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485" windowHeight="11460"/>
  </bookViews>
  <sheets>
    <sheet name="сентябрь" sheetId="15" r:id="rId1"/>
    <sheet name="Реестр 2302" sheetId="7" state="hidden" r:id="rId2"/>
    <sheet name="реестр 18.03.15" sheetId="8" state="hidden" r:id="rId3"/>
    <sheet name="на 5.01.2016" sheetId="10" state="hidden" r:id="rId4"/>
  </sheets>
  <externalReferences>
    <externalReference r:id="rId5"/>
  </externalReferences>
  <definedNames>
    <definedName name="_xlnm._FilterDatabase" localSheetId="1" hidden="1">'Реестр 2302'!$A$7:$J$12</definedName>
    <definedName name="_xlnm.Print_Titles" localSheetId="0">сентябрь!$4:$5</definedName>
  </definedNames>
  <calcPr calcId="152511" concurrentCalc="0"/>
</workbook>
</file>

<file path=xl/calcChain.xml><?xml version="1.0" encoding="utf-8"?>
<calcChain xmlns="http://schemas.openxmlformats.org/spreadsheetml/2006/main">
  <c r="H17" i="15" l="1"/>
  <c r="H18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60" i="15"/>
  <c r="C65" i="15"/>
  <c r="C70" i="15"/>
  <c r="H79" i="15"/>
  <c r="H71" i="15"/>
  <c r="H42" i="15"/>
  <c r="H41" i="15"/>
  <c r="H40" i="15"/>
  <c r="H39" i="15"/>
  <c r="H38" i="15"/>
  <c r="H37" i="15"/>
  <c r="H36" i="15"/>
  <c r="H35" i="15"/>
  <c r="B63" i="15"/>
  <c r="C63" i="15"/>
  <c r="D63" i="15"/>
  <c r="E63" i="15"/>
  <c r="F63" i="15"/>
  <c r="G63" i="15"/>
  <c r="H63" i="15"/>
  <c r="I63" i="15"/>
  <c r="J63" i="15"/>
  <c r="B64" i="15"/>
  <c r="C64" i="15"/>
  <c r="D64" i="15"/>
  <c r="E64" i="15"/>
  <c r="F64" i="15"/>
  <c r="G64" i="15"/>
  <c r="H64" i="15"/>
  <c r="I64" i="15"/>
  <c r="J64" i="15"/>
  <c r="B65" i="15"/>
  <c r="D65" i="15"/>
  <c r="E65" i="15"/>
  <c r="F65" i="15"/>
  <c r="G65" i="15"/>
  <c r="H65" i="15"/>
  <c r="I65" i="15"/>
  <c r="J65" i="15"/>
  <c r="C66" i="15"/>
  <c r="C69" i="15"/>
  <c r="H67" i="15"/>
  <c r="H84" i="15"/>
  <c r="H72" i="15"/>
  <c r="H85" i="15"/>
  <c r="H12" i="10"/>
  <c r="H13" i="10"/>
  <c r="H14" i="10"/>
  <c r="H10" i="10"/>
  <c r="H22" i="8"/>
  <c r="H23" i="8"/>
  <c r="L21" i="8"/>
  <c r="H21" i="8"/>
  <c r="H20" i="8"/>
  <c r="H18" i="8"/>
  <c r="H13" i="8"/>
  <c r="H9" i="8"/>
  <c r="H10" i="8"/>
  <c r="H14" i="8"/>
  <c r="H19" i="7"/>
  <c r="H20" i="7"/>
  <c r="H21" i="7"/>
  <c r="H17" i="7"/>
  <c r="H11" i="7"/>
  <c r="H12" i="7"/>
  <c r="H13" i="7"/>
  <c r="H22" i="7"/>
  <c r="H81" i="15"/>
  <c r="H24" i="8"/>
</calcChain>
</file>

<file path=xl/sharedStrings.xml><?xml version="1.0" encoding="utf-8"?>
<sst xmlns="http://schemas.openxmlformats.org/spreadsheetml/2006/main" count="539" uniqueCount="138">
  <si>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</si>
  <si>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</si>
  <si>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</si>
  <si>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</si>
  <si>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</si>
  <si>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</si>
  <si>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Сумма, планируе мая для закупки без учета НДС, тенге</t>
  </si>
  <si>
    <t>Месяц предоставления документов в подразделение закупок **</t>
  </si>
  <si>
    <t>Количество/объем</t>
  </si>
  <si>
    <t>Цена за единицу товара, тенге*</t>
  </si>
  <si>
    <t>ЧУ "USM"</t>
  </si>
  <si>
    <t>Запрос ценовых предложений</t>
  </si>
  <si>
    <t>Товары</t>
  </si>
  <si>
    <t>Итого товары</t>
  </si>
  <si>
    <t xml:space="preserve">Реестр планируемых закупок товаров, работ, услуг на 2016 год </t>
  </si>
  <si>
    <t>Уголок из ПВХ</t>
  </si>
  <si>
    <t>п/м</t>
  </si>
  <si>
    <t>Уголок ПВХ 50*50*2 мм. Материал уголка ПВХ, Уголок 50*50. Угол уголка 90˚. Толщина полок не менее 2 мм.</t>
  </si>
  <si>
    <t>Раздел 1. Закупки товаров, работ, услуг, осуществляемые способом тендера, ценовых предложений, без применения норм Правил</t>
  </si>
  <si>
    <t>Всего по разделу 1:</t>
  </si>
  <si>
    <t>ТОО "USM Astana"</t>
  </si>
  <si>
    <t>Услуги</t>
  </si>
  <si>
    <t>Раздел 1.** Закупки товаров, работ, услуг, осуществляемые согласно подпунктам 1), 3), 11), 14), 15), 17), 20), 27) пункта 3.1. Правил</t>
  </si>
  <si>
    <t>Итого услуги</t>
  </si>
  <si>
    <t>Всего по разделу 2:</t>
  </si>
  <si>
    <t>Итого (раздел 1 + раздел 2):</t>
  </si>
  <si>
    <t>пп3) пункта 3.1.</t>
  </si>
  <si>
    <t>Имущественный найм (аренда) нежилого помещения с имуществом</t>
  </si>
  <si>
    <t>Размещение офиса по адресу г.Астана, пр.Кабанбай батыра, 53/9 (блок №23)</t>
  </si>
  <si>
    <t>кв.м.</t>
  </si>
  <si>
    <t>Х</t>
  </si>
  <si>
    <t>февраль</t>
  </si>
  <si>
    <t>январь</t>
  </si>
  <si>
    <t>Директор                                                                                              П.Кульдин</t>
  </si>
  <si>
    <t>Заместитель директора                                                                                             И.Романова</t>
  </si>
  <si>
    <t>услуга</t>
  </si>
  <si>
    <t>х</t>
  </si>
  <si>
    <t>ЧУ «USM»</t>
  </si>
  <si>
    <t xml:space="preserve"> Полная характеристика согласно технической спецификации</t>
  </si>
  <si>
    <t>март-апрель</t>
  </si>
  <si>
    <t>Имущественный найм (аренда) нежилого помещения без имущества</t>
  </si>
  <si>
    <t>Размещение для использования в производственных целях по адресу г.Астана, пр.Туран, 64/27</t>
  </si>
  <si>
    <t>по состоянию на 18 марта 2016 года</t>
  </si>
  <si>
    <t>по состоянию на 23 февраля 2016 года</t>
  </si>
  <si>
    <t>Приложение к приказу №4-П</t>
  </si>
  <si>
    <t>" 23 " февраля  2016 года</t>
  </si>
  <si>
    <t>по состоянию на 5 января 2016 года</t>
  </si>
  <si>
    <t xml:space="preserve">Услуга по ремонту и регулировке алюминиевых оконных блоков </t>
  </si>
  <si>
    <t>пп4) пункта 3.1.</t>
  </si>
  <si>
    <t>март</t>
  </si>
  <si>
    <t>Работы</t>
  </si>
  <si>
    <t>Итого работы</t>
  </si>
  <si>
    <t>Директор                                                                  П.Кульдин</t>
  </si>
  <si>
    <t>Зам.директора                                                                  И.Романова</t>
  </si>
  <si>
    <t>Замеры выбросов загрязняющих веществ</t>
  </si>
  <si>
    <t>Замеры выбросов у источников загрязнения (котлы) в котельной, проводятся специализированной лабораторией, имеющей аккредитацию в данной отрасли. Полная характеристика согласно технической спецификации.</t>
  </si>
  <si>
    <t xml:space="preserve">Реестр планируемых закупок товаров, работ, услуг на 2019 год </t>
  </si>
  <si>
    <t>Краска Black 4.0 (черная 540  гр.) HPIQ4012B</t>
  </si>
  <si>
    <t>Согласно подпункта 27) пункта 3.1. Правил закупок товаров, работ, услуг</t>
  </si>
  <si>
    <t>шт</t>
  </si>
  <si>
    <t>Краска Cyan (голубая  540 гр.) HPIQ4013B</t>
  </si>
  <si>
    <t>Краска Magenta (пурпурная 540 гр.) HPIQ4014B</t>
  </si>
  <si>
    <t>Краска  Yellow (желтая 540 гр.) HPIQ4015B</t>
  </si>
  <si>
    <t>Масляный разбавитель для  краски Imaging Oil (4кан. по 4 л) HPIQ4302A</t>
  </si>
  <si>
    <t>упак</t>
  </si>
  <si>
    <t>Офсетное полотно Blanket K23 F/3000&amp;5000 HPI-Q4604B</t>
  </si>
  <si>
    <t>Фотопластина PIP  HPIQ4407A</t>
  </si>
  <si>
    <t>S2 Процессная станция BID (58.4)</t>
  </si>
  <si>
    <t>Безворсовые салфетки (150шт) HPI5188_2082</t>
  </si>
  <si>
    <t>Провод скоротрона HPI-MKT-1106-01 (1106-06)</t>
  </si>
  <si>
    <t>Жидкость для повышения эл/проводимости краски Imaging Agent 4.2 (1 л) HPIQ4309A</t>
  </si>
  <si>
    <t>Восстанавливающий агент масла Recyc Agent,Ser.2 (4 кан. по 1 л) HPI-Q4311A</t>
  </si>
  <si>
    <t>Подложка печатного цилиндра 7000,5500  HPI-Q4620C</t>
  </si>
  <si>
    <t>Сетка скоротрона HPI - CA 290-09370</t>
  </si>
  <si>
    <t>Масляный фильтр Imaging Oil Filter 10 micron (2 шт) HPI -B1B29A</t>
  </si>
  <si>
    <t>Лезвия станции очистки для удаления масла S2 HPI-Q5201A</t>
  </si>
  <si>
    <t>Масляный фильтр S2 HPIMFL_1901_01</t>
  </si>
  <si>
    <t>Грунт TOPAZ Solution 17 (3.7 л) MCM-TOPAZ17S</t>
  </si>
  <si>
    <t>канистра</t>
  </si>
  <si>
    <t>Грунт Priming Solution Saphire</t>
  </si>
  <si>
    <t>Краска UV Red</t>
  </si>
  <si>
    <t>Раздел2. Закупки  товаров, работ, услуг, осуществляемые  без применения норм Правил</t>
  </si>
  <si>
    <t xml:space="preserve">Раздел 1. Закупки товаров, работ, услуг, осуществляемые способом тендера, ценовых предложений </t>
  </si>
  <si>
    <t>запрос ценовых предложении</t>
  </si>
  <si>
    <t>комплект</t>
  </si>
  <si>
    <t xml:space="preserve">услуги по изготовлению имиджевой издательско-полиграфической продукции
</t>
  </si>
  <si>
    <t>Согласно подпункта 30) пункта 3.1. Правил закупок товаров, работ, услуг</t>
  </si>
  <si>
    <t>Тонер-картридж черный ресурс 28 000.</t>
  </si>
  <si>
    <t>Тонер-картридж синий, ресурс 26 000</t>
  </si>
  <si>
    <t>Тонер-картридж красный, ресурс 26 000.</t>
  </si>
  <si>
    <t xml:space="preserve">Тонер-картридж желтый, 
ресурс 26 000.
</t>
  </si>
  <si>
    <t xml:space="preserve">Фотобарабан черный </t>
  </si>
  <si>
    <t>Фотобарабан желтый/ красный/синий</t>
  </si>
  <si>
    <t>"Расходные материалы для типографско-полиграфического оборудования" 38 лотов</t>
  </si>
  <si>
    <t>"Бумага для типографско-полиграфического оборудования" 7 лотов</t>
  </si>
  <si>
    <t>ДИЗАЙНЕРСКАЯ БУМАГА SPLENDORGEL AVORIO 71*100/ 230 гр/см2</t>
  </si>
  <si>
    <t>Согласно подпункта 5) пункта 3.1. Правил закупок товаров, работ, услуг</t>
  </si>
  <si>
    <t>лист</t>
  </si>
  <si>
    <t>май</t>
  </si>
  <si>
    <t>ДИЗАЙНЕРСКАЯ БУМАГА TINTORETTO GESSO 72*101/ 250 гр/см2</t>
  </si>
  <si>
    <t>ДИЗАЙНЕРСКАЯ БУМАГА ARCOPRINT AVORIO 70*100/ 120гр/см2</t>
  </si>
  <si>
    <t>ДИЗАЙНЕРСКАЯ БУМАГА CONSTELLATION JADE 70*100/ 215гр/см2</t>
  </si>
  <si>
    <t>ДИЗАЙНЕРСКАЯ БУМАГА CSX SPLENDORGEL AVORIO 45*32/ 230гр/см2</t>
  </si>
  <si>
    <t xml:space="preserve">IQ COLOR INTENSIVE OR43, ОРАНЖЕВЫЙ, А4, 80 ГР/М2, 500 Л/ПАЧ
</t>
  </si>
  <si>
    <t>пачка</t>
  </si>
  <si>
    <t>БУМАГА ОФСЕТНАЯ MAESTRO PRINT SYKTYVKAR 100ГР/М2</t>
  </si>
  <si>
    <t>ДИЗАЙНЕРСКАЯ БУМАГА TINTORETTO GESSO 72*101/ 140гр/см2</t>
  </si>
  <si>
    <t xml:space="preserve">Штуцер для заполнения пропановых баллонов </t>
  </si>
  <si>
    <t xml:space="preserve">Перекачивающая трубка для кислорода </t>
  </si>
  <si>
    <t>Универсальный набор ROCADDY 120</t>
  </si>
  <si>
    <t>Манифолд Value VMG2-R410-04  Ø80</t>
  </si>
  <si>
    <t>Шланг Value Value VRP-U-R/B/Y 90см. (R22)</t>
  </si>
  <si>
    <t>Шланг Value VRP-U-R/B/Y 90см. (R410A)</t>
  </si>
  <si>
    <t>Шланг Value VRP-U-R/B/Y 120см. (R22)</t>
  </si>
  <si>
    <t>Шланг Value VRP-U-R/B/Y 120см. (R410A)</t>
  </si>
  <si>
    <t>Шланг Value VRP-U-R/B/Y 150см. (R22)</t>
  </si>
  <si>
    <t>Шланг Value VRP-U-R/B/Y 150см. (R410A)</t>
  </si>
  <si>
    <t>Набор вальцовочный</t>
  </si>
  <si>
    <t>Согласно подпункта 6) пункта 3.1. Правил закупок товаров, работ, услуг</t>
  </si>
  <si>
    <t>Изготовление и установка накладных не световых букв (вывеска USM)</t>
  </si>
  <si>
    <t>июль</t>
  </si>
  <si>
    <t>Бумага PAPERLINE №120 OCEAN A3 80 гр/500л</t>
  </si>
  <si>
    <t>Бумага PAPERLINE №130 LAGOON A3 80 гр/500л</t>
  </si>
  <si>
    <t>Бумага PAPERLINE №150 PEACH A3 80 гр/500л</t>
  </si>
  <si>
    <t>Бумага PAPERLINE №185 Lavender A3 80 гр/500л</t>
  </si>
  <si>
    <t xml:space="preserve">Изготовление и установка объемных световых вывесок на атлетический и спортивные центры </t>
  </si>
  <si>
    <t>работы</t>
  </si>
  <si>
    <t>сентябрь</t>
  </si>
  <si>
    <t>Программно-аппаратный комплекс для типографии</t>
  </si>
  <si>
    <t>Тендер</t>
  </si>
  <si>
    <t>Для производства сувенирно-полиграфической продукции</t>
  </si>
  <si>
    <t>ноябрь</t>
  </si>
  <si>
    <t>Новогодний подарок для детей</t>
  </si>
  <si>
    <t>Обшивка стен и колонн</t>
  </si>
  <si>
    <t>декабрь</t>
  </si>
  <si>
    <t>Комплект компьютерной техники, ортехники и сертифицированные программы</t>
  </si>
  <si>
    <t>подпункт 5) пункта 3.1 Правил</t>
  </si>
  <si>
    <t>ТОО "USM  Astana"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</si>
</sst>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#,##0.0"/>
  </numFmts>
  <fonts count="3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5">
      <protection locked="0"/>
    </xf>
    <xf numFmtId="171" fontId="16" fillId="0" borderId="5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5">
      <protection locked="0"/>
    </xf>
    <xf numFmtId="171" fontId="16" fillId="0" borderId="5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5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0" borderId="0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4" fontId="0" fillId="2" borderId="0" xfId="0" applyNumberForma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0" fontId="7" fillId="0" borderId="9" xfId="0" applyFont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0" xfId="0" applyFont="1" applyBorder="1"/>
    <xf numFmtId="4" fontId="2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38" fillId="2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04" fontId="1" fillId="0" borderId="10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2" fontId="1" fillId="0" borderId="4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37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38" fillId="2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207" applyNumberFormat="1" applyFont="1" applyFill="1" applyBorder="1" applyAlignment="1">
      <alignment horizontal="center" vertical="center" wrapText="1"/>
    </xf>
  </cellXfs>
  <cellStyles count="208">
    <cellStyle name="?’һғһ‚›ү" xfId="23"/>
    <cellStyle name="?’ћѓћ‚›‰" xfId="24"/>
    <cellStyle name="”?ќђќ‘ћ‚›‰" xfId="25"/>
    <cellStyle name="”?қђқ‘һ‚›ү" xfId="26"/>
    <cellStyle name="”?љ‘?ђһ‚ђққ›ү" xfId="27"/>
    <cellStyle name="”?љ‘?ђћ‚ђќќ›‰" xfId="28"/>
    <cellStyle name="”€ќђќ‘ћ‚›‰" xfId="29"/>
    <cellStyle name="”€қђқ‘һ‚›ү" xfId="30"/>
    <cellStyle name="”€љ‘€ђһ‚ђққ›ү" xfId="31"/>
    <cellStyle name="”€љ‘€ђћ‚ђќќ›‰" xfId="32"/>
    <cellStyle name="”ќђќ‘ћ‚›‰" xfId="33"/>
    <cellStyle name="”љ‘ђћ‚ђќќ›‰" xfId="34"/>
    <cellStyle name="„…ќ…†ќ›‰" xfId="35"/>
    <cellStyle name="„…қ…†қ›ү" xfId="36"/>
    <cellStyle name="€’һғһ‚›ү" xfId="37"/>
    <cellStyle name="€’ћѓћ‚›‰" xfId="38"/>
    <cellStyle name="‡ђѓћ‹ћ‚ћљ1" xfId="39"/>
    <cellStyle name="‡ђѓћ‹ћ‚ћљ2" xfId="40"/>
    <cellStyle name="’ћѓћ‚›‰" xfId="41"/>
    <cellStyle name="cc0 -CalComma" xfId="42"/>
    <cellStyle name="cc1 -CalComma" xfId="43"/>
    <cellStyle name="cc2 -CalComma" xfId="44"/>
    <cellStyle name="cc3 -CalComma" xfId="45"/>
    <cellStyle name="cc4 -CalComma" xfId="46"/>
    <cellStyle name="cdDMM -CalDate" xfId="47"/>
    <cellStyle name="cdDMMY -CalDate" xfId="48"/>
    <cellStyle name="cdDMMYHM -CalDateTime" xfId="49"/>
    <cellStyle name="cdDMY -CalDate" xfId="50"/>
    <cellStyle name="cdMDY -CalDate" xfId="51"/>
    <cellStyle name="cdMMY -CalDate" xfId="52"/>
    <cellStyle name="cdMMYc-CalDateC" xfId="53"/>
    <cellStyle name="cf0 -CalFixed" xfId="54"/>
    <cellStyle name="cmHM  -CalTime" xfId="55"/>
    <cellStyle name="cmHM24+ -CalTime" xfId="56"/>
    <cellStyle name="Comma 2" xfId="10"/>
    <cellStyle name="Comma 3" xfId="194"/>
    <cellStyle name="Comma 4" xfId="206"/>
    <cellStyle name="cp0 -CalPercent" xfId="57"/>
    <cellStyle name="cp1 -CalPercent" xfId="58"/>
    <cellStyle name="cp2 -CalPercent" xfId="59"/>
    <cellStyle name="cp3 -CalPercent" xfId="60"/>
    <cellStyle name="cr0 -CalCurr" xfId="61"/>
    <cellStyle name="cr1 -CalCurr" xfId="62"/>
    <cellStyle name="cr2 -CalCurr" xfId="63"/>
    <cellStyle name="cr3 -CalCurr" xfId="64"/>
    <cellStyle name="cr4 -CalCurr" xfId="65"/>
    <cellStyle name="E&amp;Y House" xfId="66"/>
    <cellStyle name="Euro" xfId="67"/>
    <cellStyle name="Excel Built-in Normal" xfId="68"/>
    <cellStyle name="Excel Built-in Normal 2" xfId="205"/>
    <cellStyle name="h0 -Heading" xfId="69"/>
    <cellStyle name="h1 -Heading" xfId="70"/>
    <cellStyle name="h2 -Heading" xfId="71"/>
    <cellStyle name="h3 -Heading" xfId="72"/>
    <cellStyle name="hp0 -Hyperlink" xfId="73"/>
    <cellStyle name="hp1 -Hyperlink" xfId="74"/>
    <cellStyle name="hp2 -Hyperlink" xfId="75"/>
    <cellStyle name="hp3 -Hyperlink" xfId="76"/>
    <cellStyle name="ic0 -InpComma" xfId="77"/>
    <cellStyle name="ic1 -InpComma" xfId="78"/>
    <cellStyle name="ic2 -InpComma" xfId="79"/>
    <cellStyle name="ic3 -InpComma" xfId="80"/>
    <cellStyle name="ic4 -InpComma" xfId="81"/>
    <cellStyle name="idDMM -InpDate" xfId="82"/>
    <cellStyle name="idDMMY -InpDate" xfId="83"/>
    <cellStyle name="idDMMYHM -InpDateTime" xfId="84"/>
    <cellStyle name="idDMY -InpDate" xfId="85"/>
    <cellStyle name="idMDY -InpDate" xfId="86"/>
    <cellStyle name="idMMY -InpDate" xfId="87"/>
    <cellStyle name="if0 -InpFixed" xfId="88"/>
    <cellStyle name="if0b-InpFixedB" xfId="89"/>
    <cellStyle name="if0-InpFixed" xfId="90"/>
    <cellStyle name="iln -InpTableTextNoWrap" xfId="91"/>
    <cellStyle name="ilnb-InpTableTextNoWrapB" xfId="92"/>
    <cellStyle name="ilw -InpTableTextWrap" xfId="93"/>
    <cellStyle name="imHM  -InpTime" xfId="94"/>
    <cellStyle name="imHM24+ -InpTime" xfId="95"/>
    <cellStyle name="ip0 -InpPercent" xfId="96"/>
    <cellStyle name="ip1 -InpPercent" xfId="97"/>
    <cellStyle name="ip2 -InpPercent" xfId="98"/>
    <cellStyle name="ip3 -InpPercent" xfId="99"/>
    <cellStyle name="ir0 -InpCurr" xfId="100"/>
    <cellStyle name="ir1 -InpCurr" xfId="101"/>
    <cellStyle name="ir2 -InpCurr" xfId="102"/>
    <cellStyle name="ir3 -InpCurr" xfId="103"/>
    <cellStyle name="ir4 -InpCurr" xfId="104"/>
    <cellStyle name="is0 -InpSideText" xfId="105"/>
    <cellStyle name="is1 -InpSideText" xfId="106"/>
    <cellStyle name="is2 -InpSideText" xfId="107"/>
    <cellStyle name="is3 -InpSideText" xfId="108"/>
    <cellStyle name="is4 -InpSideText" xfId="109"/>
    <cellStyle name="itn -InpTopTextNoWrap" xfId="110"/>
    <cellStyle name="itw -InpTopTextWrap" xfId="111"/>
    <cellStyle name="ltn -TableTextNoWrap" xfId="112"/>
    <cellStyle name="ltw -TableTextWrap" xfId="113"/>
    <cellStyle name="Normal 2" xfId="156"/>
    <cellStyle name="Normal 2 2" xfId="15"/>
    <cellStyle name="Normal 2 3" xfId="18"/>
    <cellStyle name="Normal 3" xfId="157"/>
    <cellStyle name="Normal 4" xfId="9"/>
    <cellStyle name="Normal 5" xfId="8"/>
    <cellStyle name="Normal 5 2 2" xfId="195"/>
    <cellStyle name="Normal 6" xfId="204"/>
    <cellStyle name="Normal 9" xfId="203"/>
    <cellStyle name="Report" xfId="114"/>
    <cellStyle name="sh0 -SideHeading" xfId="115"/>
    <cellStyle name="sh1 -SideHeading" xfId="116"/>
    <cellStyle name="sh2 -SideHeading" xfId="117"/>
    <cellStyle name="sh3 -SideHeading" xfId="118"/>
    <cellStyle name="st0 -SideText" xfId="119"/>
    <cellStyle name="st1 -SideText" xfId="120"/>
    <cellStyle name="st2 -SideText" xfId="121"/>
    <cellStyle name="st3 -SideText" xfId="122"/>
    <cellStyle name="st4 -SideText" xfId="123"/>
    <cellStyle name="ttn -TopTextNoWrap" xfId="124"/>
    <cellStyle name="ttw -TopTextWrap" xfId="125"/>
    <cellStyle name="Виталий" xfId="126"/>
    <cellStyle name="Гиперссылка 2" xfId="2"/>
    <cellStyle name="Денежный [0] 2" xfId="158"/>
    <cellStyle name="Денежный [0] 2 2" xfId="187"/>
    <cellStyle name="Денежный [0] 3" xfId="159"/>
    <cellStyle name="Денежный [0] 4" xfId="160"/>
    <cellStyle name="Денежный [0] 5" xfId="161"/>
    <cellStyle name="Денежный [0] 5 2" xfId="188"/>
    <cellStyle name="Денежный [0] 6" xfId="162"/>
    <cellStyle name="КАНДАГАЧ тел3-33-96" xfId="127"/>
    <cellStyle name="Обычный" xfId="0" builtinId="0"/>
    <cellStyle name="Обычный 10" xfId="7"/>
    <cellStyle name="Обычный 11" xfId="6"/>
    <cellStyle name="Обычный 11 4" xfId="3"/>
    <cellStyle name="Обычный 12" xfId="21"/>
    <cellStyle name="Обычный 12 2" xfId="14"/>
    <cellStyle name="Обычный 12 3" xfId="185"/>
    <cellStyle name="Обычный 12 4" xfId="17"/>
    <cellStyle name="Обычный 13" xfId="163"/>
    <cellStyle name="Обычный 14" xfId="164"/>
    <cellStyle name="Обычный 15" xfId="20"/>
    <cellStyle name="Обычный 16" xfId="19"/>
    <cellStyle name="Обычный 2" xfId="1"/>
    <cellStyle name="Обычный 2 10 2" xfId="5"/>
    <cellStyle name="Обычный 2 2" xfId="16"/>
    <cellStyle name="Обычный 2 2 2" xfId="165"/>
    <cellStyle name="Обычный 2 2 3" xfId="166"/>
    <cellStyle name="Обычный 2 25" xfId="202"/>
    <cellStyle name="Обычный 2 3" xfId="167"/>
    <cellStyle name="Обычный 2 4" xfId="168"/>
    <cellStyle name="Обычный 2 5" xfId="169"/>
    <cellStyle name="Обычный 2 6" xfId="170"/>
    <cellStyle name="Обычный 2 7" xfId="171"/>
    <cellStyle name="Обычный 2 8" xfId="172"/>
    <cellStyle name="Обычный 2 9" xfId="189"/>
    <cellStyle name="Обычный 3" xfId="128"/>
    <cellStyle name="Обычный 3 10" xfId="173"/>
    <cellStyle name="Обычный 3 2" xfId="129"/>
    <cellStyle name="Обычный 3 2 4" xfId="174"/>
    <cellStyle name="Обычный 3 3" xfId="130"/>
    <cellStyle name="Обычный 3 4" xfId="131"/>
    <cellStyle name="Обычный 3 5" xfId="132"/>
    <cellStyle name="Обычный 3 6" xfId="133"/>
    <cellStyle name="Обычный 3 7" xfId="134"/>
    <cellStyle name="Обычный 3 8" xfId="12"/>
    <cellStyle name="Обычный 3 8 2" xfId="135"/>
    <cellStyle name="Обычный 3 9" xfId="190"/>
    <cellStyle name="Обычный 4" xfId="136"/>
    <cellStyle name="Обычный 5" xfId="137"/>
    <cellStyle name="Обычный 5 2" xfId="138"/>
    <cellStyle name="Обычный 5 3" xfId="139"/>
    <cellStyle name="Обычный 5_бюджет 2010-11" xfId="175"/>
    <cellStyle name="Обычный 50" xfId="200"/>
    <cellStyle name="Обычный 50 2" xfId="201"/>
    <cellStyle name="Обычный 6" xfId="140"/>
    <cellStyle name="Обычный 7" xfId="141"/>
    <cellStyle name="Обычный 8" xfId="142"/>
    <cellStyle name="Обычный 9" xfId="143"/>
    <cellStyle name="Стиль 1" xfId="144"/>
    <cellStyle name="Тысячи [0]_96111" xfId="145"/>
    <cellStyle name="Тысячи_96111" xfId="146"/>
    <cellStyle name="Үђғһ‹һ‚һљ1" xfId="147"/>
    <cellStyle name="Үђғһ‹һ‚һљ2" xfId="148"/>
    <cellStyle name="Финансовый" xfId="207" builtinId="3"/>
    <cellStyle name="Финансовый [0] 4" xfId="176"/>
    <cellStyle name="Финансовый [0] 6" xfId="177"/>
    <cellStyle name="Финансовый 10" xfId="193"/>
    <cellStyle name="Финансовый 11" xfId="197"/>
    <cellStyle name="Финансовый 12" xfId="196"/>
    <cellStyle name="Финансовый 12 2" xfId="198"/>
    <cellStyle name="Финансовый 2" xfId="4"/>
    <cellStyle name="Финансовый 2 2" xfId="11"/>
    <cellStyle name="Финансовый 2 3" xfId="178"/>
    <cellStyle name="Финансовый 2 4" xfId="179"/>
    <cellStyle name="Финансовый 2 5" xfId="180"/>
    <cellStyle name="Финансовый 2 6" xfId="181"/>
    <cellStyle name="Финансовый 2 7" xfId="182"/>
    <cellStyle name="Финансовый 3" xfId="149"/>
    <cellStyle name="Финансовый 3 2" xfId="191"/>
    <cellStyle name="Финансовый 34" xfId="199"/>
    <cellStyle name="Финансовый 4" xfId="13"/>
    <cellStyle name="Финансовый 4 2" xfId="150"/>
    <cellStyle name="Финансовый 4 3" xfId="151"/>
    <cellStyle name="Финансовый 4 4" xfId="183"/>
    <cellStyle name="Финансовый 5" xfId="152"/>
    <cellStyle name="Финансовый 5 2" xfId="192"/>
    <cellStyle name="Финансовый 6" xfId="153"/>
    <cellStyle name="Финансовый 7" xfId="22"/>
    <cellStyle name="Финансовый 8" xfId="184"/>
    <cellStyle name="Финансовый 9" xfId="186"/>
    <cellStyle name="Џђһ–…қ’қ›ү" xfId="154"/>
    <cellStyle name="Џђћ–…ќ’ќ›‰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85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80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80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80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80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80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80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80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80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83</xdr:row>
      <xdr:rowOff>171450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6762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83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83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83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83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83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82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19" name="Рисунок 3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82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83" name="Рисунок 3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23" name="Рисунок 4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82</xdr:row>
      <xdr:rowOff>381000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87" name="Рисунок 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83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27" name="Рисунок 5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5" name="Рисунок 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85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5" name="Рисунок 10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1" name="Рисунок 1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85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1" name="Рисунок 11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7" name="Рисунок 11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85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7" name="Рисунок 12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5" name="Рисунок 12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81</xdr:row>
      <xdr:rowOff>381000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82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34" name="Рисунок 13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74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74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74</xdr:row>
      <xdr:rowOff>0</xdr:rowOff>
    </xdr:from>
    <xdr:ext cx="4535" cy="341993"/>
    <xdr:pic>
      <xdr:nvPicPr>
        <xdr:cNvPr id="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74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1410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74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177727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177727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177727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177727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34" name="Рисунок 1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177727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177727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177727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177727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79</xdr:row>
      <xdr:rowOff>0</xdr:rowOff>
    </xdr:from>
    <xdr:ext cx="4535" cy="177727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79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79</xdr:row>
      <xdr:rowOff>0</xdr:rowOff>
    </xdr:from>
    <xdr:ext cx="4535" cy="177727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79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79</xdr:row>
      <xdr:rowOff>0</xdr:rowOff>
    </xdr:from>
    <xdr:ext cx="4535" cy="177727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79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79</xdr:row>
      <xdr:rowOff>0</xdr:rowOff>
    </xdr:from>
    <xdr:ext cx="4535" cy="177727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79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177727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177727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79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58" name="Рисунок 15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79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79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46" name="Рисунок 16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79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86" name="Рисунок 16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74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79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79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79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30" name="Рисунок 19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79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74" name="Рисунок 19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177727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177727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177727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177727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177727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177727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177727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177727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177727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8" name="Рисунок 22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177727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177727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177727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177727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177727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177727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177727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177727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85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62" name="Рисунок 23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50" name="Рисунок 24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90" name="Рисунок 2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42" name="Рисунок 2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82" name="Рисунок 25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790" name="Рисунок 27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177727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177727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177727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177727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177727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80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02" name="Рисунок 30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83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62" name="Рисунок 3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34" name="Рисунок 31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82</xdr:row>
      <xdr:rowOff>381000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83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86" name="Рисунок 3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30" name="Рисунок 32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446" name="Рисунок 34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177727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177727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83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84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94" name="Рисунок 36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83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34" name="Рисунок 37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06" name="Рисунок 38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83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83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58" name="Рисунок 3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902" name="Рисунок 39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18" name="Рисунок 41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177727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177727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84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84</xdr:row>
      <xdr:rowOff>0</xdr:rowOff>
    </xdr:from>
    <xdr:ext cx="4535" cy="341993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34" name="Рисунок 43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50" name="Рисунок 45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766" name="Рисунок 47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177727"/>
    <xdr:pic>
      <xdr:nvPicPr>
        <xdr:cNvPr id="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177727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177727"/>
    <xdr:pic>
      <xdr:nvPicPr>
        <xdr:cNvPr id="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177727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4990" name="Рисунок 49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177727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177727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177727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177727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85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85</xdr:row>
      <xdr:rowOff>0</xdr:rowOff>
    </xdr:from>
    <xdr:ext cx="4535" cy="177727"/>
    <xdr:pic>
      <xdr:nvPicPr>
        <xdr:cNvPr id="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9705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15" name="Рисунок 51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55" name="Рисунок 51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27" name="Рисунок 52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79" name="Рисунок 52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23" name="Рисунок 53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539" name="Рисунок 55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52" name="Рисунок 57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24" name="Рисунок 5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76" name="Рисунок 58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85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80" name="Рисунок 59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28" name="Рисунок 60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04" name="Рисунок 61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48" name="Рисунок 61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364" name="Рисунок 63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177727"/>
    <xdr:pic>
      <xdr:nvPicPr>
        <xdr:cNvPr id="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177727"/>
    <xdr:pic>
      <xdr:nvPicPr>
        <xdr:cNvPr id="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76" name="Рисунок 65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48" name="Рисунок 66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699" name="Рисунок 66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82</xdr:row>
      <xdr:rowOff>0</xdr:rowOff>
    </xdr:from>
    <xdr:ext cx="4535" cy="341993"/>
    <xdr:pic>
      <xdr:nvPicPr>
        <xdr:cNvPr id="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51" name="Рисунок 67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82</xdr:row>
      <xdr:rowOff>0</xdr:rowOff>
    </xdr:from>
    <xdr:ext cx="4535" cy="341993"/>
    <xdr:pic>
      <xdr:nvPicPr>
        <xdr:cNvPr id="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82</xdr:row>
      <xdr:rowOff>0</xdr:rowOff>
    </xdr:from>
    <xdr:ext cx="4535" cy="341993"/>
    <xdr:pic>
      <xdr:nvPicPr>
        <xdr:cNvPr id="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59" name="Рисунок 68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15" name="Рисунок 69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82</xdr:row>
      <xdr:rowOff>0</xdr:rowOff>
    </xdr:from>
    <xdr:ext cx="4535" cy="341993"/>
    <xdr:pic>
      <xdr:nvPicPr>
        <xdr:cNvPr id="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83</xdr:row>
      <xdr:rowOff>0</xdr:rowOff>
    </xdr:from>
    <xdr:ext cx="4535" cy="341993"/>
    <xdr:pic>
      <xdr:nvPicPr>
        <xdr:cNvPr id="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55" name="Рисунок 69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03" name="Рисунок 70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82</xdr:row>
      <xdr:rowOff>0</xdr:rowOff>
    </xdr:from>
    <xdr:ext cx="4535" cy="341993"/>
    <xdr:pic>
      <xdr:nvPicPr>
        <xdr:cNvPr id="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83</xdr:row>
      <xdr:rowOff>0</xdr:rowOff>
    </xdr:from>
    <xdr:ext cx="4535" cy="341993"/>
    <xdr:pic>
      <xdr:nvPicPr>
        <xdr:cNvPr id="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49" name="Рисунок 70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81</xdr:row>
      <xdr:rowOff>0</xdr:rowOff>
    </xdr:from>
    <xdr:ext cx="4535" cy="341993"/>
    <xdr:pic>
      <xdr:nvPicPr>
        <xdr:cNvPr id="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81</xdr:row>
      <xdr:rowOff>0</xdr:rowOff>
    </xdr:from>
    <xdr:ext cx="4535" cy="341993"/>
    <xdr:pic>
      <xdr:nvPicPr>
        <xdr:cNvPr id="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81</xdr:row>
      <xdr:rowOff>0</xdr:rowOff>
    </xdr:from>
    <xdr:ext cx="4535" cy="341993"/>
    <xdr:pic>
      <xdr:nvPicPr>
        <xdr:cNvPr id="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82</xdr:row>
      <xdr:rowOff>381000</xdr:rowOff>
    </xdr:from>
    <xdr:ext cx="4535" cy="341993"/>
    <xdr:pic>
      <xdr:nvPicPr>
        <xdr:cNvPr id="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83</xdr:row>
      <xdr:rowOff>0</xdr:rowOff>
    </xdr:from>
    <xdr:ext cx="4535" cy="341993"/>
    <xdr:pic>
      <xdr:nvPicPr>
        <xdr:cNvPr id="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14" name="Рисунок 71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86" name="Рисунок 7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82</xdr:row>
      <xdr:rowOff>381000</xdr:rowOff>
    </xdr:from>
    <xdr:ext cx="4535" cy="341993"/>
    <xdr:pic>
      <xdr:nvPicPr>
        <xdr:cNvPr id="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83</xdr:row>
      <xdr:rowOff>0</xdr:rowOff>
    </xdr:from>
    <xdr:ext cx="4535" cy="341993"/>
    <xdr:pic>
      <xdr:nvPicPr>
        <xdr:cNvPr id="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38" name="Рисунок 72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83</xdr:row>
      <xdr:rowOff>0</xdr:rowOff>
    </xdr:from>
    <xdr:ext cx="4535" cy="341993"/>
    <xdr:pic>
      <xdr:nvPicPr>
        <xdr:cNvPr id="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83</xdr:row>
      <xdr:rowOff>0</xdr:rowOff>
    </xdr:from>
    <xdr:ext cx="4535" cy="341993"/>
    <xdr:pic>
      <xdr:nvPicPr>
        <xdr:cNvPr id="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84" name="Рисунок 72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83</xdr:row>
      <xdr:rowOff>0</xdr:rowOff>
    </xdr:from>
    <xdr:ext cx="4535" cy="341993"/>
    <xdr:pic>
      <xdr:nvPicPr>
        <xdr:cNvPr id="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52" name="Рисунок 73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83</xdr:row>
      <xdr:rowOff>0</xdr:rowOff>
    </xdr:from>
    <xdr:ext cx="4535" cy="341993"/>
    <xdr:pic>
      <xdr:nvPicPr>
        <xdr:cNvPr id="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3600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29" name="Рисунок 74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83</xdr:row>
      <xdr:rowOff>0</xdr:rowOff>
    </xdr:from>
    <xdr:ext cx="4535" cy="341993"/>
    <xdr:pic>
      <xdr:nvPicPr>
        <xdr:cNvPr id="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83</xdr:row>
      <xdr:rowOff>0</xdr:rowOff>
    </xdr:from>
    <xdr:ext cx="4535" cy="341993"/>
    <xdr:pic>
      <xdr:nvPicPr>
        <xdr:cNvPr id="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81" name="Рисунок 74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83</xdr:row>
      <xdr:rowOff>0</xdr:rowOff>
    </xdr:from>
    <xdr:ext cx="4535" cy="341993"/>
    <xdr:pic>
      <xdr:nvPicPr>
        <xdr:cNvPr id="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33" name="Рисунок 75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85</xdr:row>
      <xdr:rowOff>0</xdr:rowOff>
    </xdr:from>
    <xdr:ext cx="4535" cy="341993"/>
    <xdr:pic>
      <xdr:nvPicPr>
        <xdr:cNvPr id="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41" name="Рисунок 76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97" name="Рисунок 7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85</xdr:row>
      <xdr:rowOff>0</xdr:rowOff>
    </xdr:from>
    <xdr:ext cx="4535" cy="341993"/>
    <xdr:pic>
      <xdr:nvPicPr>
        <xdr:cNvPr id="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37" name="Рисунок 77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85" name="Рисунок 77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28" name="Рисунок 78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00" name="Рисунок 78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52" name="Рисунок 7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16" name="Рисунок 80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56" name="Рисунок 80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04" name="Рисунок 82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85</xdr:row>
      <xdr:rowOff>0</xdr:rowOff>
    </xdr:from>
    <xdr:ext cx="4535" cy="341993"/>
    <xdr:pic>
      <xdr:nvPicPr>
        <xdr:cNvPr id="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44" name="Рисунок 82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00" name="Рисунок 82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85</xdr:row>
      <xdr:rowOff>0</xdr:rowOff>
    </xdr:from>
    <xdr:ext cx="4535" cy="341993"/>
    <xdr:pic>
      <xdr:nvPicPr>
        <xdr:cNvPr id="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40" name="Рисунок 83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96" name="Рисунок 83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85</xdr:row>
      <xdr:rowOff>0</xdr:rowOff>
    </xdr:from>
    <xdr:ext cx="4535" cy="341993"/>
    <xdr:pic>
      <xdr:nvPicPr>
        <xdr:cNvPr id="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36" name="Рисунок 843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84" name="Рисунок 84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66" name="Рисунок 8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14" name="Рисунок 8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93" name="Рисунок 86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41" name="Рисунок 87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89" name="Рисунок 8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101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101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92" name="Рисунок 88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40" name="Рисунок 89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32" name="Рисунок 90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83</xdr:row>
      <xdr:rowOff>0</xdr:rowOff>
    </xdr:from>
    <xdr:ext cx="4535" cy="341993"/>
    <xdr:pic>
      <xdr:nvPicPr>
        <xdr:cNvPr id="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71" name="Рисунок 9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19" name="Рисунок 91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80</xdr:row>
      <xdr:rowOff>0</xdr:rowOff>
    </xdr:from>
    <xdr:ext cx="4535" cy="341993"/>
    <xdr:pic>
      <xdr:nvPicPr>
        <xdr:cNvPr id="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85</xdr:row>
      <xdr:rowOff>0</xdr:rowOff>
    </xdr:from>
    <xdr:ext cx="4535" cy="341993"/>
    <xdr:pic>
      <xdr:nvPicPr>
        <xdr:cNvPr id="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199" name="Рисунок 91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47" name="Рисунок 92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25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289" name="Рисунок 9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61" name="Рисунок 93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25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13" name="Рисунок 9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94" name="Рисунок 94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42" name="Рисунок 9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21" name="Рисунок 962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69" name="Рисунок 96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17" name="Рисунок 97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24" name="Рисунок 9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72" name="Рисунок 9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79" name="Рисунок 99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27" name="Рисунок 100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06" name="Рисунок 101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54" name="Рисунок 10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57" name="Рисунок 102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05" name="Рисунок 103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12" name="Рисунок 104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60" name="Рисунок 104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39" name="Рисунок 105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87" name="Рисунок 105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14" name="Рисунок 10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62" name="Рисунок 107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69" name="Рисунок 108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17" name="Рисунок 109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96" name="Рисунок 109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44" name="Рисунок 110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71" name="Рисунок 111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19" name="Рисунок 112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26" name="Рисунок 113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74" name="Рисунок 113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53" name="Рисунок 114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01" name="Рисунок 11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28" name="Рисунок 116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76" name="Рисунок 116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83" name="Рисунок 11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31" name="Рисунок 118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10" name="Рисунок 119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58" name="Рисунок 11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85" name="Рисунок 120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33" name="Рисунок 121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40" name="Рисунок 122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88" name="Рисунок 122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67" name="Рисунок 123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15" name="Рисунок 124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42" name="Рисунок 12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90" name="Рисунок 125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97" name="Рисунок 12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45" name="Рисунок 127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24" name="Рисунок 12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72" name="Рисунок 12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2999" name="Рисунок 129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47" name="Рисунок 130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54" name="Рисунок 13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02" name="Рисунок 13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81" name="Рисунок 13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29" name="Рисунок 133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56" name="Рисунок 134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04" name="Рисунок 135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11" name="Рисунок 136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59" name="Рисунок 136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38" name="Рисунок 13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86" name="Рисунок 137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13" name="Рисунок 139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61" name="Рисунок 139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68" name="Рисунок 140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16" name="Рисунок 141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95" name="Рисунок 141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43" name="Рисунок 142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70" name="Рисунок 143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18" name="Рисунок 144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25" name="Рисунок 145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73" name="Рисунок 1457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52" name="Рисунок 146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00" name="Рисунок 146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27" name="Рисунок 148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75" name="Рисунок 148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82" name="Рисунок 149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30" name="Рисунок 150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09" name="Рисунок 151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57" name="Рисунок 15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84" name="Рисунок 152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32" name="Рисунок 153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39" name="Рисунок 15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87" name="Рисунок 15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66" name="Рисунок 15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14" name="Рисунок 15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41" name="Рисунок 157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89" name="Рисунок 15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96" name="Рисунок 158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44" name="Рисунок 15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23" name="Рисунок 160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71" name="Рисунок 16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98" name="Рисунок 161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46" name="Рисунок 162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53" name="Рисунок 163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01" name="Рисунок 164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80" name="Рисунок 164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28" name="Рисунок 165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55" name="Рисунок 166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03" name="Рисунок 167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10" name="Рисунок 16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58" name="Рисунок 16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37" name="Рисунок 169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85" name="Рисунок 169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12" name="Рисунок 171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60" name="Рисунок 171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67" name="Рисунок 172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15" name="Рисунок 173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94" name="Рисунок 17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42" name="Рисунок 174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69" name="Рисунок 175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17" name="Рисунок 176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24" name="Рисунок 177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72" name="Рисунок 177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51" name="Рисунок 178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899" name="Рисунок 178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26" name="Рисунок 180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74" name="Рисунок 180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81" name="Рисунок 181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29" name="Рисунок 182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08" name="Рисунок 183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56" name="Рисунок 183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1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34" name="Рисунок 18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82" name="Рисунок 184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30" name="Рисунок 185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78" name="Рисунок 18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34" name="Рисунок 18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82" name="Рисунок 186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30" name="Рисунок 187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78" name="Рисунок 187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48" name="Рисунок 188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96" name="Рисунок 188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44" name="Рисунок 18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92" name="Рисунок 189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62" name="Рисунок 19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10" name="Рисунок 191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58" name="Рисунок 191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06" name="Рисунок 192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76" name="Рисунок 19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24" name="Рисунок 193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72" name="Рисунок 193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20" name="Рисунок 1941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90" name="Рисунок 19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38" name="Рисунок 195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86" name="Рисунок 195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34" name="Рисунок 19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04" name="Рисунок 197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52" name="Рисунок 197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00" name="Рисунок 197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48" name="Рисунок 198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1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1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18" name="Рисунок 19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66" name="Рисунок 199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1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14" name="Рисунок 200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62" name="Рисунок 20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32" name="Рисунок 201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80" name="Рисунок 201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28" name="Рисунок 202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76" name="Рисунок 20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46" name="Рисунок 20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94" name="Рисунок 20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42" name="Рисунок 204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90" name="Рисунок 20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60" name="Рисунок 205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08" name="Рисунок 206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56" name="Рисунок 206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04" name="Рисунок 207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74" name="Рисунок 207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22" name="Рисунок 208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70" name="Рисунок 208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18" name="Рисунок 20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88" name="Рисунок 209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36" name="Рисунок 2103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84" name="Рисунок 210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32" name="Рисунок 211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02" name="Рисунок 21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50" name="Рисунок 21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98" name="Рисунок 21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46" name="Рисунок 21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16" name="Рисунок 214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64" name="Рисунок 214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12" name="Рисунок 215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60" name="Рисунок 215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30" name="Рисунок 216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78" name="Рисунок 216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26" name="Рисунок 217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74" name="Рисунок 217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44" name="Рисунок 218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92" name="Рисунок 218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40" name="Рисунок 219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88" name="Рисунок 219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58" name="Рисунок 220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06" name="Рисунок 221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54" name="Рисунок 22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02" name="Рисунок 22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72" name="Рисунок 222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20" name="Рисунок 2231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68" name="Рисунок 223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16" name="Рисунок 224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11" name="Рисунок 225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59" name="Рисунок 225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66" name="Рисунок 226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14" name="Рисунок 22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93" name="Рисунок 227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41" name="Рисунок 228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44" name="Рисунок 22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92" name="Рисунок 229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099" name="Рисунок 230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47" name="Рисунок 231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26" name="Рисунок 232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74" name="Рисунок 232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77" name="Рисунок 233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25" name="Рисунок 234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32" name="Рисунок 235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80" name="Рисунок 235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59" name="Рисунок 236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07" name="Рисунок 237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10" name="Рисунок 23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58" name="Рисунок 23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65" name="Рисунок 239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13" name="Рисунок 240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92" name="Рисунок 240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40" name="Рисунок 241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43" name="Рисунок 242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91" name="Рисунок 242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98" name="Рисунок 243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46" name="Рисунок 244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25" name="Рисунок 245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73" name="Рисунок 2457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76" name="Рисунок 246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24" name="Рисунок 247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31" name="Рисунок 248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79" name="Рисунок 248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58" name="Рисунок 24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06" name="Рисунок 250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09" name="Рисунок 251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57" name="Рисунок 25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64" name="Рисунок 252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12" name="Рисунок 253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91" name="Рисунок 253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39" name="Рисунок 25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42" name="Рисунок 25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90" name="Рисунок 255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97" name="Рисунок 25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45" name="Рисунок 257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24" name="Рисунок 25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72" name="Рисунок 25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75" name="Рисунок 25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23" name="Рисунок 260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30" name="Рисунок 261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78" name="Рисунок 261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57" name="Рисунок 262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05" name="Рисунок 263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08" name="Рисунок 264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56" name="Рисунок 264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63" name="Рисунок 2656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11" name="Рисунок 266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90" name="Рисунок 266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38" name="Рисунок 26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2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14" name="Рисунок 268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62" name="Рисунок 268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10" name="Рисунок 269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58" name="Рисунок 26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26" name="Рисунок 270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74" name="Рисунок 270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22" name="Рисунок 271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70" name="Рисунок 271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50" name="Рисунок 27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98" name="Рисунок 27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46" name="Рисунок 27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94" name="Рисунок 27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74" name="Рисунок 274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22" name="Рисунок 275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70" name="Рисунок 275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18" name="Рисунок 276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98" name="Рисунок 276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46" name="Рисунок 277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94" name="Рисунок 277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42" name="Рисунок 278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22" name="Рисунок 279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70" name="Рисунок 279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18" name="Рисунок 280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66" name="Рисунок 280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46" name="Рисунок 281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94" name="Рисунок 281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42" name="Рисунок 282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90" name="Рисунок 282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70" name="Рисунок 283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18" name="Рисунок 284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66" name="Рисунок 284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14" name="Рисунок 285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94" name="Рисунок 285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42" name="Рисунок 286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90" name="Рисунок 286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38" name="Рисунок 28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18" name="Рисунок 288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66" name="Рисунок 288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14" name="Рисунок 289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62" name="Рисунок 289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42" name="Рисунок 290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90" name="Рисунок 290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38" name="Рисунок 291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86" name="Рисунок 29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66" name="Рисунок 292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14" name="Рисунок 293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62" name="Рисунок 293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10" name="Рисунок 29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90" name="Рисунок 29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38" name="Рисунок 295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86" name="Рисунок 295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34" name="Рисунок 29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14" name="Рисунок 29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62" name="Рисунок 297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10" name="Рисунок 29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58" name="Рисунок 29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2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2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38" name="Рисунок 299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86" name="Рисунок 299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2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3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34" name="Рисунок 300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3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82" name="Рисунок 300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3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3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3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3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62" name="Рисунок 301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10" name="Рисунок 302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3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58" name="Рисунок 302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3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06" name="Рисунок 303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3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85</xdr:row>
      <xdr:rowOff>0</xdr:rowOff>
    </xdr:from>
    <xdr:ext cx="4535" cy="341993"/>
    <xdr:pic>
      <xdr:nvPicPr>
        <xdr:cNvPr id="3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85</xdr:row>
      <xdr:rowOff>0</xdr:rowOff>
    </xdr:from>
    <xdr:ext cx="4535" cy="341993"/>
    <xdr:pic>
      <xdr:nvPicPr>
        <xdr:cNvPr id="3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85</xdr:row>
      <xdr:rowOff>0</xdr:rowOff>
    </xdr:from>
    <xdr:ext cx="4535" cy="341993"/>
    <xdr:pic>
      <xdr:nvPicPr>
        <xdr:cNvPr id="3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13" name="Рисунок 30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61" name="Рисунок 304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68" name="Рисунок 305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16" name="Рисунок 306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95" name="Рисунок 306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43" name="Рисунок 307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46" name="Рисунок 308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94" name="Рисунок 308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01" name="Рисунок 310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49" name="Рисунок 310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28" name="Рисунок 311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76" name="Рисунок 311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79" name="Рисунок 312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27" name="Рисунок 313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34" name="Рисунок 31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82" name="Рисунок 314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61" name="Рисунок 315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09" name="Рисунок 316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12" name="Рисунок 317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60" name="Рисунок 317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67" name="Рисунок 318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15" name="Рисунок 319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94" name="Рисунок 319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42" name="Рисунок 320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45" name="Рисунок 321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93" name="Рисунок 321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00" name="Рисунок 322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48" name="Рисунок 323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27" name="Рисунок 324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75" name="Рисунок 324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78" name="Рисунок 32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26" name="Рисунок 326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33" name="Рисунок 327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81" name="Рисунок 327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60" name="Рисунок 328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08" name="Рисунок 329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85</xdr:row>
      <xdr:rowOff>0</xdr:rowOff>
    </xdr:from>
    <xdr:ext cx="4535" cy="341993"/>
    <xdr:pic>
      <xdr:nvPicPr>
        <xdr:cNvPr id="3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11" name="Рисунок 330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59" name="Рисунок 330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38" name="Рисунок 331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86" name="Рисунок 33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69" name="Рисунок 334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17" name="Рисунок 335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96" name="Рисунок 335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44" name="Рисунок 336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27" name="Рисунок 339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75" name="Рисунок 33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54" name="Рисунок 340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02" name="Рисунок 341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89" name="Рисунок 345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37" name="Рисунок 346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16" name="Рисунок 347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64" name="Рисунок 347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51" name="Рисунок 352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299" name="Рисунок 352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78" name="Рисунок 353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26" name="Рисунок 354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13" name="Рисунок 359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61" name="Рисунок 359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40" name="Рисунок 360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88" name="Рисунок 360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75" name="Рисунок 365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23" name="Рисунок 366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02" name="Рисунок 367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50" name="Рисунок 367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177727"/>
    <xdr:pic>
      <xdr:nvPicPr>
        <xdr:cNvPr id="3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341993"/>
    <xdr:pic>
      <xdr:nvPicPr>
        <xdr:cNvPr id="3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177727"/>
    <xdr:pic>
      <xdr:nvPicPr>
        <xdr:cNvPr id="3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341993"/>
    <xdr:pic>
      <xdr:nvPicPr>
        <xdr:cNvPr id="3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177727"/>
    <xdr:pic>
      <xdr:nvPicPr>
        <xdr:cNvPr id="3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341993"/>
    <xdr:pic>
      <xdr:nvPicPr>
        <xdr:cNvPr id="3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177727"/>
    <xdr:pic>
      <xdr:nvPicPr>
        <xdr:cNvPr id="3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341993"/>
    <xdr:pic>
      <xdr:nvPicPr>
        <xdr:cNvPr id="3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177727"/>
    <xdr:pic>
      <xdr:nvPicPr>
        <xdr:cNvPr id="3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341993"/>
    <xdr:pic>
      <xdr:nvPicPr>
        <xdr:cNvPr id="3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177727"/>
    <xdr:pic>
      <xdr:nvPicPr>
        <xdr:cNvPr id="3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341993"/>
    <xdr:pic>
      <xdr:nvPicPr>
        <xdr:cNvPr id="3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177727"/>
    <xdr:pic>
      <xdr:nvPicPr>
        <xdr:cNvPr id="3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341993"/>
    <xdr:pic>
      <xdr:nvPicPr>
        <xdr:cNvPr id="3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177727"/>
    <xdr:pic>
      <xdr:nvPicPr>
        <xdr:cNvPr id="3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341993"/>
    <xdr:pic>
      <xdr:nvPicPr>
        <xdr:cNvPr id="3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341993"/>
    <xdr:pic>
      <xdr:nvPicPr>
        <xdr:cNvPr id="3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341993"/>
    <xdr:pic>
      <xdr:nvPicPr>
        <xdr:cNvPr id="3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341993"/>
    <xdr:pic>
      <xdr:nvPicPr>
        <xdr:cNvPr id="3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341993"/>
    <xdr:pic>
      <xdr:nvPicPr>
        <xdr:cNvPr id="3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341993"/>
    <xdr:pic>
      <xdr:nvPicPr>
        <xdr:cNvPr id="3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341993"/>
    <xdr:pic>
      <xdr:nvPicPr>
        <xdr:cNvPr id="3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341993"/>
    <xdr:pic>
      <xdr:nvPicPr>
        <xdr:cNvPr id="3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74</xdr:row>
      <xdr:rowOff>0</xdr:rowOff>
    </xdr:from>
    <xdr:ext cx="4535" cy="341993"/>
    <xdr:pic>
      <xdr:nvPicPr>
        <xdr:cNvPr id="3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30" name="Рисунок 371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54" name="Рисунок 37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78" name="Рисунок 371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02" name="Рисунок 37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26" name="Рисунок 372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50" name="Рисунок 37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74" name="Рисунок 372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98" name="Рисунок 37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22" name="Рисунок 373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69" name="Рисунок 373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17" name="Рисунок 374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96" name="Рисунок 374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44" name="Рисунок 375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31" name="Рисунок 380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79" name="Рисунок 380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58" name="Рисунок 381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06" name="Рисунок 382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70" name="Рисунок 386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94" name="Рисунок 386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78</xdr:row>
      <xdr:rowOff>0</xdr:rowOff>
    </xdr:from>
    <xdr:ext cx="4535" cy="341993"/>
    <xdr:pic>
      <xdr:nvPicPr>
        <xdr:cNvPr id="3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78</xdr:row>
      <xdr:rowOff>0</xdr:rowOff>
    </xdr:from>
    <xdr:ext cx="4535" cy="341993"/>
    <xdr:pic>
      <xdr:nvPicPr>
        <xdr:cNvPr id="3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89" name="Рисунок 38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37" name="Рисунок 388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16" name="Рисунок 389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64" name="Рисунок 389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51" name="Рисунок 394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499" name="Рисунок 394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78" name="Рисунок 39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26" name="Рисунок 396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3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4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4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4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4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4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4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4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4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4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4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4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4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4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4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4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83</xdr:row>
      <xdr:rowOff>0</xdr:rowOff>
    </xdr:from>
    <xdr:ext cx="4535" cy="341993"/>
    <xdr:pic>
      <xdr:nvPicPr>
        <xdr:cNvPr id="4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29" name="Рисунок 401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77" name="Рисунок 401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56" name="Рисунок 402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04" name="Рисунок 403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91" name="Рисунок 407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39" name="Рисунок 408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18" name="Рисунок 40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66" name="Рисунок 409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53" name="Рисунок 414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01" name="Рисунок 41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80" name="Рисунок 415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28" name="Рисунок 416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15" name="Рисунок 421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63" name="Рисунок 4216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42" name="Рисунок 422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90" name="Рисунок 422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77" name="Рисунок 427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25" name="Рисунок 428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04" name="Рисунок 429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52" name="Рисунок 42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39" name="Рисунок 43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87" name="Рисунок 43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66" name="Рисунок 43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14" name="Рисунок 43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01" name="Рисунок 441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49" name="Рисунок 441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28" name="Рисунок 442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76" name="Рисунок 44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78</xdr:row>
      <xdr:rowOff>0</xdr:rowOff>
    </xdr:from>
    <xdr:ext cx="4535" cy="341993"/>
    <xdr:pic>
      <xdr:nvPicPr>
        <xdr:cNvPr id="4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8" name="Рисунок 447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177727"/>
    <xdr:pic>
      <xdr:nvPicPr>
        <xdr:cNvPr id="4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177727"/>
    <xdr:pic>
      <xdr:nvPicPr>
        <xdr:cNvPr id="4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177727"/>
    <xdr:pic>
      <xdr:nvPicPr>
        <xdr:cNvPr id="4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177727"/>
    <xdr:pic>
      <xdr:nvPicPr>
        <xdr:cNvPr id="4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4980" name="Рисунок 449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177727"/>
    <xdr:pic>
      <xdr:nvPicPr>
        <xdr:cNvPr id="4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177727"/>
    <xdr:pic>
      <xdr:nvPicPr>
        <xdr:cNvPr id="4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177727"/>
    <xdr:pic>
      <xdr:nvPicPr>
        <xdr:cNvPr id="4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177727"/>
    <xdr:pic>
      <xdr:nvPicPr>
        <xdr:cNvPr id="4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66</xdr:row>
      <xdr:rowOff>171450</xdr:rowOff>
    </xdr:from>
    <xdr:ext cx="4535" cy="177727"/>
    <xdr:pic>
      <xdr:nvPicPr>
        <xdr:cNvPr id="4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15916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177727"/>
    <xdr:pic>
      <xdr:nvPicPr>
        <xdr:cNvPr id="4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177727"/>
    <xdr:pic>
      <xdr:nvPicPr>
        <xdr:cNvPr id="4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177727"/>
    <xdr:pic>
      <xdr:nvPicPr>
        <xdr:cNvPr id="4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177727"/>
    <xdr:pic>
      <xdr:nvPicPr>
        <xdr:cNvPr id="4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61</xdr:row>
      <xdr:rowOff>0</xdr:rowOff>
    </xdr:from>
    <xdr:ext cx="4535" cy="341993"/>
    <xdr:pic>
      <xdr:nvPicPr>
        <xdr:cNvPr id="4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61</xdr:row>
      <xdr:rowOff>0</xdr:rowOff>
    </xdr:from>
    <xdr:ext cx="4535" cy="341993"/>
    <xdr:pic>
      <xdr:nvPicPr>
        <xdr:cNvPr id="4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61</xdr:row>
      <xdr:rowOff>0</xdr:rowOff>
    </xdr:from>
    <xdr:ext cx="4535" cy="341993"/>
    <xdr:pic>
      <xdr:nvPicPr>
        <xdr:cNvPr id="4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61</xdr:row>
      <xdr:rowOff>0</xdr:rowOff>
    </xdr:from>
    <xdr:ext cx="4535" cy="341993"/>
    <xdr:pic>
      <xdr:nvPicPr>
        <xdr:cNvPr id="4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61</xdr:row>
      <xdr:rowOff>0</xdr:rowOff>
    </xdr:from>
    <xdr:ext cx="4535" cy="341993"/>
    <xdr:pic>
      <xdr:nvPicPr>
        <xdr:cNvPr id="4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097" name="Рисунок 450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61</xdr:row>
      <xdr:rowOff>0</xdr:rowOff>
    </xdr:from>
    <xdr:ext cx="4535" cy="341993"/>
    <xdr:pic>
      <xdr:nvPicPr>
        <xdr:cNvPr id="4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61</xdr:row>
      <xdr:rowOff>0</xdr:rowOff>
    </xdr:from>
    <xdr:ext cx="4535" cy="341993"/>
    <xdr:pic>
      <xdr:nvPicPr>
        <xdr:cNvPr id="4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61</xdr:row>
      <xdr:rowOff>0</xdr:rowOff>
    </xdr:from>
    <xdr:ext cx="4535" cy="341993"/>
    <xdr:pic>
      <xdr:nvPicPr>
        <xdr:cNvPr id="4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61</xdr:row>
      <xdr:rowOff>0</xdr:rowOff>
    </xdr:from>
    <xdr:ext cx="4535" cy="341993"/>
    <xdr:pic>
      <xdr:nvPicPr>
        <xdr:cNvPr id="4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61</xdr:row>
      <xdr:rowOff>0</xdr:rowOff>
    </xdr:from>
    <xdr:ext cx="4535" cy="341993"/>
    <xdr:pic>
      <xdr:nvPicPr>
        <xdr:cNvPr id="4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85" name="Рисунок 45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25" name="Рисунок 452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60</xdr:row>
      <xdr:rowOff>381000</xdr:rowOff>
    </xdr:from>
    <xdr:ext cx="4535" cy="341993"/>
    <xdr:pic>
      <xdr:nvPicPr>
        <xdr:cNvPr id="4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61</xdr:row>
      <xdr:rowOff>0</xdr:rowOff>
    </xdr:from>
    <xdr:ext cx="4535" cy="341993"/>
    <xdr:pic>
      <xdr:nvPicPr>
        <xdr:cNvPr id="4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77" name="Рисунок 452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17" name="Рисунок 453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77" name="Рисунок 453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49" name="Рисунок 454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61</xdr:row>
      <xdr:rowOff>0</xdr:rowOff>
    </xdr:from>
    <xdr:ext cx="4535" cy="341993"/>
    <xdr:pic>
      <xdr:nvPicPr>
        <xdr:cNvPr id="4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01" name="Рисунок 45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45" name="Рисунок 455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177727"/>
    <xdr:pic>
      <xdr:nvPicPr>
        <xdr:cNvPr id="4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177727"/>
    <xdr:pic>
      <xdr:nvPicPr>
        <xdr:cNvPr id="4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177727"/>
    <xdr:pic>
      <xdr:nvPicPr>
        <xdr:cNvPr id="4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177727"/>
    <xdr:pic>
      <xdr:nvPicPr>
        <xdr:cNvPr id="4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761" name="Рисунок 457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177727"/>
    <xdr:pic>
      <xdr:nvPicPr>
        <xdr:cNvPr id="4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177727"/>
    <xdr:pic>
      <xdr:nvPicPr>
        <xdr:cNvPr id="4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177727"/>
    <xdr:pic>
      <xdr:nvPicPr>
        <xdr:cNvPr id="4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177727"/>
    <xdr:pic>
      <xdr:nvPicPr>
        <xdr:cNvPr id="4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4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66</xdr:row>
      <xdr:rowOff>0</xdr:rowOff>
    </xdr:from>
    <xdr:ext cx="4535" cy="341993"/>
    <xdr:pic>
      <xdr:nvPicPr>
        <xdr:cNvPr id="4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74" name="Рисунок 459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46" name="Рисунок 460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66</xdr:row>
      <xdr:rowOff>0</xdr:rowOff>
    </xdr:from>
    <xdr:ext cx="4535" cy="341993"/>
    <xdr:pic>
      <xdr:nvPicPr>
        <xdr:cNvPr id="4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98" name="Рисунок 460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61</xdr:row>
      <xdr:rowOff>0</xdr:rowOff>
    </xdr:from>
    <xdr:ext cx="4535" cy="341993"/>
    <xdr:pic>
      <xdr:nvPicPr>
        <xdr:cNvPr id="4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50" name="Рисунок 461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61</xdr:row>
      <xdr:rowOff>0</xdr:rowOff>
    </xdr:from>
    <xdr:ext cx="4535" cy="341993"/>
    <xdr:pic>
      <xdr:nvPicPr>
        <xdr:cNvPr id="4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61</xdr:row>
      <xdr:rowOff>0</xdr:rowOff>
    </xdr:from>
    <xdr:ext cx="4535" cy="341993"/>
    <xdr:pic>
      <xdr:nvPicPr>
        <xdr:cNvPr id="4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58" name="Рисунок 462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14" name="Рисунок 463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61</xdr:row>
      <xdr:rowOff>0</xdr:rowOff>
    </xdr:from>
    <xdr:ext cx="4535" cy="341993"/>
    <xdr:pic>
      <xdr:nvPicPr>
        <xdr:cNvPr id="4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66</xdr:row>
      <xdr:rowOff>0</xdr:rowOff>
    </xdr:from>
    <xdr:ext cx="4535" cy="341993"/>
    <xdr:pic>
      <xdr:nvPicPr>
        <xdr:cNvPr id="4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54" name="Рисунок 463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02" name="Рисунок 464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61</xdr:row>
      <xdr:rowOff>0</xdr:rowOff>
    </xdr:from>
    <xdr:ext cx="4535" cy="341993"/>
    <xdr:pic>
      <xdr:nvPicPr>
        <xdr:cNvPr id="4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48" name="Рисунок 464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60</xdr:row>
      <xdr:rowOff>0</xdr:rowOff>
    </xdr:from>
    <xdr:ext cx="4535" cy="341993"/>
    <xdr:pic>
      <xdr:nvPicPr>
        <xdr:cNvPr id="4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61</xdr:row>
      <xdr:rowOff>0</xdr:rowOff>
    </xdr:from>
    <xdr:ext cx="4535" cy="341993"/>
    <xdr:pic>
      <xdr:nvPicPr>
        <xdr:cNvPr id="4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13" name="Рисунок 465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85" name="Рисунок 465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61</xdr:row>
      <xdr:rowOff>0</xdr:rowOff>
    </xdr:from>
    <xdr:ext cx="4535" cy="341993"/>
    <xdr:pic>
      <xdr:nvPicPr>
        <xdr:cNvPr id="4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37" name="Рисунок 466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66</xdr:row>
      <xdr:rowOff>0</xdr:rowOff>
    </xdr:from>
    <xdr:ext cx="4535" cy="341993"/>
    <xdr:pic>
      <xdr:nvPicPr>
        <xdr:cNvPr id="4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66</xdr:row>
      <xdr:rowOff>0</xdr:rowOff>
    </xdr:from>
    <xdr:ext cx="4535" cy="341993"/>
    <xdr:pic>
      <xdr:nvPicPr>
        <xdr:cNvPr id="4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83" name="Рисунок 466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51" name="Рисунок 467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66</xdr:row>
      <xdr:rowOff>0</xdr:rowOff>
    </xdr:from>
    <xdr:ext cx="4535" cy="341993"/>
    <xdr:pic>
      <xdr:nvPicPr>
        <xdr:cNvPr id="4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28" name="Рисунок 468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66</xdr:row>
      <xdr:rowOff>0</xdr:rowOff>
    </xdr:from>
    <xdr:ext cx="4535" cy="341993"/>
    <xdr:pic>
      <xdr:nvPicPr>
        <xdr:cNvPr id="4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80" name="Рисунок 468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52" name="Рисунок 46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66</xdr:row>
      <xdr:rowOff>171450</xdr:rowOff>
    </xdr:from>
    <xdr:ext cx="4535" cy="177727"/>
    <xdr:pic>
      <xdr:nvPicPr>
        <xdr:cNvPr id="4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16563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32" name="Рисунок 470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72" name="Рисунок 470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44" name="Рисунок 471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95" name="Рисунок 471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35" name="Рисунок 4723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439" name="Рисунок 47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4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4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4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4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66</xdr:row>
      <xdr:rowOff>0</xdr:rowOff>
    </xdr:from>
    <xdr:ext cx="4535" cy="341993"/>
    <xdr:pic>
      <xdr:nvPicPr>
        <xdr:cNvPr id="4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71</xdr:row>
      <xdr:rowOff>0</xdr:rowOff>
    </xdr:from>
    <xdr:ext cx="4535" cy="341993"/>
    <xdr:pic>
      <xdr:nvPicPr>
        <xdr:cNvPr id="4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79" name="Рисунок 476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19" name="Рисунок 477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91" name="Рисунок 477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66</xdr:row>
      <xdr:rowOff>0</xdr:rowOff>
    </xdr:from>
    <xdr:ext cx="4535" cy="341993"/>
    <xdr:pic>
      <xdr:nvPicPr>
        <xdr:cNvPr id="4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43" name="Рисунок 478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887" name="Рисунок 478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4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4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4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4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8103" name="Рисунок 481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4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4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4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4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4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66</xdr:row>
      <xdr:rowOff>0</xdr:rowOff>
    </xdr:from>
    <xdr:ext cx="4535" cy="341993"/>
    <xdr:pic>
      <xdr:nvPicPr>
        <xdr:cNvPr id="4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55" name="Рисунок 483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03" name="Рисунок 484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44" name="Рисунок 484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16" name="Рисунок 485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67" name="Рисунок 485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66</xdr:row>
      <xdr:rowOff>0</xdr:rowOff>
    </xdr:from>
    <xdr:ext cx="4535" cy="341993"/>
    <xdr:pic>
      <xdr:nvPicPr>
        <xdr:cNvPr id="4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66</xdr:row>
      <xdr:rowOff>0</xdr:rowOff>
    </xdr:from>
    <xdr:ext cx="4535" cy="341993"/>
    <xdr:pic>
      <xdr:nvPicPr>
        <xdr:cNvPr id="4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13" name="Рисунок 486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81" name="Рисунок 486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66</xdr:row>
      <xdr:rowOff>0</xdr:rowOff>
    </xdr:from>
    <xdr:ext cx="4535" cy="341993"/>
    <xdr:pic>
      <xdr:nvPicPr>
        <xdr:cNvPr id="4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58" name="Рисунок 487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66</xdr:row>
      <xdr:rowOff>0</xdr:rowOff>
    </xdr:from>
    <xdr:ext cx="4535" cy="341993"/>
    <xdr:pic>
      <xdr:nvPicPr>
        <xdr:cNvPr id="4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66</xdr:row>
      <xdr:rowOff>0</xdr:rowOff>
    </xdr:from>
    <xdr:ext cx="4535" cy="341993"/>
    <xdr:pic>
      <xdr:nvPicPr>
        <xdr:cNvPr id="4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10" name="Рисунок 48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4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82" name="Рисунок 488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4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2" name="Рисунок 489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52</xdr:row>
      <xdr:rowOff>0</xdr:rowOff>
    </xdr:from>
    <xdr:ext cx="4535" cy="341993"/>
    <xdr:pic>
      <xdr:nvPicPr>
        <xdr:cNvPr id="4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56</xdr:row>
      <xdr:rowOff>0</xdr:rowOff>
    </xdr:from>
    <xdr:ext cx="4535" cy="341993"/>
    <xdr:pic>
      <xdr:nvPicPr>
        <xdr:cNvPr id="4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10" name="Рисунок 49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52</xdr:row>
      <xdr:rowOff>0</xdr:rowOff>
    </xdr:from>
    <xdr:ext cx="4535" cy="341993"/>
    <xdr:pic>
      <xdr:nvPicPr>
        <xdr:cNvPr id="4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4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53</xdr:row>
      <xdr:rowOff>0</xdr:rowOff>
    </xdr:from>
    <xdr:ext cx="4535" cy="341993"/>
    <xdr:pic>
      <xdr:nvPicPr>
        <xdr:cNvPr id="4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105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8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2609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2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6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30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56</xdr:row>
      <xdr:rowOff>0</xdr:rowOff>
    </xdr:from>
    <xdr:ext cx="4535" cy="341993"/>
    <xdr:pic>
      <xdr:nvPicPr>
        <xdr:cNvPr id="4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4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57</xdr:row>
      <xdr:rowOff>0</xdr:rowOff>
    </xdr:from>
    <xdr:ext cx="4535" cy="341993"/>
    <xdr:pic>
      <xdr:nvPicPr>
        <xdr:cNvPr id="5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43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21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41" name="Рисунок 2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23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14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6;&#1077;&#1077;&#1089;&#1090;&#1088;%20&#1087;&#1083;&#1072;&#1085;&#1080;&#1088;&#1091;&#1077;&#1084;&#1099;&#1093;%20&#1079;&#1072;&#1082;&#1091;&#1087;&#1086;&#1082;%20&#1085;&#1072;%202019%20&#1075;&#1086;&#1076;%20&#1050;&#1051;&#1048;&#106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Реестр 2302"/>
      <sheetName val="реестр 18.03.15"/>
      <sheetName val="на 5.01.2016"/>
    </sheetNames>
    <sheetDataSet>
      <sheetData sheetId="0">
        <row r="8">
          <cell r="B8" t="str">
            <v>Изготовление клише</v>
          </cell>
          <cell r="C8" t="str">
            <v>согласно подпункта 6) пункта 3.1. Правил</v>
          </cell>
          <cell r="D8" t="str">
            <v>Полная характеристика согласно технической спецификации</v>
          </cell>
          <cell r="E8">
            <v>1</v>
          </cell>
          <cell r="F8" t="str">
            <v>услуга</v>
          </cell>
          <cell r="G8">
            <v>575000</v>
          </cell>
          <cell r="H8">
            <v>575000</v>
          </cell>
          <cell r="I8" t="str">
            <v>ТОО "USM Astana"</v>
          </cell>
          <cell r="J8" t="str">
            <v>март</v>
          </cell>
        </row>
        <row r="9">
          <cell r="B9" t="str">
            <v>Изготовление высечки</v>
          </cell>
          <cell r="C9" t="str">
            <v>согласно подпункта 6) пункта 3.1. Правил</v>
          </cell>
          <cell r="D9" t="str">
            <v>Полная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G9">
            <v>300000</v>
          </cell>
          <cell r="H9">
            <v>300000</v>
          </cell>
          <cell r="I9" t="str">
            <v>ТОО "USM Astana"</v>
          </cell>
          <cell r="J9" t="str">
            <v>март</v>
          </cell>
        </row>
        <row r="10">
          <cell r="B10" t="str">
            <v>Заточка ножей</v>
          </cell>
          <cell r="C10" t="str">
            <v>согласно подпункта 6) пункта 3.1. Правил</v>
          </cell>
          <cell r="D10" t="str">
            <v>Полная характеристика согласно технической спецификации</v>
          </cell>
          <cell r="E10">
            <v>1</v>
          </cell>
          <cell r="F10" t="str">
            <v>услуга</v>
          </cell>
          <cell r="G10">
            <v>128000</v>
          </cell>
          <cell r="H10">
            <v>128000</v>
          </cell>
          <cell r="I10" t="str">
            <v>ТОО "USM Astana"</v>
          </cell>
          <cell r="J10" t="str">
            <v>март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1"/>
  <sheetViews>
    <sheetView tabSelected="1" workbookViewId="0">
      <selection activeCell="H79" sqref="H79"/>
    </sheetView>
  </sheetViews>
  <sheetFormatPr defaultRowHeight="12.75" x14ac:dyDescent="0.2"/>
  <cols>
    <col min="1" max="1" width="6.28515625" style="63" customWidth="1"/>
    <col min="2" max="2" width="24.5703125" style="63" customWidth="1"/>
    <col min="3" max="3" width="14.42578125" style="63" customWidth="1"/>
    <col min="4" max="4" width="46.140625" style="20" customWidth="1"/>
    <col min="5" max="5" width="10.42578125" style="63" customWidth="1"/>
    <col min="6" max="6" width="10.7109375" style="63" customWidth="1"/>
    <col min="7" max="7" width="13.85546875" style="64" customWidth="1"/>
    <col min="8" max="8" width="16.85546875" style="63" customWidth="1"/>
    <col min="9" max="9" width="11.85546875" style="61" customWidth="1"/>
    <col min="10" max="10" width="10.7109375" style="62" customWidth="1"/>
    <col min="11" max="19" width="9.140625" style="59" customWidth="1"/>
    <col min="20" max="16384" width="9.140625" style="59"/>
  </cols>
  <sheetData>
    <row r="1" spans="1:11" s="2" customFormat="1" ht="19.5" customHeight="1" x14ac:dyDescent="0.25">
      <c r="A1" s="58"/>
      <c r="B1" s="120" t="s">
        <v>56</v>
      </c>
      <c r="C1" s="120"/>
      <c r="D1" s="120"/>
      <c r="E1" s="120"/>
      <c r="F1" s="120"/>
      <c r="G1" s="120"/>
      <c r="H1" s="120"/>
      <c r="I1" s="120"/>
      <c r="J1" s="120"/>
    </row>
    <row r="2" spans="1:11" s="2" customFormat="1" ht="11.25" customHeight="1" x14ac:dyDescent="0.25">
      <c r="A2" s="121" t="s">
        <v>20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1" s="2" customFormat="1" ht="20.25" customHeigh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</row>
    <row r="4" spans="1:11" s="2" customFormat="1" ht="54" customHeight="1" x14ac:dyDescent="0.25">
      <c r="A4" s="15" t="s">
        <v>0</v>
      </c>
      <c r="B4" s="15" t="s">
        <v>1</v>
      </c>
      <c r="C4" s="15" t="s">
        <v>5</v>
      </c>
      <c r="D4" s="16" t="s">
        <v>2</v>
      </c>
      <c r="E4" s="15" t="s">
        <v>8</v>
      </c>
      <c r="F4" s="15" t="s">
        <v>3</v>
      </c>
      <c r="G4" s="17" t="s">
        <v>9</v>
      </c>
      <c r="H4" s="15" t="s">
        <v>6</v>
      </c>
      <c r="I4" s="6" t="s">
        <v>4</v>
      </c>
      <c r="J4" s="15" t="s">
        <v>7</v>
      </c>
      <c r="K4" s="10"/>
    </row>
    <row r="5" spans="1:11" s="3" customFormat="1" ht="10.5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8">
        <v>7</v>
      </c>
      <c r="H5" s="9">
        <v>8</v>
      </c>
      <c r="I5" s="5">
        <v>9</v>
      </c>
      <c r="J5" s="30">
        <v>10</v>
      </c>
    </row>
    <row r="6" spans="1:11" s="3" customFormat="1" ht="18.75" hidden="1" customHeight="1" x14ac:dyDescent="0.25">
      <c r="A6" s="71"/>
      <c r="B6" s="72"/>
      <c r="C6" s="72"/>
      <c r="D6" s="72"/>
      <c r="E6" s="72"/>
      <c r="F6" s="72"/>
      <c r="G6" s="73"/>
      <c r="H6" s="72"/>
      <c r="I6" s="74"/>
      <c r="J6" s="65"/>
    </row>
    <row r="7" spans="1:11" s="3" customFormat="1" ht="17.25" hidden="1" customHeight="1" x14ac:dyDescent="0.25">
      <c r="A7" s="71"/>
      <c r="B7" s="127" t="s">
        <v>81</v>
      </c>
      <c r="C7" s="127"/>
      <c r="D7" s="127"/>
      <c r="E7" s="127"/>
      <c r="F7" s="127"/>
      <c r="G7" s="127"/>
      <c r="H7" s="127"/>
      <c r="I7" s="128"/>
      <c r="J7" s="65"/>
    </row>
    <row r="8" spans="1:11" s="3" customFormat="1" ht="12.75" hidden="1" customHeight="1" x14ac:dyDescent="0.25">
      <c r="A8" s="71"/>
      <c r="B8" s="67" t="s">
        <v>12</v>
      </c>
      <c r="C8" s="72"/>
      <c r="D8" s="72"/>
      <c r="E8" s="72"/>
      <c r="F8" s="72"/>
      <c r="G8" s="73"/>
      <c r="H8" s="72"/>
      <c r="I8" s="74"/>
      <c r="J8" s="65"/>
    </row>
    <row r="9" spans="1:11" s="3" customFormat="1" ht="33.75" hidden="1" customHeight="1" x14ac:dyDescent="0.25">
      <c r="A9" s="75">
        <v>1</v>
      </c>
      <c r="B9" s="81" t="s">
        <v>57</v>
      </c>
      <c r="C9" s="76" t="s">
        <v>58</v>
      </c>
      <c r="D9" s="77" t="s">
        <v>38</v>
      </c>
      <c r="E9" s="50">
        <v>80</v>
      </c>
      <c r="F9" s="78" t="s">
        <v>59</v>
      </c>
      <c r="G9" s="82">
        <v>16964.29</v>
      </c>
      <c r="H9" s="82">
        <v>1357143</v>
      </c>
      <c r="I9" s="79" t="s">
        <v>20</v>
      </c>
      <c r="J9" s="80" t="s">
        <v>31</v>
      </c>
    </row>
    <row r="10" spans="1:11" s="3" customFormat="1" ht="26.25" hidden="1" customHeight="1" x14ac:dyDescent="0.25">
      <c r="A10" s="75">
        <v>2</v>
      </c>
      <c r="B10" s="81" t="s">
        <v>60</v>
      </c>
      <c r="C10" s="76" t="s">
        <v>58</v>
      </c>
      <c r="D10" s="77" t="s">
        <v>38</v>
      </c>
      <c r="E10" s="50">
        <v>80</v>
      </c>
      <c r="F10" s="78" t="s">
        <v>59</v>
      </c>
      <c r="G10" s="82">
        <v>16964.29</v>
      </c>
      <c r="H10" s="82">
        <v>1357143</v>
      </c>
      <c r="I10" s="79" t="s">
        <v>20</v>
      </c>
      <c r="J10" s="80" t="s">
        <v>31</v>
      </c>
    </row>
    <row r="11" spans="1:11" s="3" customFormat="1" ht="25.5" hidden="1" customHeight="1" x14ac:dyDescent="0.25">
      <c r="A11" s="75">
        <v>3</v>
      </c>
      <c r="B11" s="81" t="s">
        <v>61</v>
      </c>
      <c r="C11" s="76" t="s">
        <v>58</v>
      </c>
      <c r="D11" s="77" t="s">
        <v>38</v>
      </c>
      <c r="E11" s="50">
        <v>80</v>
      </c>
      <c r="F11" s="78" t="s">
        <v>59</v>
      </c>
      <c r="G11" s="82">
        <v>16964.29</v>
      </c>
      <c r="H11" s="82">
        <v>1357143</v>
      </c>
      <c r="I11" s="79" t="s">
        <v>20</v>
      </c>
      <c r="J11" s="80" t="s">
        <v>31</v>
      </c>
    </row>
    <row r="12" spans="1:11" s="3" customFormat="1" ht="28.5" hidden="1" customHeight="1" x14ac:dyDescent="0.25">
      <c r="A12" s="75">
        <v>4</v>
      </c>
      <c r="B12" s="81" t="s">
        <v>62</v>
      </c>
      <c r="C12" s="76" t="s">
        <v>58</v>
      </c>
      <c r="D12" s="77" t="s">
        <v>38</v>
      </c>
      <c r="E12" s="50">
        <v>90</v>
      </c>
      <c r="F12" s="78" t="s">
        <v>59</v>
      </c>
      <c r="G12" s="82">
        <v>16964.29</v>
      </c>
      <c r="H12" s="82">
        <v>1526785</v>
      </c>
      <c r="I12" s="79" t="s">
        <v>20</v>
      </c>
      <c r="J12" s="80" t="s">
        <v>31</v>
      </c>
    </row>
    <row r="13" spans="1:11" s="3" customFormat="1" ht="35.25" hidden="1" customHeight="1" x14ac:dyDescent="0.25">
      <c r="A13" s="75">
        <v>5</v>
      </c>
      <c r="B13" s="81" t="s">
        <v>63</v>
      </c>
      <c r="C13" s="76" t="s">
        <v>58</v>
      </c>
      <c r="D13" s="77" t="s">
        <v>38</v>
      </c>
      <c r="E13" s="50">
        <v>20</v>
      </c>
      <c r="F13" s="78" t="s">
        <v>64</v>
      </c>
      <c r="G13" s="82">
        <v>29464.28</v>
      </c>
      <c r="H13" s="82">
        <v>589285.69999999995</v>
      </c>
      <c r="I13" s="79" t="s">
        <v>20</v>
      </c>
      <c r="J13" s="80" t="s">
        <v>31</v>
      </c>
    </row>
    <row r="14" spans="1:11" s="3" customFormat="1" ht="24" hidden="1" customHeight="1" x14ac:dyDescent="0.25">
      <c r="A14" s="75">
        <v>6</v>
      </c>
      <c r="B14" s="81" t="s">
        <v>65</v>
      </c>
      <c r="C14" s="76" t="s">
        <v>58</v>
      </c>
      <c r="D14" s="77" t="s">
        <v>38</v>
      </c>
      <c r="E14" s="50">
        <v>35</v>
      </c>
      <c r="F14" s="78" t="s">
        <v>59</v>
      </c>
      <c r="G14" s="82">
        <v>66964.289999999994</v>
      </c>
      <c r="H14" s="82">
        <v>2343750</v>
      </c>
      <c r="I14" s="79" t="s">
        <v>20</v>
      </c>
      <c r="J14" s="80" t="s">
        <v>31</v>
      </c>
    </row>
    <row r="15" spans="1:11" s="3" customFormat="1" ht="31.5" hidden="1" customHeight="1" x14ac:dyDescent="0.25">
      <c r="A15" s="75">
        <v>7</v>
      </c>
      <c r="B15" s="81" t="s">
        <v>66</v>
      </c>
      <c r="C15" s="76" t="s">
        <v>58</v>
      </c>
      <c r="D15" s="77" t="s">
        <v>38</v>
      </c>
      <c r="E15" s="50">
        <v>40</v>
      </c>
      <c r="F15" s="78" t="s">
        <v>59</v>
      </c>
      <c r="G15" s="82">
        <v>91071.43</v>
      </c>
      <c r="H15" s="82">
        <v>3642857.1</v>
      </c>
      <c r="I15" s="79" t="s">
        <v>20</v>
      </c>
      <c r="J15" s="80" t="s">
        <v>31</v>
      </c>
    </row>
    <row r="16" spans="1:11" s="3" customFormat="1" ht="21" hidden="1" customHeight="1" x14ac:dyDescent="0.25">
      <c r="A16" s="75">
        <v>8</v>
      </c>
      <c r="B16" s="81" t="s">
        <v>67</v>
      </c>
      <c r="C16" s="76" t="s">
        <v>58</v>
      </c>
      <c r="D16" s="77" t="s">
        <v>38</v>
      </c>
      <c r="E16" s="50">
        <v>4</v>
      </c>
      <c r="F16" s="78" t="s">
        <v>59</v>
      </c>
      <c r="G16" s="82">
        <v>272321.43</v>
      </c>
      <c r="H16" s="82">
        <v>1089285.71</v>
      </c>
      <c r="I16" s="79" t="s">
        <v>20</v>
      </c>
      <c r="J16" s="80" t="s">
        <v>31</v>
      </c>
    </row>
    <row r="17" spans="1:10" s="3" customFormat="1" ht="25.5" hidden="1" customHeight="1" x14ac:dyDescent="0.25">
      <c r="A17" s="75">
        <v>9</v>
      </c>
      <c r="B17" s="81" t="s">
        <v>68</v>
      </c>
      <c r="C17" s="76" t="s">
        <v>58</v>
      </c>
      <c r="D17" s="77" t="s">
        <v>38</v>
      </c>
      <c r="E17" s="50">
        <v>3</v>
      </c>
      <c r="F17" s="78" t="s">
        <v>64</v>
      </c>
      <c r="G17" s="82">
        <v>31250</v>
      </c>
      <c r="H17" s="82">
        <f t="shared" ref="H17:H28" si="0">G17*E17</f>
        <v>93750</v>
      </c>
      <c r="I17" s="79" t="s">
        <v>20</v>
      </c>
      <c r="J17" s="80" t="s">
        <v>31</v>
      </c>
    </row>
    <row r="18" spans="1:10" s="3" customFormat="1" ht="40.5" hidden="1" customHeight="1" x14ac:dyDescent="0.25">
      <c r="A18" s="75">
        <v>10</v>
      </c>
      <c r="B18" s="81" t="s">
        <v>69</v>
      </c>
      <c r="C18" s="76" t="s">
        <v>58</v>
      </c>
      <c r="D18" s="77" t="s">
        <v>38</v>
      </c>
      <c r="E18" s="50">
        <v>18</v>
      </c>
      <c r="F18" s="78" t="s">
        <v>59</v>
      </c>
      <c r="G18" s="82">
        <v>31250</v>
      </c>
      <c r="H18" s="82">
        <f t="shared" si="0"/>
        <v>562500</v>
      </c>
      <c r="I18" s="79" t="s">
        <v>20</v>
      </c>
      <c r="J18" s="80" t="s">
        <v>31</v>
      </c>
    </row>
    <row r="19" spans="1:10" s="3" customFormat="1" ht="38.25" hidden="1" customHeight="1" x14ac:dyDescent="0.25">
      <c r="A19" s="75">
        <v>11</v>
      </c>
      <c r="B19" s="81" t="s">
        <v>70</v>
      </c>
      <c r="C19" s="76" t="s">
        <v>58</v>
      </c>
      <c r="D19" s="77" t="s">
        <v>38</v>
      </c>
      <c r="E19" s="50">
        <v>6</v>
      </c>
      <c r="F19" s="78" t="s">
        <v>59</v>
      </c>
      <c r="G19" s="82">
        <v>29464.29</v>
      </c>
      <c r="H19" s="82">
        <v>176785.71</v>
      </c>
      <c r="I19" s="79" t="s">
        <v>20</v>
      </c>
      <c r="J19" s="80" t="s">
        <v>31</v>
      </c>
    </row>
    <row r="20" spans="1:10" s="3" customFormat="1" ht="25.5" hidden="1" customHeight="1" x14ac:dyDescent="0.25">
      <c r="A20" s="75">
        <v>12</v>
      </c>
      <c r="B20" s="81" t="s">
        <v>71</v>
      </c>
      <c r="C20" s="76" t="s">
        <v>58</v>
      </c>
      <c r="D20" s="77" t="s">
        <v>38</v>
      </c>
      <c r="E20" s="50">
        <v>5</v>
      </c>
      <c r="F20" s="78" t="s">
        <v>64</v>
      </c>
      <c r="G20" s="82">
        <v>29464.29</v>
      </c>
      <c r="H20" s="82">
        <v>147321.43</v>
      </c>
      <c r="I20" s="79" t="s">
        <v>20</v>
      </c>
      <c r="J20" s="80" t="s">
        <v>31</v>
      </c>
    </row>
    <row r="21" spans="1:10" s="3" customFormat="1" ht="39.75" hidden="1" customHeight="1" x14ac:dyDescent="0.25">
      <c r="A21" s="75">
        <v>13</v>
      </c>
      <c r="B21" s="81" t="s">
        <v>72</v>
      </c>
      <c r="C21" s="76" t="s">
        <v>58</v>
      </c>
      <c r="D21" s="77" t="s">
        <v>38</v>
      </c>
      <c r="E21" s="50">
        <v>2</v>
      </c>
      <c r="F21" s="78" t="s">
        <v>64</v>
      </c>
      <c r="G21" s="82">
        <v>42857.14</v>
      </c>
      <c r="H21" s="82">
        <v>85714.28</v>
      </c>
      <c r="I21" s="79" t="s">
        <v>20</v>
      </c>
      <c r="J21" s="80" t="s">
        <v>31</v>
      </c>
    </row>
    <row r="22" spans="1:10" s="3" customFormat="1" ht="30" hidden="1" customHeight="1" x14ac:dyDescent="0.25">
      <c r="A22" s="75">
        <v>14</v>
      </c>
      <c r="B22" s="81" t="s">
        <v>73</v>
      </c>
      <c r="C22" s="76" t="s">
        <v>58</v>
      </c>
      <c r="D22" s="77" t="s">
        <v>38</v>
      </c>
      <c r="E22" s="50">
        <v>12</v>
      </c>
      <c r="F22" s="78" t="s">
        <v>59</v>
      </c>
      <c r="G22" s="83">
        <v>11250</v>
      </c>
      <c r="H22" s="82">
        <f t="shared" si="0"/>
        <v>135000</v>
      </c>
      <c r="I22" s="79" t="s">
        <v>20</v>
      </c>
      <c r="J22" s="80" t="s">
        <v>31</v>
      </c>
    </row>
    <row r="23" spans="1:10" s="3" customFormat="1" ht="50.25" hidden="1" customHeight="1" x14ac:dyDescent="0.25">
      <c r="A23" s="75">
        <v>15</v>
      </c>
      <c r="B23" s="81" t="s">
        <v>74</v>
      </c>
      <c r="C23" s="76" t="s">
        <v>58</v>
      </c>
      <c r="D23" s="77" t="s">
        <v>38</v>
      </c>
      <c r="E23" s="50">
        <v>7</v>
      </c>
      <c r="F23" s="78" t="s">
        <v>64</v>
      </c>
      <c r="G23" s="83">
        <v>58035.71</v>
      </c>
      <c r="H23" s="82">
        <f t="shared" si="0"/>
        <v>406249.97</v>
      </c>
      <c r="I23" s="79" t="s">
        <v>20</v>
      </c>
      <c r="J23" s="80" t="s">
        <v>31</v>
      </c>
    </row>
    <row r="24" spans="1:10" s="3" customFormat="1" ht="36.75" hidden="1" customHeight="1" x14ac:dyDescent="0.25">
      <c r="A24" s="75">
        <v>16</v>
      </c>
      <c r="B24" s="81" t="s">
        <v>75</v>
      </c>
      <c r="C24" s="76" t="s">
        <v>58</v>
      </c>
      <c r="D24" s="77" t="s">
        <v>38</v>
      </c>
      <c r="E24" s="50">
        <v>10</v>
      </c>
      <c r="F24" s="78" t="s">
        <v>59</v>
      </c>
      <c r="G24" s="83">
        <v>9017.86</v>
      </c>
      <c r="H24" s="82">
        <f t="shared" si="0"/>
        <v>90178.6</v>
      </c>
      <c r="I24" s="79" t="s">
        <v>20</v>
      </c>
      <c r="J24" s="80" t="s">
        <v>31</v>
      </c>
    </row>
    <row r="25" spans="1:10" s="3" customFormat="1" ht="26.25" hidden="1" customHeight="1" x14ac:dyDescent="0.25">
      <c r="A25" s="75">
        <v>17</v>
      </c>
      <c r="B25" s="81" t="s">
        <v>76</v>
      </c>
      <c r="C25" s="76" t="s">
        <v>58</v>
      </c>
      <c r="D25" s="77" t="s">
        <v>38</v>
      </c>
      <c r="E25" s="50">
        <v>5</v>
      </c>
      <c r="F25" s="78" t="s">
        <v>59</v>
      </c>
      <c r="G25" s="83">
        <v>21428.57</v>
      </c>
      <c r="H25" s="82">
        <f t="shared" si="0"/>
        <v>107142.85</v>
      </c>
      <c r="I25" s="79" t="s">
        <v>20</v>
      </c>
      <c r="J25" s="80" t="s">
        <v>31</v>
      </c>
    </row>
    <row r="26" spans="1:10" s="3" customFormat="1" ht="31.5" hidden="1" customHeight="1" x14ac:dyDescent="0.25">
      <c r="A26" s="75">
        <v>18</v>
      </c>
      <c r="B26" s="81" t="s">
        <v>77</v>
      </c>
      <c r="C26" s="76" t="s">
        <v>58</v>
      </c>
      <c r="D26" s="77" t="s">
        <v>38</v>
      </c>
      <c r="E26" s="50">
        <v>2</v>
      </c>
      <c r="F26" s="78" t="s">
        <v>78</v>
      </c>
      <c r="G26" s="83">
        <v>91071.43</v>
      </c>
      <c r="H26" s="82">
        <f t="shared" si="0"/>
        <v>182142.86</v>
      </c>
      <c r="I26" s="79" t="s">
        <v>20</v>
      </c>
      <c r="J26" s="80" t="s">
        <v>31</v>
      </c>
    </row>
    <row r="27" spans="1:10" s="3" customFormat="1" ht="24" hidden="1" customHeight="1" x14ac:dyDescent="0.25">
      <c r="A27" s="75">
        <v>19</v>
      </c>
      <c r="B27" s="81" t="s">
        <v>79</v>
      </c>
      <c r="C27" s="76" t="s">
        <v>58</v>
      </c>
      <c r="D27" s="77" t="s">
        <v>38</v>
      </c>
      <c r="E27" s="50">
        <v>3</v>
      </c>
      <c r="F27" s="78" t="s">
        <v>78</v>
      </c>
      <c r="G27" s="83">
        <v>52008.93</v>
      </c>
      <c r="H27" s="82">
        <f t="shared" si="0"/>
        <v>156026.79</v>
      </c>
      <c r="I27" s="79" t="s">
        <v>20</v>
      </c>
      <c r="J27" s="80" t="s">
        <v>31</v>
      </c>
    </row>
    <row r="28" spans="1:10" s="3" customFormat="1" ht="49.5" hidden="1" customHeight="1" x14ac:dyDescent="0.25">
      <c r="A28" s="75">
        <v>20</v>
      </c>
      <c r="B28" s="81" t="s">
        <v>80</v>
      </c>
      <c r="C28" s="76" t="s">
        <v>58</v>
      </c>
      <c r="D28" s="77" t="s">
        <v>38</v>
      </c>
      <c r="E28" s="50">
        <v>10</v>
      </c>
      <c r="F28" s="78" t="s">
        <v>59</v>
      </c>
      <c r="G28" s="83">
        <v>107142.86</v>
      </c>
      <c r="H28" s="82">
        <f t="shared" si="0"/>
        <v>1071428.6000000001</v>
      </c>
      <c r="I28" s="79" t="s">
        <v>20</v>
      </c>
      <c r="J28" s="80" t="s">
        <v>31</v>
      </c>
    </row>
    <row r="29" spans="1:10" s="3" customFormat="1" ht="49.5" hidden="1" customHeight="1" x14ac:dyDescent="0.25">
      <c r="A29" s="90">
        <v>21</v>
      </c>
      <c r="B29" s="81" t="s">
        <v>87</v>
      </c>
      <c r="C29" s="81" t="s">
        <v>58</v>
      </c>
      <c r="D29" s="91" t="s">
        <v>38</v>
      </c>
      <c r="E29" s="50">
        <v>16</v>
      </c>
      <c r="F29" s="50" t="s">
        <v>59</v>
      </c>
      <c r="G29" s="82">
        <v>16500</v>
      </c>
      <c r="H29" s="92">
        <f>G29*E29</f>
        <v>264000</v>
      </c>
      <c r="I29" s="9" t="s">
        <v>20</v>
      </c>
      <c r="J29" s="28" t="s">
        <v>31</v>
      </c>
    </row>
    <row r="30" spans="1:10" s="3" customFormat="1" ht="49.5" hidden="1" customHeight="1" x14ac:dyDescent="0.25">
      <c r="A30" s="90">
        <v>22</v>
      </c>
      <c r="B30" s="81" t="s">
        <v>88</v>
      </c>
      <c r="C30" s="81" t="s">
        <v>58</v>
      </c>
      <c r="D30" s="91" t="s">
        <v>38</v>
      </c>
      <c r="E30" s="50">
        <v>16</v>
      </c>
      <c r="F30" s="50" t="s">
        <v>59</v>
      </c>
      <c r="G30" s="82">
        <v>40000</v>
      </c>
      <c r="H30" s="92">
        <f t="shared" ref="H30:H34" si="1">G30*E30</f>
        <v>640000</v>
      </c>
      <c r="I30" s="9" t="s">
        <v>20</v>
      </c>
      <c r="J30" s="28" t="s">
        <v>31</v>
      </c>
    </row>
    <row r="31" spans="1:10" s="3" customFormat="1" ht="49.5" hidden="1" customHeight="1" x14ac:dyDescent="0.25">
      <c r="A31" s="90">
        <v>23</v>
      </c>
      <c r="B31" s="81" t="s">
        <v>89</v>
      </c>
      <c r="C31" s="81" t="s">
        <v>58</v>
      </c>
      <c r="D31" s="91" t="s">
        <v>38</v>
      </c>
      <c r="E31" s="50">
        <v>16</v>
      </c>
      <c r="F31" s="50" t="s">
        <v>59</v>
      </c>
      <c r="G31" s="82">
        <v>40000</v>
      </c>
      <c r="H31" s="92">
        <f t="shared" si="1"/>
        <v>640000</v>
      </c>
      <c r="I31" s="9" t="s">
        <v>20</v>
      </c>
      <c r="J31" s="28" t="s">
        <v>31</v>
      </c>
    </row>
    <row r="32" spans="1:10" s="3" customFormat="1" ht="49.5" hidden="1" customHeight="1" x14ac:dyDescent="0.25">
      <c r="A32" s="90">
        <v>24</v>
      </c>
      <c r="B32" s="81" t="s">
        <v>90</v>
      </c>
      <c r="C32" s="81" t="s">
        <v>58</v>
      </c>
      <c r="D32" s="91" t="s">
        <v>38</v>
      </c>
      <c r="E32" s="50">
        <v>16</v>
      </c>
      <c r="F32" s="50" t="s">
        <v>59</v>
      </c>
      <c r="G32" s="82">
        <v>40000</v>
      </c>
      <c r="H32" s="92">
        <f t="shared" si="1"/>
        <v>640000</v>
      </c>
      <c r="I32" s="9" t="s">
        <v>20</v>
      </c>
      <c r="J32" s="28" t="s">
        <v>31</v>
      </c>
    </row>
    <row r="33" spans="1:10" s="3" customFormat="1" ht="49.5" hidden="1" customHeight="1" x14ac:dyDescent="0.25">
      <c r="A33" s="90">
        <v>25</v>
      </c>
      <c r="B33" s="81" t="s">
        <v>91</v>
      </c>
      <c r="C33" s="81" t="s">
        <v>58</v>
      </c>
      <c r="D33" s="91" t="s">
        <v>38</v>
      </c>
      <c r="E33" s="50">
        <v>1</v>
      </c>
      <c r="F33" s="50" t="s">
        <v>59</v>
      </c>
      <c r="G33" s="82">
        <v>52000</v>
      </c>
      <c r="H33" s="92">
        <f t="shared" si="1"/>
        <v>52000</v>
      </c>
      <c r="I33" s="9" t="s">
        <v>20</v>
      </c>
      <c r="J33" s="28" t="s">
        <v>31</v>
      </c>
    </row>
    <row r="34" spans="1:10" s="3" customFormat="1" ht="49.5" hidden="1" customHeight="1" x14ac:dyDescent="0.25">
      <c r="A34" s="90">
        <v>26</v>
      </c>
      <c r="B34" s="81" t="s">
        <v>92</v>
      </c>
      <c r="C34" s="81" t="s">
        <v>58</v>
      </c>
      <c r="D34" s="91" t="s">
        <v>38</v>
      </c>
      <c r="E34" s="50">
        <v>3</v>
      </c>
      <c r="F34" s="50" t="s">
        <v>59</v>
      </c>
      <c r="G34" s="82">
        <v>118000</v>
      </c>
      <c r="H34" s="92">
        <f t="shared" si="1"/>
        <v>354000</v>
      </c>
      <c r="I34" s="9" t="s">
        <v>20</v>
      </c>
      <c r="J34" s="28" t="s">
        <v>31</v>
      </c>
    </row>
    <row r="35" spans="1:10" s="3" customFormat="1" ht="49.5" hidden="1" customHeight="1" x14ac:dyDescent="0.25">
      <c r="A35" s="90">
        <v>27</v>
      </c>
      <c r="B35" s="81" t="s">
        <v>95</v>
      </c>
      <c r="C35" s="87" t="s">
        <v>96</v>
      </c>
      <c r="D35" s="77" t="s">
        <v>38</v>
      </c>
      <c r="E35" s="84">
        <v>125</v>
      </c>
      <c r="F35" s="84" t="s">
        <v>97</v>
      </c>
      <c r="G35" s="84">
        <v>303.57</v>
      </c>
      <c r="H35" s="97">
        <f>42500/1.12</f>
        <v>37946.428571428565</v>
      </c>
      <c r="I35" s="84" t="s">
        <v>20</v>
      </c>
      <c r="J35" s="80" t="s">
        <v>98</v>
      </c>
    </row>
    <row r="36" spans="1:10" s="3" customFormat="1" ht="49.5" hidden="1" customHeight="1" x14ac:dyDescent="0.25">
      <c r="A36" s="90">
        <v>28</v>
      </c>
      <c r="B36" s="81" t="s">
        <v>99</v>
      </c>
      <c r="C36" s="87" t="s">
        <v>96</v>
      </c>
      <c r="D36" s="77" t="s">
        <v>38</v>
      </c>
      <c r="E36" s="84">
        <v>250</v>
      </c>
      <c r="F36" s="84" t="s">
        <v>97</v>
      </c>
      <c r="G36" s="84">
        <v>500</v>
      </c>
      <c r="H36" s="97">
        <f>140000/1.12</f>
        <v>124999.99999999999</v>
      </c>
      <c r="I36" s="84" t="s">
        <v>20</v>
      </c>
      <c r="J36" s="80" t="s">
        <v>98</v>
      </c>
    </row>
    <row r="37" spans="1:10" s="3" customFormat="1" ht="49.5" hidden="1" customHeight="1" x14ac:dyDescent="0.25">
      <c r="A37" s="90">
        <v>29</v>
      </c>
      <c r="B37" s="81" t="s">
        <v>100</v>
      </c>
      <c r="C37" s="87" t="s">
        <v>96</v>
      </c>
      <c r="D37" s="77" t="s">
        <v>38</v>
      </c>
      <c r="E37" s="84">
        <v>250</v>
      </c>
      <c r="F37" s="84" t="s">
        <v>97</v>
      </c>
      <c r="G37" s="84">
        <v>151.79</v>
      </c>
      <c r="H37" s="97">
        <f>42500/1.12</f>
        <v>37946.428571428565</v>
      </c>
      <c r="I37" s="84" t="s">
        <v>20</v>
      </c>
      <c r="J37" s="80" t="s">
        <v>98</v>
      </c>
    </row>
    <row r="38" spans="1:10" s="3" customFormat="1" ht="49.5" hidden="1" customHeight="1" x14ac:dyDescent="0.25">
      <c r="A38" s="90">
        <v>30</v>
      </c>
      <c r="B38" s="101" t="s">
        <v>101</v>
      </c>
      <c r="C38" s="87" t="s">
        <v>96</v>
      </c>
      <c r="D38" s="77" t="s">
        <v>38</v>
      </c>
      <c r="E38" s="84">
        <v>150</v>
      </c>
      <c r="F38" s="84" t="s">
        <v>97</v>
      </c>
      <c r="G38" s="84">
        <v>464.29</v>
      </c>
      <c r="H38" s="97">
        <f>78000/1.12</f>
        <v>69642.85714285713</v>
      </c>
      <c r="I38" s="84" t="s">
        <v>20</v>
      </c>
      <c r="J38" s="80" t="s">
        <v>98</v>
      </c>
    </row>
    <row r="39" spans="1:10" s="3" customFormat="1" ht="49.5" hidden="1" customHeight="1" x14ac:dyDescent="0.2">
      <c r="A39" s="90">
        <v>31</v>
      </c>
      <c r="B39" s="102" t="s">
        <v>102</v>
      </c>
      <c r="C39" s="87" t="s">
        <v>96</v>
      </c>
      <c r="D39" s="77" t="s">
        <v>38</v>
      </c>
      <c r="E39" s="84">
        <v>250</v>
      </c>
      <c r="F39" s="84" t="s">
        <v>97</v>
      </c>
      <c r="G39" s="84">
        <v>66.959999999999994</v>
      </c>
      <c r="H39" s="97">
        <f>18750/1.12</f>
        <v>16741.071428571428</v>
      </c>
      <c r="I39" s="84" t="s">
        <v>20</v>
      </c>
      <c r="J39" s="80" t="s">
        <v>98</v>
      </c>
    </row>
    <row r="40" spans="1:10" s="3" customFormat="1" ht="49.5" hidden="1" customHeight="1" x14ac:dyDescent="0.25">
      <c r="A40" s="90">
        <v>32</v>
      </c>
      <c r="B40" s="81" t="s">
        <v>103</v>
      </c>
      <c r="C40" s="87" t="s">
        <v>96</v>
      </c>
      <c r="D40" s="77" t="s">
        <v>38</v>
      </c>
      <c r="E40" s="84">
        <v>2</v>
      </c>
      <c r="F40" s="84" t="s">
        <v>104</v>
      </c>
      <c r="G40" s="84">
        <v>2544.65</v>
      </c>
      <c r="H40" s="97">
        <f>5700/1.12</f>
        <v>5089.2857142857138</v>
      </c>
      <c r="I40" s="84" t="s">
        <v>20</v>
      </c>
      <c r="J40" s="80" t="s">
        <v>98</v>
      </c>
    </row>
    <row r="41" spans="1:10" s="3" customFormat="1" ht="49.5" hidden="1" customHeight="1" x14ac:dyDescent="0.25">
      <c r="A41" s="90">
        <v>33</v>
      </c>
      <c r="B41" s="81" t="s">
        <v>105</v>
      </c>
      <c r="C41" s="87" t="s">
        <v>96</v>
      </c>
      <c r="D41" s="77" t="s">
        <v>38</v>
      </c>
      <c r="E41" s="84">
        <v>1</v>
      </c>
      <c r="F41" s="84" t="s">
        <v>104</v>
      </c>
      <c r="G41" s="84">
        <v>7321.48</v>
      </c>
      <c r="H41" s="97">
        <f>8200/1.12</f>
        <v>7321.4285714285706</v>
      </c>
      <c r="I41" s="84" t="s">
        <v>20</v>
      </c>
      <c r="J41" s="80" t="s">
        <v>98</v>
      </c>
    </row>
    <row r="42" spans="1:10" s="3" customFormat="1" ht="49.5" hidden="1" customHeight="1" x14ac:dyDescent="0.25">
      <c r="A42" s="90">
        <v>34</v>
      </c>
      <c r="B42" s="104" t="s">
        <v>106</v>
      </c>
      <c r="C42" s="87" t="s">
        <v>96</v>
      </c>
      <c r="D42" s="77" t="s">
        <v>38</v>
      </c>
      <c r="E42" s="84">
        <v>200</v>
      </c>
      <c r="F42" s="84" t="s">
        <v>97</v>
      </c>
      <c r="G42" s="107">
        <v>267.86</v>
      </c>
      <c r="H42" s="97">
        <f>60000/1.12</f>
        <v>53571.428571428565</v>
      </c>
      <c r="I42" s="84" t="s">
        <v>20</v>
      </c>
      <c r="J42" s="80" t="s">
        <v>98</v>
      </c>
    </row>
    <row r="43" spans="1:10" s="3" customFormat="1" ht="49.5" hidden="1" customHeight="1" x14ac:dyDescent="0.25">
      <c r="A43" s="103">
        <v>35</v>
      </c>
      <c r="B43" s="50" t="s">
        <v>107</v>
      </c>
      <c r="C43" s="87" t="s">
        <v>118</v>
      </c>
      <c r="D43" s="77" t="s">
        <v>38</v>
      </c>
      <c r="E43" s="84">
        <v>1</v>
      </c>
      <c r="F43" s="106" t="s">
        <v>59</v>
      </c>
      <c r="G43" s="82">
        <v>14625</v>
      </c>
      <c r="H43" s="82">
        <v>14625</v>
      </c>
      <c r="I43" s="84" t="s">
        <v>20</v>
      </c>
      <c r="J43" s="80" t="s">
        <v>98</v>
      </c>
    </row>
    <row r="44" spans="1:10" s="3" customFormat="1" ht="49.5" hidden="1" customHeight="1" x14ac:dyDescent="0.25">
      <c r="A44" s="103">
        <v>36</v>
      </c>
      <c r="B44" s="50" t="s">
        <v>108</v>
      </c>
      <c r="C44" s="87" t="s">
        <v>118</v>
      </c>
      <c r="D44" s="77" t="s">
        <v>38</v>
      </c>
      <c r="E44" s="84">
        <v>1</v>
      </c>
      <c r="F44" s="106" t="s">
        <v>59</v>
      </c>
      <c r="G44" s="82">
        <v>30133.93</v>
      </c>
      <c r="H44" s="82">
        <v>30133.93</v>
      </c>
      <c r="I44" s="84" t="s">
        <v>20</v>
      </c>
      <c r="J44" s="80" t="s">
        <v>98</v>
      </c>
    </row>
    <row r="45" spans="1:10" s="3" customFormat="1" ht="49.5" hidden="1" customHeight="1" x14ac:dyDescent="0.25">
      <c r="A45" s="103">
        <v>37</v>
      </c>
      <c r="B45" s="50" t="s">
        <v>109</v>
      </c>
      <c r="C45" s="87" t="s">
        <v>118</v>
      </c>
      <c r="D45" s="77" t="s">
        <v>38</v>
      </c>
      <c r="E45" s="84">
        <v>1</v>
      </c>
      <c r="F45" s="106" t="s">
        <v>59</v>
      </c>
      <c r="G45" s="82">
        <v>587330.36</v>
      </c>
      <c r="H45" s="82">
        <v>587330.36</v>
      </c>
      <c r="I45" s="84" t="s">
        <v>20</v>
      </c>
      <c r="J45" s="80" t="s">
        <v>98</v>
      </c>
    </row>
    <row r="46" spans="1:10" s="3" customFormat="1" ht="49.5" hidden="1" customHeight="1" x14ac:dyDescent="0.25">
      <c r="A46" s="103">
        <v>38</v>
      </c>
      <c r="B46" s="50" t="s">
        <v>110</v>
      </c>
      <c r="C46" s="87" t="s">
        <v>118</v>
      </c>
      <c r="D46" s="77" t="s">
        <v>38</v>
      </c>
      <c r="E46" s="84">
        <v>1</v>
      </c>
      <c r="F46" s="106" t="s">
        <v>59</v>
      </c>
      <c r="G46" s="82">
        <v>15712.5</v>
      </c>
      <c r="H46" s="82">
        <v>15712.5</v>
      </c>
      <c r="I46" s="84" t="s">
        <v>20</v>
      </c>
      <c r="J46" s="80" t="s">
        <v>98</v>
      </c>
    </row>
    <row r="47" spans="1:10" s="3" customFormat="1" ht="49.5" hidden="1" customHeight="1" x14ac:dyDescent="0.25">
      <c r="A47" s="103">
        <v>39</v>
      </c>
      <c r="B47" s="50" t="s">
        <v>111</v>
      </c>
      <c r="C47" s="87" t="s">
        <v>118</v>
      </c>
      <c r="D47" s="77" t="s">
        <v>38</v>
      </c>
      <c r="E47" s="84">
        <v>1</v>
      </c>
      <c r="F47" s="106" t="s">
        <v>59</v>
      </c>
      <c r="G47" s="82">
        <v>6549.11</v>
      </c>
      <c r="H47" s="82">
        <v>6549.11</v>
      </c>
      <c r="I47" s="84" t="s">
        <v>20</v>
      </c>
      <c r="J47" s="80" t="s">
        <v>98</v>
      </c>
    </row>
    <row r="48" spans="1:10" s="3" customFormat="1" ht="49.5" hidden="1" customHeight="1" x14ac:dyDescent="0.25">
      <c r="A48" s="103">
        <v>40</v>
      </c>
      <c r="B48" s="50" t="s">
        <v>112</v>
      </c>
      <c r="C48" s="87" t="s">
        <v>118</v>
      </c>
      <c r="D48" s="77" t="s">
        <v>38</v>
      </c>
      <c r="E48" s="84">
        <v>1</v>
      </c>
      <c r="F48" s="106" t="s">
        <v>59</v>
      </c>
      <c r="G48" s="82">
        <v>6549.11</v>
      </c>
      <c r="H48" s="82">
        <v>6549.11</v>
      </c>
      <c r="I48" s="84" t="s">
        <v>20</v>
      </c>
      <c r="J48" s="80" t="s">
        <v>98</v>
      </c>
    </row>
    <row r="49" spans="1:10" s="3" customFormat="1" ht="49.5" hidden="1" customHeight="1" x14ac:dyDescent="0.25">
      <c r="A49" s="103">
        <v>41</v>
      </c>
      <c r="B49" s="50" t="s">
        <v>113</v>
      </c>
      <c r="C49" s="87" t="s">
        <v>118</v>
      </c>
      <c r="D49" s="77" t="s">
        <v>38</v>
      </c>
      <c r="E49" s="84">
        <v>1</v>
      </c>
      <c r="F49" s="106" t="s">
        <v>59</v>
      </c>
      <c r="G49" s="82">
        <v>7091.96</v>
      </c>
      <c r="H49" s="82">
        <v>7091.96</v>
      </c>
      <c r="I49" s="84" t="s">
        <v>20</v>
      </c>
      <c r="J49" s="80" t="s">
        <v>98</v>
      </c>
    </row>
    <row r="50" spans="1:10" s="3" customFormat="1" ht="49.5" hidden="1" customHeight="1" x14ac:dyDescent="0.25">
      <c r="A50" s="103">
        <v>42</v>
      </c>
      <c r="B50" s="50" t="s">
        <v>114</v>
      </c>
      <c r="C50" s="87" t="s">
        <v>118</v>
      </c>
      <c r="D50" s="77" t="s">
        <v>38</v>
      </c>
      <c r="E50" s="84">
        <v>1</v>
      </c>
      <c r="F50" s="106" t="s">
        <v>59</v>
      </c>
      <c r="G50" s="82">
        <v>7232.14</v>
      </c>
      <c r="H50" s="82">
        <v>7232.14</v>
      </c>
      <c r="I50" s="84" t="s">
        <v>20</v>
      </c>
      <c r="J50" s="80" t="s">
        <v>98</v>
      </c>
    </row>
    <row r="51" spans="1:10" s="3" customFormat="1" ht="49.5" hidden="1" customHeight="1" x14ac:dyDescent="0.25">
      <c r="A51" s="103">
        <v>43</v>
      </c>
      <c r="B51" s="50" t="s">
        <v>115</v>
      </c>
      <c r="C51" s="87" t="s">
        <v>118</v>
      </c>
      <c r="D51" s="77" t="s">
        <v>38</v>
      </c>
      <c r="E51" s="84">
        <v>1</v>
      </c>
      <c r="F51" s="106" t="s">
        <v>59</v>
      </c>
      <c r="G51" s="82">
        <v>7782.14</v>
      </c>
      <c r="H51" s="82">
        <v>7782.14</v>
      </c>
      <c r="I51" s="84" t="s">
        <v>20</v>
      </c>
      <c r="J51" s="80" t="s">
        <v>98</v>
      </c>
    </row>
    <row r="52" spans="1:10" s="3" customFormat="1" ht="49.5" hidden="1" customHeight="1" x14ac:dyDescent="0.25">
      <c r="A52" s="103">
        <v>44</v>
      </c>
      <c r="B52" s="50" t="s">
        <v>116</v>
      </c>
      <c r="C52" s="87" t="s">
        <v>118</v>
      </c>
      <c r="D52" s="77" t="s">
        <v>38</v>
      </c>
      <c r="E52" s="84">
        <v>1</v>
      </c>
      <c r="F52" s="106" t="s">
        <v>59</v>
      </c>
      <c r="G52" s="82">
        <v>7782.14</v>
      </c>
      <c r="H52" s="82">
        <v>7782.14</v>
      </c>
      <c r="I52" s="84" t="s">
        <v>20</v>
      </c>
      <c r="J52" s="80" t="s">
        <v>98</v>
      </c>
    </row>
    <row r="53" spans="1:10" s="3" customFormat="1" ht="49.5" hidden="1" customHeight="1" x14ac:dyDescent="0.25">
      <c r="A53" s="103">
        <v>45</v>
      </c>
      <c r="B53" s="50" t="s">
        <v>117</v>
      </c>
      <c r="C53" s="87" t="s">
        <v>118</v>
      </c>
      <c r="D53" s="77" t="s">
        <v>38</v>
      </c>
      <c r="E53" s="84">
        <v>1</v>
      </c>
      <c r="F53" s="106" t="s">
        <v>59</v>
      </c>
      <c r="G53" s="82">
        <v>42785.71</v>
      </c>
      <c r="H53" s="82">
        <v>42785.71</v>
      </c>
      <c r="I53" s="84" t="s">
        <v>20</v>
      </c>
      <c r="J53" s="80" t="s">
        <v>98</v>
      </c>
    </row>
    <row r="54" spans="1:10" s="3" customFormat="1" ht="38.25" hidden="1" customHeight="1" x14ac:dyDescent="0.25">
      <c r="A54" s="103">
        <v>46</v>
      </c>
      <c r="B54" s="81" t="s">
        <v>121</v>
      </c>
      <c r="C54" s="87" t="s">
        <v>96</v>
      </c>
      <c r="D54" s="77" t="s">
        <v>38</v>
      </c>
      <c r="E54" s="84">
        <v>1</v>
      </c>
      <c r="F54" s="84" t="s">
        <v>104</v>
      </c>
      <c r="G54" s="84">
        <v>4553.57</v>
      </c>
      <c r="H54" s="84">
        <v>4553.57</v>
      </c>
      <c r="I54" s="84" t="s">
        <v>20</v>
      </c>
      <c r="J54" s="80" t="s">
        <v>120</v>
      </c>
    </row>
    <row r="55" spans="1:10" s="3" customFormat="1" ht="38.25" hidden="1" customHeight="1" x14ac:dyDescent="0.25">
      <c r="A55" s="103">
        <v>47</v>
      </c>
      <c r="B55" s="81" t="s">
        <v>122</v>
      </c>
      <c r="C55" s="87" t="s">
        <v>96</v>
      </c>
      <c r="D55" s="77" t="s">
        <v>38</v>
      </c>
      <c r="E55" s="84">
        <v>1</v>
      </c>
      <c r="F55" s="84" t="s">
        <v>104</v>
      </c>
      <c r="G55" s="84">
        <v>4553.57</v>
      </c>
      <c r="H55" s="84">
        <v>4553.57</v>
      </c>
      <c r="I55" s="84" t="s">
        <v>20</v>
      </c>
      <c r="J55" s="80" t="s">
        <v>120</v>
      </c>
    </row>
    <row r="56" spans="1:10" s="3" customFormat="1" ht="38.25" hidden="1" customHeight="1" x14ac:dyDescent="0.25">
      <c r="A56" s="103">
        <v>48</v>
      </c>
      <c r="B56" s="81" t="s">
        <v>123</v>
      </c>
      <c r="C56" s="87" t="s">
        <v>96</v>
      </c>
      <c r="D56" s="77" t="s">
        <v>38</v>
      </c>
      <c r="E56" s="84">
        <v>1</v>
      </c>
      <c r="F56" s="84" t="s">
        <v>104</v>
      </c>
      <c r="G56" s="84">
        <v>4553.57</v>
      </c>
      <c r="H56" s="84">
        <v>4553.57</v>
      </c>
      <c r="I56" s="84" t="s">
        <v>20</v>
      </c>
      <c r="J56" s="80" t="s">
        <v>120</v>
      </c>
    </row>
    <row r="57" spans="1:10" s="3" customFormat="1" ht="36.75" hidden="1" customHeight="1" x14ac:dyDescent="0.25">
      <c r="A57" s="103">
        <v>49</v>
      </c>
      <c r="B57" s="81" t="s">
        <v>124</v>
      </c>
      <c r="C57" s="87" t="s">
        <v>96</v>
      </c>
      <c r="D57" s="77" t="s">
        <v>38</v>
      </c>
      <c r="E57" s="84">
        <v>1</v>
      </c>
      <c r="F57" s="84" t="s">
        <v>104</v>
      </c>
      <c r="G57" s="84">
        <v>4553.57</v>
      </c>
      <c r="H57" s="84">
        <v>4553.57</v>
      </c>
      <c r="I57" s="84" t="s">
        <v>20</v>
      </c>
      <c r="J57" s="80" t="s">
        <v>120</v>
      </c>
    </row>
    <row r="58" spans="1:10" s="3" customFormat="1" ht="36.75" hidden="1" customHeight="1" x14ac:dyDescent="0.25">
      <c r="A58" s="103">
        <v>50</v>
      </c>
      <c r="B58" s="112" t="s">
        <v>132</v>
      </c>
      <c r="C58" s="87" t="s">
        <v>96</v>
      </c>
      <c r="D58" s="77" t="s">
        <v>38</v>
      </c>
      <c r="E58" s="84">
        <v>555</v>
      </c>
      <c r="F58" s="84" t="s">
        <v>59</v>
      </c>
      <c r="G58" s="113"/>
      <c r="H58" s="83">
        <v>990575.89</v>
      </c>
      <c r="I58" s="84" t="s">
        <v>20</v>
      </c>
      <c r="J58" s="80" t="s">
        <v>131</v>
      </c>
    </row>
    <row r="59" spans="1:10" s="3" customFormat="1" ht="36.75" hidden="1" customHeight="1" x14ac:dyDescent="0.25">
      <c r="A59" s="103">
        <v>51</v>
      </c>
      <c r="B59" s="139" t="s">
        <v>135</v>
      </c>
      <c r="C59" s="140" t="s">
        <v>136</v>
      </c>
      <c r="D59" s="139" t="s">
        <v>38</v>
      </c>
      <c r="E59" s="141">
        <v>1</v>
      </c>
      <c r="F59" s="139" t="s">
        <v>84</v>
      </c>
      <c r="G59" s="31" t="s">
        <v>30</v>
      </c>
      <c r="H59" s="142">
        <v>1670399.1</v>
      </c>
      <c r="I59" s="50" t="s">
        <v>137</v>
      </c>
      <c r="J59" s="85" t="s">
        <v>134</v>
      </c>
    </row>
    <row r="60" spans="1:10" s="3" customFormat="1" ht="12.75" hidden="1" customHeight="1" x14ac:dyDescent="0.25">
      <c r="A60" s="9"/>
      <c r="B60" s="105" t="s">
        <v>13</v>
      </c>
      <c r="C60" s="9"/>
      <c r="D60" s="9"/>
      <c r="E60" s="9"/>
      <c r="F60" s="9"/>
      <c r="G60" s="108"/>
      <c r="H60" s="17">
        <f>SUM(H9:H59)</f>
        <v>22833655.898571432</v>
      </c>
      <c r="I60" s="5"/>
      <c r="J60" s="65"/>
    </row>
    <row r="61" spans="1:10" s="3" customFormat="1" ht="12.75" hidden="1" customHeight="1" x14ac:dyDescent="0.25">
      <c r="A61" s="115" t="s">
        <v>21</v>
      </c>
      <c r="B61" s="116"/>
      <c r="C61" s="116"/>
      <c r="D61" s="116"/>
      <c r="E61" s="116"/>
      <c r="F61" s="116"/>
      <c r="G61" s="116"/>
      <c r="H61" s="116"/>
      <c r="I61" s="116"/>
      <c r="J61" s="116"/>
    </row>
    <row r="62" spans="1:10" s="3" customFormat="1" ht="76.5" hidden="1" customHeight="1" x14ac:dyDescent="0.25">
      <c r="A62" s="75">
        <v>1</v>
      </c>
      <c r="B62" s="87" t="s">
        <v>85</v>
      </c>
      <c r="C62" s="87" t="s">
        <v>86</v>
      </c>
      <c r="D62" s="77" t="s">
        <v>38</v>
      </c>
      <c r="E62" s="84">
        <v>1</v>
      </c>
      <c r="F62" s="84" t="s">
        <v>35</v>
      </c>
      <c r="G62" s="86">
        <v>5950000</v>
      </c>
      <c r="H62" s="88">
        <v>5950000</v>
      </c>
      <c r="I62" s="89" t="s">
        <v>20</v>
      </c>
      <c r="J62" s="80" t="s">
        <v>31</v>
      </c>
    </row>
    <row r="63" spans="1:10" s="3" customFormat="1" ht="39.75" hidden="1" customHeight="1" x14ac:dyDescent="0.25">
      <c r="A63" s="93">
        <v>2</v>
      </c>
      <c r="B63" s="94" t="str">
        <f>[1]июль!B8</f>
        <v>Изготовление клише</v>
      </c>
      <c r="C63" s="95" t="str">
        <f>[1]июль!C8</f>
        <v>согласно подпункта 6) пункта 3.1. Правил</v>
      </c>
      <c r="D63" s="96" t="str">
        <f>[1]июль!D8</f>
        <v>Полная характеристика согласно технической спецификации</v>
      </c>
      <c r="E63" s="97">
        <f>[1]июль!E8</f>
        <v>1</v>
      </c>
      <c r="F63" s="97" t="str">
        <f>[1]июль!F8</f>
        <v>услуга</v>
      </c>
      <c r="G63" s="97">
        <f>[1]июль!G8</f>
        <v>575000</v>
      </c>
      <c r="H63" s="98">
        <f>[1]июль!H8</f>
        <v>575000</v>
      </c>
      <c r="I63" s="99" t="str">
        <f>[1]июль!I8</f>
        <v>ТОО "USM Astana"</v>
      </c>
      <c r="J63" s="100" t="str">
        <f>[1]июль!J8</f>
        <v>март</v>
      </c>
    </row>
    <row r="64" spans="1:10" s="3" customFormat="1" ht="35.25" hidden="1" customHeight="1" x14ac:dyDescent="0.25">
      <c r="A64" s="93">
        <v>3</v>
      </c>
      <c r="B64" s="94" t="str">
        <f>[1]июль!B9</f>
        <v>Изготовление высечки</v>
      </c>
      <c r="C64" s="95" t="str">
        <f>[1]июль!C9</f>
        <v>согласно подпункта 6) пункта 3.1. Правил</v>
      </c>
      <c r="D64" s="96" t="str">
        <f>[1]июль!D9</f>
        <v>Полная характеристика согласно технической спецификации</v>
      </c>
      <c r="E64" s="97">
        <f>[1]июль!E9</f>
        <v>1</v>
      </c>
      <c r="F64" s="97" t="str">
        <f>[1]июль!F9</f>
        <v>услуга</v>
      </c>
      <c r="G64" s="97">
        <f>[1]июль!G9</f>
        <v>300000</v>
      </c>
      <c r="H64" s="98">
        <f>[1]июль!H9</f>
        <v>300000</v>
      </c>
      <c r="I64" s="99" t="str">
        <f>[1]июль!I9</f>
        <v>ТОО "USM Astana"</v>
      </c>
      <c r="J64" s="100" t="str">
        <f>[1]июль!J9</f>
        <v>март</v>
      </c>
    </row>
    <row r="65" spans="1:10" s="3" customFormat="1" ht="57" hidden="1" customHeight="1" x14ac:dyDescent="0.25">
      <c r="A65" s="93">
        <v>4</v>
      </c>
      <c r="B65" s="94" t="str">
        <f>[1]июль!B10</f>
        <v>Заточка ножей</v>
      </c>
      <c r="C65" s="95" t="str">
        <f>[1]июль!C10</f>
        <v>согласно подпункта 6) пункта 3.1. Правил</v>
      </c>
      <c r="D65" s="96" t="str">
        <f>[1]июль!D10</f>
        <v>Полная характеристика согласно технической спецификации</v>
      </c>
      <c r="E65" s="97">
        <f>[1]июль!E10</f>
        <v>1</v>
      </c>
      <c r="F65" s="97" t="str">
        <f>[1]июль!F10</f>
        <v>услуга</v>
      </c>
      <c r="G65" s="97">
        <f>[1]июль!G10</f>
        <v>128000</v>
      </c>
      <c r="H65" s="98">
        <f>[1]июль!H10</f>
        <v>128000</v>
      </c>
      <c r="I65" s="99" t="str">
        <f>[1]июль!I10</f>
        <v>ТОО "USM Astana"</v>
      </c>
      <c r="J65" s="100" t="str">
        <f>[1]июль!J10</f>
        <v>март</v>
      </c>
    </row>
    <row r="66" spans="1:10" s="3" customFormat="1" ht="57" hidden="1" customHeight="1" x14ac:dyDescent="0.25">
      <c r="A66" s="93">
        <v>5</v>
      </c>
      <c r="B66" s="95" t="s">
        <v>119</v>
      </c>
      <c r="C66" s="95" t="str">
        <f>$C$65</f>
        <v>согласно подпункта 6) пункта 3.1. Правил</v>
      </c>
      <c r="D66" s="96" t="s">
        <v>38</v>
      </c>
      <c r="E66" s="97">
        <v>1</v>
      </c>
      <c r="F66" s="97" t="s">
        <v>35</v>
      </c>
      <c r="G66" s="97">
        <v>602678.56999999995</v>
      </c>
      <c r="H66" s="97">
        <v>602678.56999999995</v>
      </c>
      <c r="I66" s="99" t="s">
        <v>20</v>
      </c>
      <c r="J66" s="100" t="s">
        <v>120</v>
      </c>
    </row>
    <row r="67" spans="1:10" s="3" customFormat="1" ht="12.75" hidden="1" customHeight="1" x14ac:dyDescent="0.25">
      <c r="A67" s="115" t="s">
        <v>23</v>
      </c>
      <c r="B67" s="118"/>
      <c r="C67" s="31" t="s">
        <v>30</v>
      </c>
      <c r="D67" s="31" t="s">
        <v>30</v>
      </c>
      <c r="E67" s="31" t="s">
        <v>30</v>
      </c>
      <c r="F67" s="31"/>
      <c r="G67" s="31" t="s">
        <v>30</v>
      </c>
      <c r="H67" s="27">
        <f>SUM(H62:H65)</f>
        <v>6953000</v>
      </c>
      <c r="I67" s="31" t="s">
        <v>30</v>
      </c>
      <c r="J67" s="31" t="s">
        <v>30</v>
      </c>
    </row>
    <row r="68" spans="1:10" s="3" customFormat="1" ht="12.75" hidden="1" customHeight="1" x14ac:dyDescent="0.25">
      <c r="A68" s="129" t="s">
        <v>50</v>
      </c>
      <c r="B68" s="128"/>
      <c r="C68" s="31"/>
      <c r="D68" s="31"/>
      <c r="E68" s="31"/>
      <c r="F68" s="31"/>
      <c r="G68" s="31"/>
      <c r="H68" s="41"/>
      <c r="I68" s="31"/>
      <c r="J68" s="31"/>
    </row>
    <row r="69" spans="1:10" s="3" customFormat="1" ht="53.25" hidden="1" customHeight="1" x14ac:dyDescent="0.25">
      <c r="A69" s="109">
        <v>1</v>
      </c>
      <c r="B69" s="110" t="s">
        <v>125</v>
      </c>
      <c r="C69" s="95" t="str">
        <f>$C$65</f>
        <v>согласно подпункта 6) пункта 3.1. Правил</v>
      </c>
      <c r="D69" s="96" t="s">
        <v>38</v>
      </c>
      <c r="E69" s="31">
        <v>1</v>
      </c>
      <c r="F69" s="31" t="s">
        <v>126</v>
      </c>
      <c r="G69" s="31"/>
      <c r="H69" s="111">
        <v>599776.79</v>
      </c>
      <c r="I69" s="99" t="s">
        <v>20</v>
      </c>
      <c r="J69" s="31" t="s">
        <v>127</v>
      </c>
    </row>
    <row r="70" spans="1:10" s="3" customFormat="1" ht="53.25" hidden="1" customHeight="1" x14ac:dyDescent="0.25">
      <c r="A70" s="110">
        <v>2</v>
      </c>
      <c r="B70" s="110" t="s">
        <v>133</v>
      </c>
      <c r="C70" s="95" t="str">
        <f>$C$65</f>
        <v>согласно подпункта 6) пункта 3.1. Правил</v>
      </c>
      <c r="D70" s="96" t="s">
        <v>38</v>
      </c>
      <c r="E70" s="31">
        <v>1</v>
      </c>
      <c r="F70" s="31" t="s">
        <v>126</v>
      </c>
      <c r="G70" s="31"/>
      <c r="H70" s="111">
        <v>775008.88</v>
      </c>
      <c r="I70" s="99" t="s">
        <v>20</v>
      </c>
      <c r="J70" s="31" t="s">
        <v>134</v>
      </c>
    </row>
    <row r="71" spans="1:10" s="3" customFormat="1" ht="19.5" hidden="1" customHeight="1" x14ac:dyDescent="0.25">
      <c r="A71" s="129" t="s">
        <v>51</v>
      </c>
      <c r="B71" s="128"/>
      <c r="C71" s="95"/>
      <c r="D71" s="96"/>
      <c r="E71" s="31"/>
      <c r="F71" s="31"/>
      <c r="G71" s="31"/>
      <c r="H71" s="41">
        <f>SUM(H69)</f>
        <v>599776.79</v>
      </c>
      <c r="I71" s="31"/>
      <c r="J71" s="31"/>
    </row>
    <row r="72" spans="1:10" s="3" customFormat="1" ht="12.75" hidden="1" customHeight="1" x14ac:dyDescent="0.25">
      <c r="A72" s="115" t="s">
        <v>24</v>
      </c>
      <c r="B72" s="116"/>
      <c r="C72" s="31" t="s">
        <v>30</v>
      </c>
      <c r="D72" s="31" t="s">
        <v>30</v>
      </c>
      <c r="E72" s="31" t="s">
        <v>30</v>
      </c>
      <c r="F72" s="31"/>
      <c r="G72" s="31" t="s">
        <v>30</v>
      </c>
      <c r="H72" s="41">
        <f>H60+H67+H71</f>
        <v>30386432.688571431</v>
      </c>
      <c r="I72" s="31" t="s">
        <v>30</v>
      </c>
      <c r="J72" s="31" t="s">
        <v>30</v>
      </c>
    </row>
    <row r="73" spans="1:10" s="3" customFormat="1" ht="20.25" customHeight="1" x14ac:dyDescent="0.25">
      <c r="A73" s="122" t="s">
        <v>82</v>
      </c>
      <c r="B73" s="122"/>
      <c r="C73" s="122"/>
      <c r="D73" s="122"/>
      <c r="E73" s="122"/>
      <c r="F73" s="122"/>
      <c r="G73" s="122"/>
      <c r="H73" s="122"/>
      <c r="I73" s="122"/>
      <c r="J73" s="65"/>
    </row>
    <row r="74" spans="1:10" s="3" customFormat="1" ht="15.75" customHeight="1" x14ac:dyDescent="0.25">
      <c r="A74" s="68"/>
      <c r="B74" s="69"/>
      <c r="C74" s="69"/>
      <c r="D74" s="69"/>
      <c r="E74" s="69"/>
      <c r="F74" s="69"/>
      <c r="G74" s="69"/>
      <c r="H74" s="69"/>
      <c r="I74" s="69"/>
      <c r="J74" s="70"/>
    </row>
    <row r="75" spans="1:10" ht="15.75" customHeight="1" x14ac:dyDescent="0.2">
      <c r="A75" s="123" t="s">
        <v>12</v>
      </c>
      <c r="B75" s="124"/>
      <c r="C75" s="124"/>
      <c r="D75" s="124"/>
      <c r="E75" s="125"/>
      <c r="F75" s="125"/>
      <c r="G75" s="125"/>
      <c r="H75" s="125"/>
      <c r="I75" s="125"/>
      <c r="J75" s="126"/>
    </row>
    <row r="76" spans="1:10" ht="49.5" customHeight="1" x14ac:dyDescent="0.2">
      <c r="A76" s="75">
        <v>1</v>
      </c>
      <c r="B76" s="81" t="s">
        <v>93</v>
      </c>
      <c r="C76" s="76" t="s">
        <v>83</v>
      </c>
      <c r="D76" s="77" t="s">
        <v>38</v>
      </c>
      <c r="E76" s="84">
        <v>1</v>
      </c>
      <c r="F76" s="84" t="s">
        <v>84</v>
      </c>
      <c r="G76" s="83">
        <v>10432898</v>
      </c>
      <c r="H76" s="83">
        <v>10432898</v>
      </c>
      <c r="I76" s="84" t="s">
        <v>10</v>
      </c>
      <c r="J76" s="80" t="s">
        <v>31</v>
      </c>
    </row>
    <row r="77" spans="1:10" ht="39.75" customHeight="1" x14ac:dyDescent="0.2">
      <c r="A77" s="75">
        <v>2</v>
      </c>
      <c r="B77" s="81" t="s">
        <v>94</v>
      </c>
      <c r="C77" s="76" t="s">
        <v>83</v>
      </c>
      <c r="D77" s="77" t="s">
        <v>38</v>
      </c>
      <c r="E77" s="84">
        <v>1</v>
      </c>
      <c r="F77" s="85" t="s">
        <v>84</v>
      </c>
      <c r="G77" s="83">
        <v>4570536</v>
      </c>
      <c r="H77" s="83">
        <v>4570536</v>
      </c>
      <c r="I77" s="84" t="s">
        <v>10</v>
      </c>
      <c r="J77" s="80" t="s">
        <v>31</v>
      </c>
    </row>
    <row r="78" spans="1:10" ht="39.75" customHeight="1" x14ac:dyDescent="0.2">
      <c r="A78" s="75">
        <v>3</v>
      </c>
      <c r="B78" s="81" t="s">
        <v>128</v>
      </c>
      <c r="C78" s="76" t="s">
        <v>129</v>
      </c>
      <c r="D78" s="77" t="s">
        <v>130</v>
      </c>
      <c r="E78" s="84">
        <v>1</v>
      </c>
      <c r="F78" s="85" t="s">
        <v>84</v>
      </c>
      <c r="G78" s="83">
        <v>57010979</v>
      </c>
      <c r="H78" s="83">
        <v>57010979</v>
      </c>
      <c r="I78" s="84" t="s">
        <v>10</v>
      </c>
      <c r="J78" s="80" t="s">
        <v>131</v>
      </c>
    </row>
    <row r="79" spans="1:10" ht="15.75" customHeight="1" x14ac:dyDescent="0.2">
      <c r="A79" s="115" t="s">
        <v>13</v>
      </c>
      <c r="B79" s="118"/>
      <c r="C79" s="31" t="s">
        <v>30</v>
      </c>
      <c r="D79" s="31" t="s">
        <v>30</v>
      </c>
      <c r="E79" s="31" t="s">
        <v>30</v>
      </c>
      <c r="F79" s="31"/>
      <c r="G79" s="31" t="s">
        <v>30</v>
      </c>
      <c r="H79" s="27">
        <f>SUM(H76:H78)</f>
        <v>72014413</v>
      </c>
      <c r="I79" s="31" t="s">
        <v>30</v>
      </c>
      <c r="J79" s="31" t="s">
        <v>30</v>
      </c>
    </row>
    <row r="80" spans="1:10" s="60" customFormat="1" x14ac:dyDescent="0.2">
      <c r="A80" s="115" t="s">
        <v>50</v>
      </c>
      <c r="B80" s="116"/>
      <c r="C80" s="117"/>
      <c r="D80" s="117"/>
      <c r="E80" s="116"/>
      <c r="F80" s="116"/>
      <c r="G80" s="118"/>
      <c r="H80" s="27"/>
      <c r="I80" s="119"/>
      <c r="J80" s="119"/>
    </row>
    <row r="81" spans="1:10" s="60" customFormat="1" ht="27.75" customHeight="1" x14ac:dyDescent="0.2">
      <c r="A81" s="115" t="s">
        <v>51</v>
      </c>
      <c r="B81" s="118"/>
      <c r="C81" s="31" t="s">
        <v>30</v>
      </c>
      <c r="D81" s="31" t="s">
        <v>30</v>
      </c>
      <c r="E81" s="31" t="s">
        <v>30</v>
      </c>
      <c r="F81" s="31"/>
      <c r="G81" s="31" t="s">
        <v>30</v>
      </c>
      <c r="H81" s="27" t="e">
        <f>SUM(#REF!)</f>
        <v>#REF!</v>
      </c>
      <c r="I81" s="31" t="s">
        <v>30</v>
      </c>
      <c r="J81" s="31" t="s">
        <v>30</v>
      </c>
    </row>
    <row r="82" spans="1:10" s="60" customFormat="1" ht="15.75" customHeight="1" x14ac:dyDescent="0.2">
      <c r="A82" s="115" t="s">
        <v>21</v>
      </c>
      <c r="B82" s="116"/>
      <c r="C82" s="116"/>
      <c r="D82" s="116"/>
      <c r="E82" s="116"/>
      <c r="F82" s="116"/>
      <c r="G82" s="116"/>
      <c r="H82" s="116"/>
      <c r="I82" s="116"/>
      <c r="J82" s="116"/>
    </row>
    <row r="83" spans="1:10" ht="63.75" x14ac:dyDescent="0.2">
      <c r="A83" s="50">
        <v>1</v>
      </c>
      <c r="B83" s="50" t="s">
        <v>54</v>
      </c>
      <c r="C83" s="50" t="s">
        <v>11</v>
      </c>
      <c r="D83" s="50" t="s">
        <v>55</v>
      </c>
      <c r="E83" s="50">
        <v>1</v>
      </c>
      <c r="F83" s="50" t="s">
        <v>35</v>
      </c>
      <c r="G83" s="31" t="s">
        <v>30</v>
      </c>
      <c r="H83" s="32">
        <v>589286</v>
      </c>
      <c r="I83" s="30" t="s">
        <v>10</v>
      </c>
      <c r="J83" s="66" t="s">
        <v>32</v>
      </c>
    </row>
    <row r="84" spans="1:10" s="60" customFormat="1" ht="16.5" customHeight="1" x14ac:dyDescent="0.2">
      <c r="A84" s="115" t="s">
        <v>23</v>
      </c>
      <c r="B84" s="118"/>
      <c r="C84" s="31" t="s">
        <v>30</v>
      </c>
      <c r="D84" s="31" t="s">
        <v>30</v>
      </c>
      <c r="E84" s="31" t="s">
        <v>30</v>
      </c>
      <c r="F84" s="31"/>
      <c r="G84" s="31" t="s">
        <v>30</v>
      </c>
      <c r="H84" s="27">
        <f>SUM(H83:H83)</f>
        <v>589286</v>
      </c>
      <c r="I84" s="31" t="s">
        <v>30</v>
      </c>
      <c r="J84" s="31" t="s">
        <v>30</v>
      </c>
    </row>
    <row r="85" spans="1:10" s="60" customFormat="1" ht="16.5" customHeight="1" x14ac:dyDescent="0.2">
      <c r="A85" s="115" t="s">
        <v>19</v>
      </c>
      <c r="B85" s="116"/>
      <c r="C85" s="31" t="s">
        <v>30</v>
      </c>
      <c r="D85" s="31" t="s">
        <v>30</v>
      </c>
      <c r="E85" s="31" t="s">
        <v>30</v>
      </c>
      <c r="F85" s="31"/>
      <c r="G85" s="31" t="s">
        <v>30</v>
      </c>
      <c r="H85" s="41">
        <f>H79+H84</f>
        <v>72603699</v>
      </c>
      <c r="I85" s="31" t="s">
        <v>30</v>
      </c>
      <c r="J85" s="31" t="s">
        <v>30</v>
      </c>
    </row>
    <row r="86" spans="1:10" x14ac:dyDescent="0.2">
      <c r="B86" s="59"/>
      <c r="C86" s="59"/>
      <c r="D86" s="59"/>
      <c r="E86" s="59"/>
      <c r="F86" s="59"/>
      <c r="G86" s="59"/>
      <c r="H86" s="59"/>
    </row>
    <row r="87" spans="1:10" hidden="1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9"/>
    </row>
    <row r="88" spans="1:10" ht="15.75" hidden="1" x14ac:dyDescent="0.25">
      <c r="A88" s="114" t="s">
        <v>52</v>
      </c>
      <c r="B88" s="114"/>
      <c r="C88" s="114"/>
      <c r="D88" s="114"/>
      <c r="E88" s="114"/>
      <c r="F88" s="114"/>
      <c r="G88" s="114"/>
      <c r="H88" s="114"/>
      <c r="I88" s="114"/>
      <c r="J88" s="114"/>
    </row>
    <row r="89" spans="1:10" ht="15.75" hidden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hidden="1" x14ac:dyDescent="0.25">
      <c r="A90" s="114" t="s">
        <v>53</v>
      </c>
      <c r="B90" s="114"/>
      <c r="C90" s="114"/>
      <c r="D90" s="114"/>
      <c r="E90" s="114"/>
      <c r="F90" s="114"/>
      <c r="G90" s="114"/>
      <c r="H90" s="114"/>
      <c r="I90" s="114"/>
      <c r="J90" s="114"/>
    </row>
    <row r="91" spans="1:10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</row>
    <row r="92" spans="1:10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9"/>
    </row>
    <row r="93" spans="1:10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</row>
    <row r="94" spans="1:10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</row>
    <row r="95" spans="1:10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</row>
    <row r="96" spans="1:10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9"/>
    </row>
    <row r="97" spans="1:10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9"/>
    </row>
    <row r="98" spans="1:10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</row>
    <row r="99" spans="1:10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</row>
    <row r="100" spans="1:10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</row>
    <row r="101" spans="1:10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</row>
    <row r="102" spans="1:10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</row>
    <row r="103" spans="1:10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9"/>
    </row>
    <row r="104" spans="1:10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</row>
    <row r="105" spans="1:10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</row>
    <row r="106" spans="1:10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</row>
    <row r="107" spans="1:10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10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</row>
    <row r="109" spans="1:10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</row>
    <row r="110" spans="1:10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9"/>
    </row>
    <row r="111" spans="1:10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</row>
    <row r="112" spans="1:10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</row>
    <row r="113" spans="1:10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</row>
    <row r="114" spans="1:10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</row>
    <row r="115" spans="1:10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59"/>
    </row>
    <row r="116" spans="1:10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</row>
    <row r="117" spans="1:10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9"/>
    </row>
    <row r="118" spans="1:10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</row>
    <row r="119" spans="1:10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</row>
    <row r="120" spans="1:10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</row>
    <row r="121" spans="1:10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</row>
    <row r="122" spans="1:10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9"/>
    </row>
    <row r="123" spans="1:10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9"/>
    </row>
    <row r="124" spans="1:10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</row>
    <row r="125" spans="1:10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9"/>
    </row>
    <row r="126" spans="1:10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</row>
    <row r="127" spans="1:10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</row>
    <row r="128" spans="1:10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</row>
    <row r="129" spans="1:10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</row>
    <row r="130" spans="1:10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</row>
    <row r="131" spans="1:10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9"/>
    </row>
    <row r="132" spans="1:10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</row>
    <row r="133" spans="1:10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9"/>
    </row>
    <row r="134" spans="1:10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9"/>
    </row>
    <row r="135" spans="1:10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</row>
    <row r="136" spans="1:10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</row>
    <row r="137" spans="1:10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</row>
    <row r="138" spans="1:10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9"/>
    </row>
    <row r="139" spans="1:10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</row>
    <row r="140" spans="1:10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</row>
    <row r="141" spans="1:10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</row>
    <row r="142" spans="1:10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</row>
    <row r="143" spans="1:10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9"/>
    </row>
    <row r="144" spans="1:10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</row>
    <row r="145" spans="1:10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9"/>
    </row>
    <row r="146" spans="1:10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9"/>
    </row>
    <row r="147" spans="1:10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59"/>
    </row>
    <row r="148" spans="1:10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59"/>
    </row>
    <row r="149" spans="1:10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9"/>
    </row>
    <row r="150" spans="1:10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9"/>
    </row>
    <row r="151" spans="1:10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9"/>
    </row>
    <row r="152" spans="1:10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9"/>
    </row>
    <row r="153" spans="1:10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59"/>
    </row>
    <row r="154" spans="1:10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59"/>
    </row>
    <row r="155" spans="1:10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9"/>
    </row>
    <row r="156" spans="1:10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59"/>
    </row>
    <row r="157" spans="1:10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9"/>
    </row>
    <row r="158" spans="1:10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9"/>
    </row>
    <row r="159" spans="1:10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9"/>
    </row>
    <row r="160" spans="1:10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9"/>
    </row>
    <row r="161" spans="1:10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59"/>
    </row>
    <row r="162" spans="1:10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59"/>
    </row>
    <row r="163" spans="1:10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59"/>
    </row>
    <row r="164" spans="1:10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59"/>
    </row>
    <row r="165" spans="1:10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59"/>
    </row>
    <row r="166" spans="1:10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</row>
    <row r="167" spans="1:10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59"/>
    </row>
    <row r="168" spans="1:10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59"/>
    </row>
    <row r="169" spans="1:10" x14ac:dyDescent="0.2">
      <c r="A169" s="59"/>
      <c r="B169" s="59"/>
      <c r="C169" s="59"/>
      <c r="D169" s="59"/>
      <c r="E169" s="59"/>
      <c r="F169" s="59"/>
      <c r="G169" s="59"/>
      <c r="H169" s="59"/>
      <c r="I169" s="59"/>
      <c r="J169" s="59"/>
    </row>
    <row r="170" spans="1:10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59"/>
    </row>
    <row r="171" spans="1:10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</row>
    <row r="172" spans="1:10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</row>
    <row r="173" spans="1:10" x14ac:dyDescent="0.2">
      <c r="A173" s="59"/>
      <c r="B173" s="59"/>
      <c r="C173" s="59"/>
      <c r="D173" s="59"/>
      <c r="E173" s="59"/>
      <c r="F173" s="59"/>
      <c r="G173" s="59"/>
      <c r="H173" s="59"/>
      <c r="I173" s="59"/>
      <c r="J173" s="59"/>
    </row>
    <row r="174" spans="1:10" x14ac:dyDescent="0.2">
      <c r="A174" s="59"/>
      <c r="B174" s="59"/>
      <c r="C174" s="59"/>
      <c r="D174" s="59"/>
      <c r="E174" s="59"/>
      <c r="F174" s="59"/>
      <c r="G174" s="59"/>
      <c r="H174" s="59"/>
      <c r="I174" s="59"/>
      <c r="J174" s="59"/>
    </row>
    <row r="175" spans="1:10" x14ac:dyDescent="0.2">
      <c r="A175" s="59"/>
      <c r="B175" s="59"/>
      <c r="C175" s="59"/>
      <c r="D175" s="59"/>
      <c r="E175" s="59"/>
      <c r="F175" s="59"/>
      <c r="G175" s="59"/>
      <c r="H175" s="59"/>
      <c r="I175" s="59"/>
      <c r="J175" s="59"/>
    </row>
    <row r="176" spans="1:10" x14ac:dyDescent="0.2">
      <c r="A176" s="59"/>
      <c r="B176" s="59"/>
      <c r="C176" s="59"/>
      <c r="D176" s="59"/>
      <c r="E176" s="59"/>
      <c r="F176" s="59"/>
      <c r="G176" s="59"/>
      <c r="H176" s="59"/>
      <c r="I176" s="59"/>
      <c r="J176" s="59"/>
    </row>
    <row r="177" spans="1:10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59"/>
    </row>
    <row r="178" spans="1:10" x14ac:dyDescent="0.2">
      <c r="A178" s="59"/>
      <c r="B178" s="59"/>
      <c r="C178" s="59"/>
      <c r="D178" s="59"/>
      <c r="E178" s="59"/>
      <c r="F178" s="59"/>
      <c r="G178" s="59"/>
      <c r="H178" s="59"/>
      <c r="I178" s="59"/>
      <c r="J178" s="59"/>
    </row>
    <row r="179" spans="1:10" x14ac:dyDescent="0.2">
      <c r="A179" s="59"/>
      <c r="B179" s="59"/>
      <c r="C179" s="59"/>
      <c r="D179" s="59"/>
      <c r="E179" s="59"/>
      <c r="F179" s="59"/>
      <c r="G179" s="59"/>
      <c r="H179" s="59"/>
      <c r="I179" s="59"/>
      <c r="J179" s="59"/>
    </row>
    <row r="180" spans="1:10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x14ac:dyDescent="0.2">
      <c r="A181" s="59"/>
      <c r="B181" s="59"/>
      <c r="C181" s="59"/>
      <c r="D181" s="59"/>
      <c r="E181" s="59"/>
      <c r="F181" s="59"/>
      <c r="G181" s="59"/>
      <c r="H181" s="59"/>
      <c r="I181" s="59"/>
      <c r="J181" s="59"/>
    </row>
    <row r="182" spans="1:10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59"/>
    </row>
    <row r="183" spans="1:10" x14ac:dyDescent="0.2">
      <c r="A183" s="59"/>
      <c r="B183" s="59"/>
      <c r="C183" s="59"/>
      <c r="D183" s="59"/>
      <c r="E183" s="59"/>
      <c r="F183" s="59"/>
      <c r="G183" s="59"/>
      <c r="H183" s="59"/>
      <c r="I183" s="59"/>
      <c r="J183" s="59"/>
    </row>
    <row r="184" spans="1:10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59"/>
    </row>
    <row r="185" spans="1:10" x14ac:dyDescent="0.2">
      <c r="A185" s="59"/>
      <c r="B185" s="59"/>
      <c r="C185" s="59"/>
      <c r="D185" s="59"/>
      <c r="E185" s="59"/>
      <c r="F185" s="59"/>
      <c r="G185" s="59"/>
      <c r="H185" s="59"/>
      <c r="I185" s="59"/>
      <c r="J185" s="59"/>
    </row>
    <row r="186" spans="1:10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59"/>
    </row>
    <row r="187" spans="1:10" x14ac:dyDescent="0.2">
      <c r="A187" s="59"/>
      <c r="B187" s="59"/>
      <c r="C187" s="59"/>
      <c r="D187" s="59"/>
      <c r="E187" s="59"/>
      <c r="F187" s="59"/>
      <c r="G187" s="59"/>
      <c r="H187" s="59"/>
      <c r="I187" s="59"/>
      <c r="J187" s="59"/>
    </row>
    <row r="188" spans="1:10" x14ac:dyDescent="0.2">
      <c r="A188" s="59"/>
      <c r="B188" s="59"/>
      <c r="C188" s="59"/>
      <c r="D188" s="59"/>
      <c r="E188" s="59"/>
      <c r="F188" s="59"/>
      <c r="G188" s="59"/>
      <c r="H188" s="59"/>
      <c r="I188" s="59"/>
      <c r="J188" s="59"/>
    </row>
    <row r="189" spans="1:10" x14ac:dyDescent="0.2">
      <c r="A189" s="59"/>
      <c r="B189" s="59"/>
      <c r="C189" s="59"/>
      <c r="D189" s="59"/>
      <c r="E189" s="59"/>
      <c r="F189" s="59"/>
      <c r="G189" s="59"/>
      <c r="H189" s="59"/>
      <c r="I189" s="59"/>
      <c r="J189" s="59"/>
    </row>
    <row r="190" spans="1:10" x14ac:dyDescent="0.2">
      <c r="A190" s="59"/>
      <c r="B190" s="59"/>
      <c r="C190" s="59"/>
      <c r="D190" s="59"/>
      <c r="E190" s="59"/>
      <c r="F190" s="59"/>
      <c r="G190" s="59"/>
      <c r="H190" s="59"/>
      <c r="I190" s="59"/>
      <c r="J190" s="59"/>
    </row>
    <row r="191" spans="1:10" x14ac:dyDescent="0.2">
      <c r="A191" s="59"/>
      <c r="B191" s="59"/>
      <c r="C191" s="59"/>
      <c r="D191" s="59"/>
      <c r="E191" s="59"/>
      <c r="F191" s="59"/>
      <c r="G191" s="59"/>
      <c r="H191" s="59"/>
      <c r="I191" s="59"/>
      <c r="J191" s="59"/>
    </row>
    <row r="192" spans="1:10" x14ac:dyDescent="0.2">
      <c r="A192" s="59"/>
      <c r="B192" s="59"/>
      <c r="C192" s="59"/>
      <c r="D192" s="59"/>
      <c r="E192" s="59"/>
      <c r="F192" s="59"/>
      <c r="G192" s="59"/>
      <c r="H192" s="59"/>
      <c r="I192" s="59"/>
      <c r="J192" s="59"/>
    </row>
    <row r="193" spans="1:10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59"/>
    </row>
    <row r="194" spans="1:10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</row>
    <row r="195" spans="1:10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59"/>
    </row>
    <row r="196" spans="1:10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</row>
    <row r="197" spans="1:10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59"/>
    </row>
    <row r="198" spans="1:10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</row>
    <row r="199" spans="1:10" x14ac:dyDescent="0.2">
      <c r="A199" s="59"/>
      <c r="B199" s="59"/>
      <c r="C199" s="59"/>
      <c r="D199" s="59"/>
      <c r="E199" s="59"/>
      <c r="F199" s="59"/>
      <c r="G199" s="59"/>
      <c r="H199" s="59"/>
      <c r="I199" s="59"/>
      <c r="J199" s="59"/>
    </row>
    <row r="200" spans="1:10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59"/>
    </row>
    <row r="201" spans="1:10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</row>
    <row r="202" spans="1:10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59"/>
    </row>
    <row r="203" spans="1:10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</row>
    <row r="204" spans="1:10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59"/>
    </row>
    <row r="205" spans="1:10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59"/>
    </row>
    <row r="206" spans="1:10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59"/>
    </row>
    <row r="207" spans="1:10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</row>
    <row r="208" spans="1:10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</row>
    <row r="209" spans="1:10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</row>
    <row r="210" spans="1:10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</row>
    <row r="211" spans="1:10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</row>
    <row r="212" spans="1:10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</row>
    <row r="213" spans="1:10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59"/>
    </row>
    <row r="214" spans="1:10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</row>
    <row r="215" spans="1:10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</row>
    <row r="216" spans="1:10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</row>
    <row r="217" spans="1:10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</row>
    <row r="218" spans="1:10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</row>
    <row r="219" spans="1:10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</row>
    <row r="220" spans="1:10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</row>
    <row r="221" spans="1:10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</row>
    <row r="222" spans="1:10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</row>
    <row r="223" spans="1:10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</row>
    <row r="224" spans="1:10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</row>
    <row r="225" spans="1:10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59"/>
    </row>
    <row r="226" spans="1:10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</row>
    <row r="227" spans="1:10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</row>
    <row r="228" spans="1:10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</row>
    <row r="229" spans="1:10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</row>
    <row r="230" spans="1:10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</row>
    <row r="231" spans="1:10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</row>
    <row r="232" spans="1:10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</row>
    <row r="233" spans="1:10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</row>
    <row r="234" spans="1:10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</row>
    <row r="235" spans="1:10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</row>
    <row r="236" spans="1:10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</row>
    <row r="237" spans="1:10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</row>
    <row r="238" spans="1:10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</row>
    <row r="239" spans="1:10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</row>
    <row r="240" spans="1:10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</row>
    <row r="241" spans="1:10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</row>
    <row r="242" spans="1:10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</row>
    <row r="243" spans="1:10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</row>
    <row r="244" spans="1:10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</row>
    <row r="245" spans="1:10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</row>
    <row r="246" spans="1:10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</row>
    <row r="247" spans="1:10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</row>
    <row r="248" spans="1:10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</row>
    <row r="249" spans="1:10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</row>
    <row r="250" spans="1:10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</row>
    <row r="251" spans="1:10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</row>
    <row r="252" spans="1:10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</row>
    <row r="253" spans="1:10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</row>
    <row r="254" spans="1:10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</row>
    <row r="255" spans="1:10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</row>
    <row r="256" spans="1:10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</row>
    <row r="257" spans="1:10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</row>
    <row r="258" spans="1:10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</row>
    <row r="259" spans="1:10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</row>
    <row r="260" spans="1:10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</row>
    <row r="261" spans="1:10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</row>
    <row r="262" spans="1:10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</row>
    <row r="263" spans="1:10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</row>
    <row r="264" spans="1:10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</row>
    <row r="265" spans="1:10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</row>
    <row r="266" spans="1:10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</row>
    <row r="267" spans="1:10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</row>
    <row r="268" spans="1:10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</row>
    <row r="269" spans="1:10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</row>
    <row r="270" spans="1:10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</row>
    <row r="271" spans="1:10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</row>
    <row r="272" spans="1:10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</row>
    <row r="273" spans="1:10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</row>
    <row r="274" spans="1:10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</row>
    <row r="275" spans="1:10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</row>
    <row r="276" spans="1:10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</row>
    <row r="277" spans="1:10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</row>
    <row r="278" spans="1:10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</row>
    <row r="279" spans="1:10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59"/>
    </row>
    <row r="280" spans="1:10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</row>
    <row r="281" spans="1:10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59"/>
    </row>
    <row r="282" spans="1:10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59"/>
    </row>
    <row r="283" spans="1:10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59"/>
    </row>
    <row r="284" spans="1:10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</row>
    <row r="285" spans="1:10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</row>
    <row r="286" spans="1:10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</row>
    <row r="287" spans="1:10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</row>
    <row r="288" spans="1:10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</row>
    <row r="289" spans="1:10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</row>
    <row r="290" spans="1:10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59"/>
    </row>
    <row r="291" spans="1:10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59"/>
    </row>
    <row r="292" spans="1:10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59"/>
    </row>
    <row r="293" spans="1:10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59"/>
    </row>
    <row r="294" spans="1:10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</row>
    <row r="295" spans="1:10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59"/>
    </row>
    <row r="296" spans="1:10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59"/>
    </row>
    <row r="297" spans="1:10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59"/>
    </row>
    <row r="298" spans="1:10" x14ac:dyDescent="0.2">
      <c r="A298" s="59"/>
      <c r="B298" s="59"/>
      <c r="C298" s="59"/>
      <c r="D298" s="59"/>
      <c r="E298" s="59"/>
      <c r="F298" s="59"/>
      <c r="G298" s="59"/>
      <c r="H298" s="59"/>
      <c r="I298" s="59"/>
      <c r="J298" s="59"/>
    </row>
    <row r="299" spans="1:10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</row>
    <row r="300" spans="1:10" x14ac:dyDescent="0.2">
      <c r="A300" s="59"/>
      <c r="B300" s="59"/>
      <c r="C300" s="59"/>
      <c r="D300" s="59"/>
      <c r="E300" s="59"/>
      <c r="F300" s="59"/>
      <c r="G300" s="59"/>
      <c r="H300" s="59"/>
      <c r="I300" s="59"/>
      <c r="J300" s="59"/>
    </row>
    <row r="301" spans="1:10" x14ac:dyDescent="0.2">
      <c r="A301" s="59"/>
      <c r="B301" s="59"/>
      <c r="C301" s="59"/>
      <c r="D301" s="59"/>
      <c r="E301" s="59"/>
      <c r="F301" s="59"/>
      <c r="G301" s="59"/>
      <c r="H301" s="59"/>
      <c r="I301" s="59"/>
      <c r="J301" s="59"/>
    </row>
    <row r="302" spans="1:10" x14ac:dyDescent="0.2">
      <c r="A302" s="59"/>
      <c r="B302" s="59"/>
      <c r="C302" s="59"/>
      <c r="D302" s="59"/>
      <c r="E302" s="59"/>
      <c r="F302" s="59"/>
      <c r="G302" s="59"/>
      <c r="H302" s="59"/>
      <c r="I302" s="59"/>
      <c r="J302" s="59"/>
    </row>
    <row r="303" spans="1:10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</row>
    <row r="304" spans="1:10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</row>
    <row r="305" spans="1:10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</row>
    <row r="306" spans="1:10" x14ac:dyDescent="0.2">
      <c r="A306" s="59"/>
      <c r="B306" s="59"/>
      <c r="C306" s="59"/>
      <c r="D306" s="59"/>
      <c r="E306" s="59"/>
      <c r="F306" s="59"/>
      <c r="G306" s="59"/>
      <c r="H306" s="59"/>
      <c r="I306" s="59"/>
      <c r="J306" s="59"/>
    </row>
    <row r="307" spans="1:10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59"/>
    </row>
    <row r="308" spans="1:10" x14ac:dyDescent="0.2">
      <c r="A308" s="59"/>
      <c r="B308" s="59"/>
      <c r="C308" s="59"/>
      <c r="D308" s="59"/>
      <c r="E308" s="59"/>
      <c r="F308" s="59"/>
      <c r="G308" s="59"/>
      <c r="H308" s="59"/>
      <c r="I308" s="59"/>
      <c r="J308" s="59"/>
    </row>
    <row r="309" spans="1:10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</row>
    <row r="310" spans="1:10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59"/>
    </row>
    <row r="311" spans="1:10" x14ac:dyDescent="0.2">
      <c r="A311" s="59"/>
      <c r="B311" s="59"/>
      <c r="C311" s="59"/>
      <c r="D311" s="59"/>
      <c r="E311" s="59"/>
      <c r="F311" s="59"/>
      <c r="G311" s="59"/>
      <c r="H311" s="59"/>
      <c r="I311" s="59"/>
      <c r="J311" s="59"/>
    </row>
    <row r="312" spans="1:10" x14ac:dyDescent="0.2">
      <c r="A312" s="59"/>
      <c r="B312" s="59"/>
      <c r="C312" s="59"/>
      <c r="D312" s="59"/>
      <c r="E312" s="59"/>
      <c r="F312" s="59"/>
      <c r="G312" s="59"/>
      <c r="H312" s="59"/>
      <c r="I312" s="59"/>
      <c r="J312" s="59"/>
    </row>
    <row r="313" spans="1:10" x14ac:dyDescent="0.2">
      <c r="A313" s="59"/>
      <c r="B313" s="59"/>
      <c r="C313" s="59"/>
      <c r="D313" s="59"/>
      <c r="E313" s="59"/>
      <c r="F313" s="59"/>
      <c r="G313" s="59"/>
      <c r="H313" s="59"/>
      <c r="I313" s="59"/>
      <c r="J313" s="59"/>
    </row>
    <row r="314" spans="1:10" x14ac:dyDescent="0.2">
      <c r="A314" s="59"/>
      <c r="B314" s="59"/>
      <c r="C314" s="59"/>
      <c r="D314" s="59"/>
      <c r="E314" s="59"/>
      <c r="F314" s="59"/>
      <c r="G314" s="59"/>
      <c r="H314" s="59"/>
      <c r="I314" s="59"/>
      <c r="J314" s="59"/>
    </row>
    <row r="315" spans="1:10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</row>
    <row r="316" spans="1:10" x14ac:dyDescent="0.2">
      <c r="A316" s="59"/>
      <c r="B316" s="59"/>
      <c r="C316" s="59"/>
      <c r="D316" s="59"/>
      <c r="E316" s="59"/>
      <c r="F316" s="59"/>
      <c r="G316" s="59"/>
      <c r="H316" s="59"/>
      <c r="I316" s="59"/>
      <c r="J316" s="59"/>
    </row>
    <row r="317" spans="1:10" x14ac:dyDescent="0.2">
      <c r="A317" s="59"/>
      <c r="B317" s="59"/>
      <c r="C317" s="59"/>
      <c r="D317" s="59"/>
      <c r="E317" s="59"/>
      <c r="F317" s="59"/>
      <c r="G317" s="59"/>
      <c r="H317" s="59"/>
      <c r="I317" s="59"/>
      <c r="J317" s="59"/>
    </row>
    <row r="318" spans="1:10" x14ac:dyDescent="0.2">
      <c r="A318" s="59"/>
      <c r="B318" s="59"/>
      <c r="C318" s="59"/>
      <c r="D318" s="59"/>
      <c r="E318" s="59"/>
      <c r="F318" s="59"/>
      <c r="G318" s="59"/>
      <c r="H318" s="59"/>
      <c r="I318" s="59"/>
      <c r="J318" s="59"/>
    </row>
    <row r="319" spans="1:10" x14ac:dyDescent="0.2">
      <c r="A319" s="59"/>
      <c r="B319" s="59"/>
      <c r="C319" s="59"/>
      <c r="D319" s="59"/>
      <c r="E319" s="59"/>
      <c r="F319" s="59"/>
      <c r="G319" s="59"/>
      <c r="H319" s="59"/>
      <c r="I319" s="59"/>
      <c r="J319" s="59"/>
    </row>
    <row r="320" spans="1:10" x14ac:dyDescent="0.2">
      <c r="A320" s="59"/>
      <c r="B320" s="59"/>
      <c r="C320" s="59"/>
      <c r="D320" s="59"/>
      <c r="E320" s="59"/>
      <c r="F320" s="59"/>
      <c r="G320" s="59"/>
      <c r="H320" s="59"/>
      <c r="I320" s="59"/>
      <c r="J320" s="59"/>
    </row>
    <row r="321" spans="1:10" x14ac:dyDescent="0.2">
      <c r="A321" s="59"/>
      <c r="B321" s="59"/>
      <c r="C321" s="59"/>
      <c r="D321" s="59"/>
      <c r="E321" s="59"/>
      <c r="F321" s="59"/>
      <c r="G321" s="59"/>
      <c r="H321" s="59"/>
      <c r="I321" s="59"/>
      <c r="J321" s="59"/>
    </row>
    <row r="322" spans="1:10" x14ac:dyDescent="0.2">
      <c r="A322" s="59"/>
      <c r="B322" s="59"/>
      <c r="C322" s="59"/>
      <c r="D322" s="59"/>
      <c r="E322" s="59"/>
      <c r="F322" s="59"/>
      <c r="G322" s="59"/>
      <c r="H322" s="59"/>
      <c r="I322" s="59"/>
      <c r="J322" s="59"/>
    </row>
    <row r="323" spans="1:10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59"/>
    </row>
    <row r="324" spans="1:10" x14ac:dyDescent="0.2">
      <c r="A324" s="59"/>
      <c r="B324" s="59"/>
      <c r="C324" s="59"/>
      <c r="D324" s="59"/>
      <c r="E324" s="59"/>
      <c r="F324" s="59"/>
      <c r="G324" s="59"/>
      <c r="H324" s="59"/>
      <c r="I324" s="59"/>
      <c r="J324" s="59"/>
    </row>
    <row r="325" spans="1:10" x14ac:dyDescent="0.2">
      <c r="A325" s="59"/>
      <c r="B325" s="59"/>
      <c r="C325" s="59"/>
      <c r="D325" s="59"/>
      <c r="E325" s="59"/>
      <c r="F325" s="59"/>
      <c r="G325" s="59"/>
      <c r="H325" s="59"/>
      <c r="I325" s="59"/>
      <c r="J325" s="59"/>
    </row>
    <row r="326" spans="1:10" x14ac:dyDescent="0.2">
      <c r="A326" s="59"/>
      <c r="B326" s="59"/>
      <c r="C326" s="59"/>
      <c r="D326" s="59"/>
      <c r="E326" s="59"/>
      <c r="F326" s="59"/>
      <c r="G326" s="59"/>
      <c r="H326" s="59"/>
      <c r="I326" s="59"/>
      <c r="J326" s="59"/>
    </row>
    <row r="327" spans="1:10" x14ac:dyDescent="0.2">
      <c r="A327" s="59"/>
      <c r="B327" s="59"/>
      <c r="C327" s="59"/>
      <c r="D327" s="59"/>
      <c r="E327" s="59"/>
      <c r="F327" s="59"/>
      <c r="G327" s="59"/>
      <c r="H327" s="59"/>
      <c r="I327" s="59"/>
      <c r="J327" s="59"/>
    </row>
    <row r="328" spans="1:10" x14ac:dyDescent="0.2">
      <c r="A328" s="59"/>
      <c r="B328" s="59"/>
      <c r="C328" s="59"/>
      <c r="D328" s="59"/>
      <c r="E328" s="59"/>
      <c r="F328" s="59"/>
      <c r="G328" s="59"/>
      <c r="H328" s="59"/>
      <c r="I328" s="59"/>
      <c r="J328" s="59"/>
    </row>
    <row r="329" spans="1:10" x14ac:dyDescent="0.2">
      <c r="A329" s="59"/>
      <c r="B329" s="59"/>
      <c r="C329" s="59"/>
      <c r="D329" s="59"/>
      <c r="E329" s="59"/>
      <c r="F329" s="59"/>
      <c r="G329" s="59"/>
      <c r="H329" s="59"/>
      <c r="I329" s="59"/>
      <c r="J329" s="59"/>
    </row>
    <row r="330" spans="1:10" x14ac:dyDescent="0.2">
      <c r="A330" s="59"/>
      <c r="B330" s="59"/>
      <c r="C330" s="59"/>
      <c r="D330" s="59"/>
      <c r="E330" s="59"/>
      <c r="F330" s="59"/>
      <c r="G330" s="59"/>
      <c r="H330" s="59"/>
      <c r="I330" s="59"/>
      <c r="J330" s="59"/>
    </row>
    <row r="331" spans="1:10" x14ac:dyDescent="0.2">
      <c r="A331" s="59"/>
      <c r="B331" s="59"/>
      <c r="C331" s="59"/>
      <c r="D331" s="59"/>
      <c r="E331" s="59"/>
      <c r="F331" s="59"/>
      <c r="G331" s="59"/>
      <c r="H331" s="59"/>
      <c r="I331" s="59"/>
      <c r="J331" s="59"/>
    </row>
    <row r="332" spans="1:10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59"/>
    </row>
    <row r="333" spans="1:10" x14ac:dyDescent="0.2">
      <c r="A333" s="59"/>
      <c r="B333" s="59"/>
      <c r="C333" s="59"/>
      <c r="D333" s="59"/>
      <c r="E333" s="59"/>
      <c r="F333" s="59"/>
      <c r="G333" s="59"/>
      <c r="H333" s="59"/>
      <c r="I333" s="59"/>
      <c r="J333" s="59"/>
    </row>
    <row r="334" spans="1:10" x14ac:dyDescent="0.2">
      <c r="A334" s="59"/>
      <c r="B334" s="59"/>
      <c r="C334" s="59"/>
      <c r="D334" s="59"/>
      <c r="E334" s="59"/>
      <c r="F334" s="59"/>
      <c r="G334" s="59"/>
      <c r="H334" s="59"/>
      <c r="I334" s="59"/>
      <c r="J334" s="59"/>
    </row>
    <row r="335" spans="1:10" x14ac:dyDescent="0.2">
      <c r="A335" s="59"/>
      <c r="B335" s="59"/>
      <c r="C335" s="59"/>
      <c r="D335" s="59"/>
      <c r="E335" s="59"/>
      <c r="F335" s="59"/>
      <c r="G335" s="59"/>
      <c r="H335" s="59"/>
      <c r="I335" s="59"/>
      <c r="J335" s="59"/>
    </row>
    <row r="336" spans="1:10" x14ac:dyDescent="0.2">
      <c r="A336" s="59"/>
      <c r="B336" s="59"/>
      <c r="C336" s="59"/>
      <c r="D336" s="59"/>
      <c r="E336" s="59"/>
      <c r="F336" s="59"/>
      <c r="G336" s="59"/>
      <c r="H336" s="59"/>
      <c r="I336" s="59"/>
      <c r="J336" s="59"/>
    </row>
    <row r="337" spans="1:10" x14ac:dyDescent="0.2">
      <c r="A337" s="59"/>
      <c r="B337" s="59"/>
      <c r="C337" s="59"/>
      <c r="D337" s="59"/>
      <c r="E337" s="59"/>
      <c r="F337" s="59"/>
      <c r="G337" s="59"/>
      <c r="H337" s="59"/>
      <c r="I337" s="59"/>
      <c r="J337" s="59"/>
    </row>
    <row r="338" spans="1:10" x14ac:dyDescent="0.2">
      <c r="A338" s="59"/>
      <c r="B338" s="59"/>
      <c r="C338" s="59"/>
      <c r="D338" s="59"/>
      <c r="E338" s="59"/>
      <c r="F338" s="59"/>
      <c r="G338" s="59"/>
      <c r="H338" s="59"/>
      <c r="I338" s="59"/>
      <c r="J338" s="59"/>
    </row>
    <row r="339" spans="1:10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59"/>
    </row>
    <row r="340" spans="1:10" x14ac:dyDescent="0.2">
      <c r="A340" s="59"/>
      <c r="B340" s="59"/>
      <c r="C340" s="59"/>
      <c r="D340" s="59"/>
      <c r="E340" s="59"/>
      <c r="F340" s="59"/>
      <c r="G340" s="59"/>
      <c r="H340" s="59"/>
      <c r="I340" s="59"/>
      <c r="J340" s="59"/>
    </row>
    <row r="341" spans="1:10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59"/>
    </row>
    <row r="342" spans="1:10" x14ac:dyDescent="0.2">
      <c r="A342" s="59"/>
      <c r="B342" s="59"/>
      <c r="C342" s="59"/>
      <c r="D342" s="59"/>
      <c r="E342" s="59"/>
      <c r="F342" s="59"/>
      <c r="G342" s="59"/>
      <c r="H342" s="59"/>
      <c r="I342" s="59"/>
      <c r="J342" s="59"/>
    </row>
    <row r="343" spans="1:10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59"/>
    </row>
    <row r="344" spans="1:10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</row>
    <row r="345" spans="1:10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59"/>
    </row>
    <row r="346" spans="1:10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59"/>
    </row>
    <row r="347" spans="1:10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59"/>
    </row>
    <row r="348" spans="1:10" x14ac:dyDescent="0.2">
      <c r="A348" s="59"/>
      <c r="B348" s="59"/>
      <c r="C348" s="59"/>
      <c r="D348" s="59"/>
      <c r="E348" s="59"/>
      <c r="F348" s="59"/>
      <c r="G348" s="59"/>
      <c r="H348" s="59"/>
      <c r="I348" s="59"/>
      <c r="J348" s="59"/>
    </row>
    <row r="349" spans="1:10" x14ac:dyDescent="0.2">
      <c r="A349" s="59"/>
      <c r="B349" s="59"/>
      <c r="C349" s="59"/>
      <c r="D349" s="59"/>
      <c r="E349" s="59"/>
      <c r="F349" s="59"/>
      <c r="G349" s="59"/>
      <c r="H349" s="59"/>
      <c r="I349" s="59"/>
      <c r="J349" s="59"/>
    </row>
    <row r="350" spans="1:10" x14ac:dyDescent="0.2">
      <c r="A350" s="59"/>
      <c r="B350" s="59"/>
      <c r="C350" s="59"/>
      <c r="D350" s="59"/>
      <c r="E350" s="59"/>
      <c r="F350" s="59"/>
      <c r="G350" s="59"/>
      <c r="H350" s="59"/>
      <c r="I350" s="59"/>
      <c r="J350" s="59"/>
    </row>
    <row r="351" spans="1:10" x14ac:dyDescent="0.2">
      <c r="A351" s="59"/>
      <c r="B351" s="59"/>
      <c r="C351" s="59"/>
      <c r="D351" s="59"/>
      <c r="E351" s="59"/>
      <c r="F351" s="59"/>
      <c r="G351" s="59"/>
      <c r="H351" s="59"/>
      <c r="I351" s="59"/>
      <c r="J351" s="59"/>
    </row>
    <row r="352" spans="1:10" x14ac:dyDescent="0.2">
      <c r="A352" s="59"/>
      <c r="B352" s="59"/>
      <c r="C352" s="59"/>
      <c r="D352" s="59"/>
      <c r="E352" s="59"/>
      <c r="F352" s="59"/>
      <c r="G352" s="59"/>
      <c r="H352" s="59"/>
      <c r="I352" s="59"/>
      <c r="J352" s="59"/>
    </row>
    <row r="353" spans="1:10" x14ac:dyDescent="0.2">
      <c r="A353" s="59"/>
      <c r="B353" s="59"/>
      <c r="C353" s="59"/>
      <c r="D353" s="59"/>
      <c r="E353" s="59"/>
      <c r="F353" s="59"/>
      <c r="G353" s="59"/>
      <c r="H353" s="59"/>
      <c r="I353" s="59"/>
      <c r="J353" s="59"/>
    </row>
    <row r="354" spans="1:10" x14ac:dyDescent="0.2">
      <c r="A354" s="59"/>
      <c r="B354" s="59"/>
      <c r="C354" s="59"/>
      <c r="D354" s="59"/>
      <c r="E354" s="59"/>
      <c r="F354" s="59"/>
      <c r="G354" s="59"/>
      <c r="H354" s="59"/>
      <c r="I354" s="59"/>
      <c r="J354" s="59"/>
    </row>
    <row r="355" spans="1:10" x14ac:dyDescent="0.2">
      <c r="A355" s="59"/>
      <c r="B355" s="59"/>
      <c r="C355" s="59"/>
      <c r="D355" s="59"/>
      <c r="E355" s="59"/>
      <c r="F355" s="59"/>
      <c r="G355" s="59"/>
      <c r="H355" s="59"/>
      <c r="I355" s="59"/>
      <c r="J355" s="59"/>
    </row>
    <row r="356" spans="1:10" x14ac:dyDescent="0.2">
      <c r="A356" s="59"/>
      <c r="B356" s="59"/>
      <c r="C356" s="59"/>
      <c r="D356" s="59"/>
      <c r="E356" s="59"/>
      <c r="F356" s="59"/>
      <c r="G356" s="59"/>
      <c r="H356" s="59"/>
      <c r="I356" s="59"/>
      <c r="J356" s="59"/>
    </row>
    <row r="357" spans="1:10" x14ac:dyDescent="0.2">
      <c r="A357" s="59"/>
      <c r="B357" s="59"/>
      <c r="C357" s="59"/>
      <c r="D357" s="59"/>
      <c r="E357" s="59"/>
      <c r="F357" s="59"/>
      <c r="G357" s="59"/>
      <c r="H357" s="59"/>
      <c r="I357" s="59"/>
      <c r="J357" s="59"/>
    </row>
    <row r="358" spans="1:10" x14ac:dyDescent="0.2">
      <c r="A358" s="59"/>
      <c r="B358" s="59"/>
      <c r="C358" s="59"/>
      <c r="D358" s="59"/>
      <c r="E358" s="59"/>
      <c r="F358" s="59"/>
      <c r="G358" s="59"/>
      <c r="H358" s="59"/>
      <c r="I358" s="59"/>
      <c r="J358" s="59"/>
    </row>
    <row r="359" spans="1:10" x14ac:dyDescent="0.2">
      <c r="A359" s="59"/>
      <c r="B359" s="59"/>
      <c r="C359" s="59"/>
      <c r="D359" s="59"/>
      <c r="E359" s="59"/>
      <c r="F359" s="59"/>
      <c r="G359" s="59"/>
      <c r="H359" s="59"/>
      <c r="I359" s="59"/>
      <c r="J359" s="59"/>
    </row>
    <row r="360" spans="1:10" x14ac:dyDescent="0.2">
      <c r="A360" s="59"/>
      <c r="B360" s="59"/>
      <c r="C360" s="59"/>
      <c r="D360" s="59"/>
      <c r="E360" s="59"/>
      <c r="F360" s="59"/>
      <c r="G360" s="59"/>
      <c r="H360" s="59"/>
      <c r="I360" s="59"/>
      <c r="J360" s="59"/>
    </row>
    <row r="361" spans="1:10" x14ac:dyDescent="0.2">
      <c r="A361" s="59"/>
      <c r="B361" s="59"/>
      <c r="C361" s="59"/>
      <c r="D361" s="59"/>
      <c r="E361" s="59"/>
      <c r="F361" s="59"/>
      <c r="G361" s="59"/>
      <c r="H361" s="59"/>
      <c r="I361" s="59"/>
      <c r="J361" s="59"/>
    </row>
    <row r="362" spans="1:10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59"/>
    </row>
    <row r="363" spans="1:10" x14ac:dyDescent="0.2">
      <c r="A363" s="59"/>
      <c r="B363" s="59"/>
      <c r="C363" s="59"/>
      <c r="D363" s="59"/>
      <c r="E363" s="59"/>
      <c r="F363" s="59"/>
      <c r="G363" s="59"/>
      <c r="H363" s="59"/>
      <c r="I363" s="59"/>
      <c r="J363" s="59"/>
    </row>
    <row r="364" spans="1:10" x14ac:dyDescent="0.2">
      <c r="A364" s="59"/>
      <c r="B364" s="59"/>
      <c r="C364" s="59"/>
      <c r="D364" s="59"/>
      <c r="E364" s="59"/>
      <c r="F364" s="59"/>
      <c r="G364" s="59"/>
      <c r="H364" s="59"/>
      <c r="I364" s="59"/>
      <c r="J364" s="59"/>
    </row>
    <row r="365" spans="1:10" x14ac:dyDescent="0.2">
      <c r="A365" s="59"/>
      <c r="B365" s="59"/>
      <c r="C365" s="59"/>
      <c r="D365" s="59"/>
      <c r="E365" s="59"/>
      <c r="F365" s="59"/>
      <c r="G365" s="59"/>
      <c r="H365" s="59"/>
      <c r="I365" s="59"/>
      <c r="J365" s="59"/>
    </row>
    <row r="366" spans="1:10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</row>
    <row r="367" spans="1:10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59"/>
    </row>
    <row r="368" spans="1:10" x14ac:dyDescent="0.2">
      <c r="A368" s="59"/>
      <c r="B368" s="59"/>
      <c r="C368" s="59"/>
      <c r="D368" s="59"/>
      <c r="E368" s="59"/>
      <c r="F368" s="59"/>
      <c r="G368" s="59"/>
      <c r="H368" s="59"/>
      <c r="I368" s="59"/>
      <c r="J368" s="59"/>
    </row>
    <row r="369" spans="1:10" x14ac:dyDescent="0.2">
      <c r="A369" s="59"/>
      <c r="B369" s="59"/>
      <c r="C369" s="59"/>
      <c r="D369" s="59"/>
      <c r="E369" s="59"/>
      <c r="F369" s="59"/>
      <c r="G369" s="59"/>
      <c r="H369" s="59"/>
      <c r="I369" s="59"/>
      <c r="J369" s="59"/>
    </row>
    <row r="370" spans="1:10" x14ac:dyDescent="0.2">
      <c r="A370" s="59"/>
      <c r="B370" s="59"/>
      <c r="C370" s="59"/>
      <c r="D370" s="59"/>
      <c r="E370" s="59"/>
      <c r="F370" s="59"/>
      <c r="G370" s="59"/>
      <c r="H370" s="59"/>
      <c r="I370" s="59"/>
      <c r="J370" s="59"/>
    </row>
    <row r="371" spans="1:10" x14ac:dyDescent="0.2">
      <c r="A371" s="59"/>
      <c r="B371" s="59"/>
      <c r="C371" s="59"/>
      <c r="D371" s="59"/>
      <c r="E371" s="59"/>
      <c r="F371" s="59"/>
      <c r="G371" s="59"/>
      <c r="H371" s="59"/>
      <c r="I371" s="59"/>
      <c r="J371" s="59"/>
    </row>
    <row r="372" spans="1:10" x14ac:dyDescent="0.2">
      <c r="A372" s="59"/>
      <c r="B372" s="59"/>
      <c r="C372" s="59"/>
      <c r="D372" s="59"/>
      <c r="E372" s="59"/>
      <c r="F372" s="59"/>
      <c r="G372" s="59"/>
      <c r="H372" s="59"/>
      <c r="I372" s="59"/>
      <c r="J372" s="59"/>
    </row>
    <row r="373" spans="1:10" x14ac:dyDescent="0.2">
      <c r="A373" s="59"/>
      <c r="B373" s="59"/>
      <c r="C373" s="59"/>
      <c r="D373" s="59"/>
      <c r="E373" s="59"/>
      <c r="F373" s="59"/>
      <c r="G373" s="59"/>
      <c r="H373" s="59"/>
      <c r="I373" s="59"/>
      <c r="J373" s="59"/>
    </row>
    <row r="374" spans="1:10" x14ac:dyDescent="0.2">
      <c r="A374" s="59"/>
      <c r="B374" s="59"/>
      <c r="C374" s="59"/>
      <c r="D374" s="59"/>
      <c r="E374" s="59"/>
      <c r="F374" s="59"/>
      <c r="G374" s="59"/>
      <c r="H374" s="59"/>
      <c r="I374" s="59"/>
      <c r="J374" s="59"/>
    </row>
    <row r="375" spans="1:10" x14ac:dyDescent="0.2">
      <c r="A375" s="59"/>
      <c r="B375" s="59"/>
      <c r="C375" s="59"/>
      <c r="D375" s="59"/>
      <c r="E375" s="59"/>
      <c r="F375" s="59"/>
      <c r="G375" s="59"/>
      <c r="H375" s="59"/>
      <c r="I375" s="59"/>
      <c r="J375" s="59"/>
    </row>
    <row r="376" spans="1:10" x14ac:dyDescent="0.2">
      <c r="A376" s="59"/>
      <c r="B376" s="59"/>
      <c r="C376" s="59"/>
      <c r="D376" s="59"/>
      <c r="E376" s="59"/>
      <c r="F376" s="59"/>
      <c r="G376" s="59"/>
      <c r="H376" s="59"/>
      <c r="I376" s="59"/>
      <c r="J376" s="59"/>
    </row>
    <row r="377" spans="1:10" x14ac:dyDescent="0.2">
      <c r="A377" s="59"/>
      <c r="B377" s="59"/>
      <c r="C377" s="59"/>
      <c r="D377" s="59"/>
      <c r="E377" s="59"/>
      <c r="F377" s="59"/>
      <c r="G377" s="59"/>
      <c r="H377" s="59"/>
      <c r="I377" s="59"/>
      <c r="J377" s="59"/>
    </row>
    <row r="378" spans="1:10" x14ac:dyDescent="0.2">
      <c r="A378" s="59"/>
      <c r="B378" s="59"/>
      <c r="C378" s="59"/>
      <c r="D378" s="59"/>
      <c r="E378" s="59"/>
      <c r="F378" s="59"/>
      <c r="G378" s="59"/>
      <c r="H378" s="59"/>
      <c r="I378" s="59"/>
      <c r="J378" s="59"/>
    </row>
    <row r="379" spans="1:10" x14ac:dyDescent="0.2">
      <c r="A379" s="59"/>
      <c r="B379" s="59"/>
      <c r="C379" s="59"/>
      <c r="D379" s="59"/>
      <c r="E379" s="59"/>
      <c r="F379" s="59"/>
      <c r="G379" s="59"/>
      <c r="H379" s="59"/>
      <c r="I379" s="59"/>
      <c r="J379" s="59"/>
    </row>
    <row r="380" spans="1:10" x14ac:dyDescent="0.2">
      <c r="A380" s="59"/>
      <c r="B380" s="59"/>
      <c r="C380" s="59"/>
      <c r="D380" s="59"/>
      <c r="E380" s="59"/>
      <c r="F380" s="59"/>
      <c r="G380" s="59"/>
      <c r="H380" s="59"/>
      <c r="I380" s="59"/>
      <c r="J380" s="59"/>
    </row>
    <row r="381" spans="1:10" x14ac:dyDescent="0.2">
      <c r="A381" s="59"/>
      <c r="B381" s="59"/>
      <c r="C381" s="59"/>
      <c r="D381" s="59"/>
      <c r="E381" s="59"/>
      <c r="F381" s="59"/>
      <c r="G381" s="59"/>
      <c r="H381" s="59"/>
      <c r="I381" s="59"/>
      <c r="J381" s="59"/>
    </row>
    <row r="382" spans="1:10" x14ac:dyDescent="0.2">
      <c r="A382" s="59"/>
      <c r="B382" s="59"/>
      <c r="C382" s="59"/>
      <c r="D382" s="59"/>
      <c r="E382" s="59"/>
      <c r="F382" s="59"/>
      <c r="G382" s="59"/>
      <c r="H382" s="59"/>
      <c r="I382" s="59"/>
      <c r="J382" s="59"/>
    </row>
    <row r="383" spans="1:10" x14ac:dyDescent="0.2">
      <c r="A383" s="59"/>
      <c r="B383" s="59"/>
      <c r="C383" s="59"/>
      <c r="D383" s="59"/>
      <c r="E383" s="59"/>
      <c r="F383" s="59"/>
      <c r="G383" s="59"/>
      <c r="H383" s="59"/>
      <c r="I383" s="59"/>
      <c r="J383" s="59"/>
    </row>
    <row r="384" spans="1:10" x14ac:dyDescent="0.2">
      <c r="A384" s="59"/>
      <c r="B384" s="59"/>
      <c r="C384" s="59"/>
      <c r="D384" s="59"/>
      <c r="E384" s="59"/>
      <c r="F384" s="59"/>
      <c r="G384" s="59"/>
      <c r="H384" s="59"/>
      <c r="I384" s="59"/>
      <c r="J384" s="59"/>
    </row>
    <row r="385" spans="1:10" x14ac:dyDescent="0.2">
      <c r="A385" s="59"/>
      <c r="B385" s="59"/>
      <c r="C385" s="59"/>
      <c r="D385" s="59"/>
      <c r="E385" s="59"/>
      <c r="F385" s="59"/>
      <c r="G385" s="59"/>
      <c r="H385" s="59"/>
      <c r="I385" s="59"/>
      <c r="J385" s="59"/>
    </row>
    <row r="386" spans="1:10" x14ac:dyDescent="0.2">
      <c r="A386" s="59"/>
      <c r="B386" s="59"/>
      <c r="C386" s="59"/>
      <c r="D386" s="59"/>
      <c r="E386" s="59"/>
      <c r="F386" s="59"/>
      <c r="G386" s="59"/>
      <c r="H386" s="59"/>
      <c r="I386" s="59"/>
      <c r="J386" s="59"/>
    </row>
    <row r="387" spans="1:10" x14ac:dyDescent="0.2">
      <c r="A387" s="59"/>
      <c r="B387" s="59"/>
      <c r="C387" s="59"/>
      <c r="D387" s="59"/>
      <c r="E387" s="59"/>
      <c r="F387" s="59"/>
      <c r="G387" s="59"/>
      <c r="H387" s="59"/>
      <c r="I387" s="59"/>
      <c r="J387" s="59"/>
    </row>
    <row r="388" spans="1:10" x14ac:dyDescent="0.2">
      <c r="A388" s="59"/>
      <c r="B388" s="59"/>
      <c r="C388" s="59"/>
      <c r="D388" s="59"/>
      <c r="E388" s="59"/>
      <c r="F388" s="59"/>
      <c r="G388" s="59"/>
      <c r="H388" s="59"/>
      <c r="I388" s="59"/>
      <c r="J388" s="59"/>
    </row>
    <row r="389" spans="1:10" x14ac:dyDescent="0.2">
      <c r="A389" s="59"/>
      <c r="B389" s="59"/>
      <c r="C389" s="59"/>
      <c r="D389" s="59"/>
      <c r="E389" s="59"/>
      <c r="F389" s="59"/>
      <c r="G389" s="59"/>
      <c r="H389" s="59"/>
      <c r="I389" s="59"/>
      <c r="J389" s="59"/>
    </row>
    <row r="390" spans="1:10" x14ac:dyDescent="0.2">
      <c r="A390" s="59"/>
      <c r="B390" s="59"/>
      <c r="C390" s="59"/>
      <c r="D390" s="59"/>
      <c r="E390" s="59"/>
      <c r="F390" s="59"/>
      <c r="G390" s="59"/>
      <c r="H390" s="59"/>
      <c r="I390" s="59"/>
      <c r="J390" s="59"/>
    </row>
    <row r="391" spans="1:10" x14ac:dyDescent="0.2">
      <c r="A391" s="59"/>
      <c r="B391" s="59"/>
      <c r="C391" s="59"/>
      <c r="D391" s="59"/>
      <c r="E391" s="59"/>
      <c r="F391" s="59"/>
      <c r="G391" s="59"/>
      <c r="H391" s="59"/>
      <c r="I391" s="59"/>
      <c r="J391" s="59"/>
    </row>
    <row r="392" spans="1:10" x14ac:dyDescent="0.2">
      <c r="A392" s="59"/>
      <c r="B392" s="59"/>
      <c r="C392" s="59"/>
      <c r="D392" s="59"/>
      <c r="E392" s="59"/>
      <c r="F392" s="59"/>
      <c r="G392" s="59"/>
      <c r="H392" s="59"/>
      <c r="I392" s="59"/>
      <c r="J392" s="59"/>
    </row>
    <row r="393" spans="1:10" x14ac:dyDescent="0.2">
      <c r="A393" s="59"/>
      <c r="B393" s="59"/>
      <c r="C393" s="59"/>
      <c r="D393" s="59"/>
      <c r="E393" s="59"/>
      <c r="F393" s="59"/>
      <c r="G393" s="59"/>
      <c r="H393" s="59"/>
      <c r="I393" s="59"/>
      <c r="J393" s="59"/>
    </row>
    <row r="394" spans="1:10" x14ac:dyDescent="0.2">
      <c r="A394" s="59"/>
      <c r="B394" s="59"/>
      <c r="C394" s="59"/>
      <c r="D394" s="59"/>
      <c r="E394" s="59"/>
      <c r="F394" s="59"/>
      <c r="G394" s="59"/>
      <c r="H394" s="59"/>
      <c r="I394" s="59"/>
      <c r="J394" s="59"/>
    </row>
    <row r="395" spans="1:10" x14ac:dyDescent="0.2">
      <c r="A395" s="59"/>
      <c r="B395" s="59"/>
      <c r="C395" s="59"/>
      <c r="D395" s="59"/>
      <c r="E395" s="59"/>
      <c r="F395" s="59"/>
      <c r="G395" s="59"/>
      <c r="H395" s="59"/>
      <c r="I395" s="59"/>
      <c r="J395" s="59"/>
    </row>
    <row r="396" spans="1:10" x14ac:dyDescent="0.2">
      <c r="A396" s="59"/>
      <c r="B396" s="59"/>
      <c r="C396" s="59"/>
      <c r="D396" s="59"/>
      <c r="E396" s="59"/>
      <c r="F396" s="59"/>
      <c r="G396" s="59"/>
      <c r="H396" s="59"/>
      <c r="I396" s="59"/>
      <c r="J396" s="59"/>
    </row>
    <row r="397" spans="1:10" x14ac:dyDescent="0.2">
      <c r="A397" s="59"/>
      <c r="B397" s="59"/>
      <c r="C397" s="59"/>
      <c r="D397" s="59"/>
      <c r="E397" s="59"/>
      <c r="F397" s="59"/>
      <c r="G397" s="59"/>
      <c r="H397" s="59"/>
      <c r="I397" s="59"/>
      <c r="J397" s="59"/>
    </row>
    <row r="398" spans="1:10" x14ac:dyDescent="0.2">
      <c r="A398" s="59"/>
      <c r="B398" s="59"/>
      <c r="C398" s="59"/>
      <c r="D398" s="59"/>
      <c r="E398" s="59"/>
      <c r="F398" s="59"/>
      <c r="G398" s="59"/>
      <c r="H398" s="59"/>
      <c r="I398" s="59"/>
      <c r="J398" s="59"/>
    </row>
    <row r="399" spans="1:10" x14ac:dyDescent="0.2">
      <c r="A399" s="59"/>
      <c r="B399" s="59"/>
      <c r="C399" s="59"/>
      <c r="D399" s="59"/>
      <c r="E399" s="59"/>
      <c r="F399" s="59"/>
      <c r="G399" s="59"/>
      <c r="H399" s="59"/>
      <c r="I399" s="59"/>
      <c r="J399" s="59"/>
    </row>
    <row r="400" spans="1:10" x14ac:dyDescent="0.2">
      <c r="A400" s="59"/>
      <c r="B400" s="59"/>
      <c r="C400" s="59"/>
      <c r="D400" s="59"/>
      <c r="E400" s="59"/>
      <c r="F400" s="59"/>
      <c r="G400" s="59"/>
      <c r="H400" s="59"/>
      <c r="I400" s="59"/>
      <c r="J400" s="59"/>
    </row>
    <row r="401" spans="1:10" x14ac:dyDescent="0.2">
      <c r="A401" s="59"/>
      <c r="B401" s="59"/>
      <c r="C401" s="59"/>
      <c r="D401" s="59"/>
      <c r="E401" s="59"/>
      <c r="F401" s="59"/>
      <c r="G401" s="59"/>
      <c r="H401" s="59"/>
      <c r="I401" s="59"/>
      <c r="J401" s="59"/>
    </row>
    <row r="402" spans="1:10" x14ac:dyDescent="0.2">
      <c r="A402" s="59"/>
      <c r="B402" s="59"/>
      <c r="C402" s="59"/>
      <c r="D402" s="59"/>
      <c r="E402" s="59"/>
      <c r="F402" s="59"/>
      <c r="G402" s="59"/>
      <c r="H402" s="59"/>
      <c r="I402" s="59"/>
      <c r="J402" s="59"/>
    </row>
    <row r="403" spans="1:10" x14ac:dyDescent="0.2">
      <c r="A403" s="59"/>
      <c r="B403" s="59"/>
      <c r="C403" s="59"/>
      <c r="D403" s="59"/>
      <c r="E403" s="59"/>
      <c r="F403" s="59"/>
      <c r="G403" s="59"/>
      <c r="H403" s="59"/>
      <c r="I403" s="59"/>
      <c r="J403" s="59"/>
    </row>
    <row r="404" spans="1:10" x14ac:dyDescent="0.2">
      <c r="A404" s="59"/>
      <c r="B404" s="59"/>
      <c r="C404" s="59"/>
      <c r="D404" s="59"/>
      <c r="E404" s="59"/>
      <c r="F404" s="59"/>
      <c r="G404" s="59"/>
      <c r="H404" s="59"/>
      <c r="I404" s="59"/>
      <c r="J404" s="59"/>
    </row>
    <row r="405" spans="1:10" x14ac:dyDescent="0.2">
      <c r="A405" s="59"/>
      <c r="B405" s="59"/>
      <c r="C405" s="59"/>
      <c r="D405" s="59"/>
      <c r="E405" s="59"/>
      <c r="F405" s="59"/>
      <c r="G405" s="59"/>
      <c r="H405" s="59"/>
      <c r="I405" s="59"/>
      <c r="J405" s="59"/>
    </row>
    <row r="406" spans="1:10" x14ac:dyDescent="0.2">
      <c r="A406" s="59"/>
      <c r="B406" s="59"/>
      <c r="C406" s="59"/>
      <c r="D406" s="59"/>
      <c r="E406" s="59"/>
      <c r="F406" s="59"/>
      <c r="G406" s="59"/>
      <c r="H406" s="59"/>
      <c r="I406" s="59"/>
      <c r="J406" s="59"/>
    </row>
    <row r="407" spans="1:10" x14ac:dyDescent="0.2">
      <c r="A407" s="59"/>
      <c r="B407" s="59"/>
      <c r="C407" s="59"/>
      <c r="D407" s="59"/>
      <c r="E407" s="59"/>
      <c r="F407" s="59"/>
      <c r="G407" s="59"/>
      <c r="H407" s="59"/>
      <c r="I407" s="59"/>
      <c r="J407" s="59"/>
    </row>
    <row r="408" spans="1:10" x14ac:dyDescent="0.2">
      <c r="A408" s="59"/>
      <c r="B408" s="59"/>
      <c r="C408" s="59"/>
      <c r="D408" s="59"/>
      <c r="E408" s="59"/>
      <c r="F408" s="59"/>
      <c r="G408" s="59"/>
      <c r="H408" s="59"/>
      <c r="I408" s="59"/>
      <c r="J408" s="59"/>
    </row>
    <row r="409" spans="1:10" x14ac:dyDescent="0.2">
      <c r="A409" s="59"/>
      <c r="B409" s="59"/>
      <c r="C409" s="59"/>
      <c r="D409" s="59"/>
      <c r="E409" s="59"/>
      <c r="F409" s="59"/>
      <c r="G409" s="59"/>
      <c r="H409" s="59"/>
      <c r="I409" s="59"/>
      <c r="J409" s="59"/>
    </row>
    <row r="410" spans="1:10" x14ac:dyDescent="0.2">
      <c r="A410" s="59"/>
      <c r="B410" s="59"/>
      <c r="C410" s="59"/>
      <c r="D410" s="59"/>
      <c r="E410" s="59"/>
      <c r="F410" s="59"/>
      <c r="G410" s="59"/>
      <c r="H410" s="59"/>
      <c r="I410" s="59"/>
      <c r="J410" s="59"/>
    </row>
    <row r="411" spans="1:10" x14ac:dyDescent="0.2">
      <c r="A411" s="59"/>
      <c r="B411" s="59"/>
      <c r="C411" s="59"/>
      <c r="D411" s="59"/>
      <c r="E411" s="59"/>
      <c r="F411" s="59"/>
      <c r="G411" s="59"/>
      <c r="H411" s="59"/>
      <c r="I411" s="59"/>
      <c r="J411" s="59"/>
    </row>
    <row r="412" spans="1:10" x14ac:dyDescent="0.2">
      <c r="A412" s="59"/>
      <c r="B412" s="59"/>
      <c r="C412" s="59"/>
      <c r="D412" s="59"/>
      <c r="E412" s="59"/>
      <c r="F412" s="59"/>
      <c r="G412" s="59"/>
      <c r="H412" s="59"/>
      <c r="I412" s="59"/>
      <c r="J412" s="59"/>
    </row>
    <row r="413" spans="1:10" x14ac:dyDescent="0.2">
      <c r="A413" s="59"/>
      <c r="B413" s="59"/>
      <c r="C413" s="59"/>
      <c r="D413" s="59"/>
      <c r="E413" s="59"/>
      <c r="F413" s="59"/>
      <c r="G413" s="59"/>
      <c r="H413" s="59"/>
      <c r="I413" s="59"/>
      <c r="J413" s="59"/>
    </row>
    <row r="414" spans="1:10" x14ac:dyDescent="0.2">
      <c r="A414" s="59"/>
      <c r="B414" s="59"/>
      <c r="C414" s="59"/>
      <c r="D414" s="59"/>
      <c r="E414" s="59"/>
      <c r="F414" s="59"/>
      <c r="G414" s="59"/>
      <c r="H414" s="59"/>
      <c r="I414" s="59"/>
      <c r="J414" s="59"/>
    </row>
    <row r="415" spans="1:10" x14ac:dyDescent="0.2">
      <c r="A415" s="59"/>
      <c r="B415" s="59"/>
      <c r="C415" s="59"/>
      <c r="D415" s="59"/>
      <c r="E415" s="59"/>
      <c r="F415" s="59"/>
      <c r="G415" s="59"/>
      <c r="H415" s="59"/>
      <c r="I415" s="59"/>
      <c r="J415" s="59"/>
    </row>
    <row r="416" spans="1:10" x14ac:dyDescent="0.2">
      <c r="A416" s="59"/>
      <c r="B416" s="59"/>
      <c r="C416" s="59"/>
      <c r="D416" s="59"/>
      <c r="E416" s="59"/>
      <c r="F416" s="59"/>
      <c r="G416" s="59"/>
      <c r="H416" s="59"/>
      <c r="I416" s="59"/>
      <c r="J416" s="59"/>
    </row>
    <row r="417" spans="1:10" x14ac:dyDescent="0.2">
      <c r="A417" s="59"/>
      <c r="B417" s="59"/>
      <c r="C417" s="59"/>
      <c r="D417" s="59"/>
      <c r="E417" s="59"/>
      <c r="F417" s="59"/>
      <c r="G417" s="59"/>
      <c r="H417" s="59"/>
      <c r="I417" s="59"/>
      <c r="J417" s="59"/>
    </row>
    <row r="418" spans="1:10" x14ac:dyDescent="0.2">
      <c r="A418" s="59"/>
      <c r="B418" s="59"/>
      <c r="C418" s="59"/>
      <c r="D418" s="59"/>
      <c r="E418" s="59"/>
      <c r="F418" s="59"/>
      <c r="G418" s="59"/>
      <c r="H418" s="59"/>
      <c r="I418" s="59"/>
      <c r="J418" s="59"/>
    </row>
    <row r="419" spans="1:10" x14ac:dyDescent="0.2">
      <c r="A419" s="59"/>
      <c r="B419" s="59"/>
      <c r="C419" s="59"/>
      <c r="D419" s="59"/>
      <c r="E419" s="59"/>
      <c r="F419" s="59"/>
      <c r="G419" s="59"/>
      <c r="H419" s="59"/>
      <c r="I419" s="59"/>
      <c r="J419" s="59"/>
    </row>
    <row r="420" spans="1:10" x14ac:dyDescent="0.2">
      <c r="A420" s="59"/>
      <c r="B420" s="59"/>
      <c r="C420" s="59"/>
      <c r="D420" s="59"/>
      <c r="E420" s="59"/>
      <c r="F420" s="59"/>
      <c r="G420" s="59"/>
      <c r="H420" s="59"/>
      <c r="I420" s="59"/>
      <c r="J420" s="59"/>
    </row>
    <row r="421" spans="1:10" x14ac:dyDescent="0.2">
      <c r="A421" s="59"/>
      <c r="B421" s="59"/>
      <c r="C421" s="59"/>
      <c r="D421" s="59"/>
      <c r="E421" s="59"/>
      <c r="F421" s="59"/>
      <c r="G421" s="59"/>
      <c r="H421" s="59"/>
      <c r="I421" s="59"/>
      <c r="J421" s="59"/>
    </row>
    <row r="422" spans="1:10" x14ac:dyDescent="0.2">
      <c r="A422" s="59"/>
      <c r="B422" s="59"/>
      <c r="C422" s="59"/>
      <c r="D422" s="59"/>
      <c r="E422" s="59"/>
      <c r="F422" s="59"/>
      <c r="G422" s="59"/>
      <c r="H422" s="59"/>
      <c r="I422" s="59"/>
      <c r="J422" s="59"/>
    </row>
    <row r="423" spans="1:10" x14ac:dyDescent="0.2">
      <c r="A423" s="59"/>
      <c r="B423" s="59"/>
      <c r="C423" s="59"/>
      <c r="D423" s="59"/>
      <c r="E423" s="59"/>
      <c r="F423" s="59"/>
      <c r="G423" s="59"/>
      <c r="H423" s="59"/>
      <c r="I423" s="59"/>
      <c r="J423" s="59"/>
    </row>
    <row r="424" spans="1:10" x14ac:dyDescent="0.2">
      <c r="A424" s="59"/>
      <c r="B424" s="59"/>
      <c r="C424" s="59"/>
      <c r="D424" s="59"/>
      <c r="E424" s="59"/>
      <c r="F424" s="59"/>
      <c r="G424" s="59"/>
      <c r="H424" s="59"/>
      <c r="I424" s="59"/>
      <c r="J424" s="59"/>
    </row>
    <row r="425" spans="1:10" x14ac:dyDescent="0.2">
      <c r="A425" s="59"/>
      <c r="B425" s="59"/>
      <c r="C425" s="59"/>
      <c r="D425" s="59"/>
      <c r="E425" s="59"/>
      <c r="F425" s="59"/>
      <c r="G425" s="59"/>
      <c r="H425" s="59"/>
      <c r="I425" s="59"/>
      <c r="J425" s="59"/>
    </row>
    <row r="426" spans="1:10" x14ac:dyDescent="0.2">
      <c r="A426" s="59"/>
      <c r="B426" s="59"/>
      <c r="C426" s="59"/>
      <c r="D426" s="59"/>
      <c r="E426" s="59"/>
      <c r="F426" s="59"/>
      <c r="G426" s="59"/>
      <c r="H426" s="59"/>
      <c r="I426" s="59"/>
      <c r="J426" s="59"/>
    </row>
    <row r="427" spans="1:10" x14ac:dyDescent="0.2">
      <c r="A427" s="59"/>
      <c r="B427" s="59"/>
      <c r="C427" s="59"/>
      <c r="D427" s="59"/>
      <c r="E427" s="59"/>
      <c r="F427" s="59"/>
      <c r="G427" s="59"/>
      <c r="H427" s="59"/>
      <c r="I427" s="59"/>
      <c r="J427" s="59"/>
    </row>
    <row r="428" spans="1:10" x14ac:dyDescent="0.2">
      <c r="A428" s="59"/>
      <c r="B428" s="59"/>
      <c r="C428" s="59"/>
      <c r="D428" s="59"/>
      <c r="E428" s="59"/>
      <c r="F428" s="59"/>
      <c r="G428" s="59"/>
      <c r="H428" s="59"/>
      <c r="I428" s="59"/>
      <c r="J428" s="59"/>
    </row>
    <row r="429" spans="1:10" x14ac:dyDescent="0.2">
      <c r="A429" s="59"/>
      <c r="B429" s="59"/>
      <c r="C429" s="59"/>
      <c r="D429" s="59"/>
      <c r="E429" s="59"/>
      <c r="F429" s="59"/>
      <c r="G429" s="59"/>
      <c r="H429" s="59"/>
      <c r="I429" s="59"/>
      <c r="J429" s="59"/>
    </row>
    <row r="430" spans="1:10" x14ac:dyDescent="0.2">
      <c r="A430" s="59"/>
      <c r="B430" s="59"/>
      <c r="C430" s="59"/>
      <c r="D430" s="59"/>
      <c r="E430" s="59"/>
      <c r="F430" s="59"/>
      <c r="G430" s="59"/>
      <c r="H430" s="59"/>
      <c r="I430" s="59"/>
      <c r="J430" s="59"/>
    </row>
    <row r="431" spans="1:10" x14ac:dyDescent="0.2">
      <c r="A431" s="59"/>
      <c r="B431" s="59"/>
      <c r="C431" s="59"/>
      <c r="D431" s="59"/>
      <c r="E431" s="59"/>
      <c r="F431" s="59"/>
      <c r="G431" s="59"/>
      <c r="H431" s="59"/>
      <c r="I431" s="59"/>
      <c r="J431" s="59"/>
    </row>
    <row r="432" spans="1:10" x14ac:dyDescent="0.2">
      <c r="A432" s="59"/>
      <c r="B432" s="59"/>
      <c r="C432" s="59"/>
      <c r="D432" s="59"/>
      <c r="E432" s="59"/>
      <c r="F432" s="59"/>
      <c r="G432" s="59"/>
      <c r="H432" s="59"/>
      <c r="I432" s="59"/>
      <c r="J432" s="59"/>
    </row>
    <row r="433" spans="1:10" x14ac:dyDescent="0.2">
      <c r="A433" s="59"/>
      <c r="B433" s="59"/>
      <c r="C433" s="59"/>
      <c r="D433" s="59"/>
      <c r="E433" s="59"/>
      <c r="F433" s="59"/>
      <c r="G433" s="59"/>
      <c r="H433" s="59"/>
      <c r="I433" s="59"/>
      <c r="J433" s="59"/>
    </row>
    <row r="434" spans="1:10" x14ac:dyDescent="0.2">
      <c r="A434" s="59"/>
      <c r="B434" s="59"/>
      <c r="C434" s="59"/>
      <c r="D434" s="59"/>
      <c r="E434" s="59"/>
      <c r="F434" s="59"/>
      <c r="G434" s="59"/>
      <c r="H434" s="59"/>
      <c r="I434" s="59"/>
      <c r="J434" s="59"/>
    </row>
    <row r="435" spans="1:10" x14ac:dyDescent="0.2">
      <c r="A435" s="59"/>
      <c r="B435" s="59"/>
      <c r="C435" s="59"/>
      <c r="D435" s="59"/>
      <c r="E435" s="59"/>
      <c r="F435" s="59"/>
      <c r="G435" s="59"/>
      <c r="H435" s="59"/>
      <c r="I435" s="59"/>
      <c r="J435" s="59"/>
    </row>
    <row r="436" spans="1:10" x14ac:dyDescent="0.2">
      <c r="A436" s="59"/>
      <c r="B436" s="59"/>
      <c r="C436" s="59"/>
      <c r="D436" s="59"/>
      <c r="E436" s="59"/>
      <c r="F436" s="59"/>
      <c r="G436" s="59"/>
      <c r="H436" s="59"/>
      <c r="I436" s="59"/>
      <c r="J436" s="59"/>
    </row>
    <row r="437" spans="1:10" x14ac:dyDescent="0.2">
      <c r="A437" s="59"/>
      <c r="B437" s="59"/>
      <c r="C437" s="59"/>
      <c r="D437" s="59"/>
      <c r="E437" s="59"/>
      <c r="F437" s="59"/>
      <c r="G437" s="59"/>
      <c r="H437" s="59"/>
      <c r="I437" s="59"/>
      <c r="J437" s="59"/>
    </row>
    <row r="438" spans="1:10" x14ac:dyDescent="0.2">
      <c r="A438" s="59"/>
      <c r="B438" s="59"/>
      <c r="C438" s="59"/>
      <c r="D438" s="59"/>
      <c r="E438" s="59"/>
      <c r="F438" s="59"/>
      <c r="G438" s="59"/>
      <c r="H438" s="59"/>
      <c r="I438" s="59"/>
      <c r="J438" s="59"/>
    </row>
    <row r="439" spans="1:10" x14ac:dyDescent="0.2">
      <c r="A439" s="59"/>
      <c r="B439" s="59"/>
      <c r="C439" s="59"/>
      <c r="D439" s="59"/>
      <c r="E439" s="59"/>
      <c r="F439" s="59"/>
      <c r="G439" s="59"/>
      <c r="H439" s="59"/>
      <c r="I439" s="59"/>
      <c r="J439" s="59"/>
    </row>
    <row r="440" spans="1:10" x14ac:dyDescent="0.2">
      <c r="A440" s="59"/>
      <c r="B440" s="59"/>
      <c r="C440" s="59"/>
      <c r="D440" s="59"/>
      <c r="E440" s="59"/>
      <c r="F440" s="59"/>
      <c r="G440" s="59"/>
      <c r="H440" s="59"/>
      <c r="I440" s="59"/>
      <c r="J440" s="59"/>
    </row>
    <row r="441" spans="1:10" x14ac:dyDescent="0.2">
      <c r="A441" s="59"/>
      <c r="B441" s="59"/>
      <c r="C441" s="59"/>
      <c r="D441" s="59"/>
      <c r="E441" s="59"/>
      <c r="F441" s="59"/>
      <c r="G441" s="59"/>
      <c r="H441" s="59"/>
      <c r="I441" s="59"/>
      <c r="J441" s="59"/>
    </row>
    <row r="442" spans="1:10" x14ac:dyDescent="0.2">
      <c r="A442" s="59"/>
      <c r="B442" s="59"/>
      <c r="C442" s="59"/>
      <c r="D442" s="59"/>
      <c r="E442" s="59"/>
      <c r="F442" s="59"/>
      <c r="G442" s="59"/>
      <c r="H442" s="59"/>
      <c r="I442" s="59"/>
      <c r="J442" s="59"/>
    </row>
    <row r="443" spans="1:10" x14ac:dyDescent="0.2">
      <c r="A443" s="59"/>
      <c r="B443" s="59"/>
      <c r="C443" s="59"/>
      <c r="D443" s="59"/>
      <c r="E443" s="59"/>
      <c r="F443" s="59"/>
      <c r="G443" s="59"/>
      <c r="H443" s="59"/>
      <c r="I443" s="59"/>
      <c r="J443" s="59"/>
    </row>
    <row r="444" spans="1:10" x14ac:dyDescent="0.2">
      <c r="A444" s="59"/>
      <c r="B444" s="59"/>
      <c r="C444" s="59"/>
      <c r="D444" s="59"/>
      <c r="E444" s="59"/>
      <c r="F444" s="59"/>
      <c r="G444" s="59"/>
      <c r="H444" s="59"/>
      <c r="I444" s="59"/>
      <c r="J444" s="59"/>
    </row>
    <row r="445" spans="1:10" x14ac:dyDescent="0.2">
      <c r="A445" s="59"/>
      <c r="B445" s="59"/>
      <c r="C445" s="59"/>
      <c r="D445" s="59"/>
      <c r="E445" s="59"/>
      <c r="F445" s="59"/>
      <c r="G445" s="59"/>
      <c r="H445" s="59"/>
      <c r="I445" s="59"/>
      <c r="J445" s="59"/>
    </row>
    <row r="446" spans="1:10" x14ac:dyDescent="0.2">
      <c r="A446" s="59"/>
      <c r="B446" s="59"/>
      <c r="C446" s="59"/>
      <c r="D446" s="59"/>
      <c r="E446" s="59"/>
      <c r="F446" s="59"/>
      <c r="G446" s="59"/>
      <c r="H446" s="59"/>
      <c r="I446" s="59"/>
      <c r="J446" s="59"/>
    </row>
    <row r="447" spans="1:10" x14ac:dyDescent="0.2">
      <c r="A447" s="59"/>
      <c r="B447" s="59"/>
      <c r="C447" s="59"/>
      <c r="D447" s="59"/>
      <c r="E447" s="59"/>
      <c r="F447" s="59"/>
      <c r="G447" s="59"/>
      <c r="H447" s="59"/>
      <c r="I447" s="59"/>
      <c r="J447" s="59"/>
    </row>
    <row r="448" spans="1:10" x14ac:dyDescent="0.2">
      <c r="A448" s="59"/>
      <c r="B448" s="59"/>
      <c r="C448" s="59"/>
      <c r="D448" s="59"/>
      <c r="E448" s="59"/>
      <c r="F448" s="59"/>
      <c r="G448" s="59"/>
      <c r="H448" s="59"/>
      <c r="I448" s="59"/>
      <c r="J448" s="59"/>
    </row>
    <row r="449" spans="1:10" x14ac:dyDescent="0.2">
      <c r="A449" s="59"/>
      <c r="B449" s="59"/>
      <c r="C449" s="59"/>
      <c r="D449" s="59"/>
      <c r="E449" s="59"/>
      <c r="F449" s="59"/>
      <c r="G449" s="59"/>
      <c r="H449" s="59"/>
      <c r="I449" s="59"/>
      <c r="J449" s="59"/>
    </row>
    <row r="450" spans="1:10" x14ac:dyDescent="0.2">
      <c r="A450" s="59"/>
      <c r="B450" s="59"/>
      <c r="C450" s="59"/>
      <c r="D450" s="59"/>
      <c r="E450" s="59"/>
      <c r="F450" s="59"/>
      <c r="G450" s="59"/>
      <c r="H450" s="59"/>
      <c r="I450" s="59"/>
      <c r="J450" s="59"/>
    </row>
    <row r="451" spans="1:10" x14ac:dyDescent="0.2">
      <c r="A451" s="59"/>
      <c r="B451" s="59"/>
      <c r="C451" s="59"/>
      <c r="D451" s="59"/>
      <c r="E451" s="59"/>
      <c r="F451" s="59"/>
      <c r="G451" s="59"/>
      <c r="H451" s="59"/>
      <c r="I451" s="59"/>
      <c r="J451" s="59"/>
    </row>
    <row r="452" spans="1:10" x14ac:dyDescent="0.2">
      <c r="A452" s="59"/>
      <c r="B452" s="59"/>
      <c r="C452" s="59"/>
      <c r="D452" s="59"/>
      <c r="E452" s="59"/>
      <c r="F452" s="59"/>
      <c r="G452" s="59"/>
      <c r="H452" s="59"/>
      <c r="I452" s="59"/>
      <c r="J452" s="59"/>
    </row>
    <row r="453" spans="1:10" x14ac:dyDescent="0.2">
      <c r="A453" s="59"/>
      <c r="B453" s="59"/>
      <c r="C453" s="59"/>
      <c r="D453" s="59"/>
      <c r="E453" s="59"/>
      <c r="F453" s="59"/>
      <c r="G453" s="59"/>
      <c r="H453" s="59"/>
      <c r="I453" s="59"/>
      <c r="J453" s="59"/>
    </row>
    <row r="454" spans="1:10" x14ac:dyDescent="0.2">
      <c r="A454" s="59"/>
      <c r="B454" s="59"/>
      <c r="C454" s="59"/>
      <c r="D454" s="59"/>
      <c r="E454" s="59"/>
      <c r="F454" s="59"/>
      <c r="G454" s="59"/>
      <c r="H454" s="59"/>
      <c r="I454" s="59"/>
      <c r="J454" s="59"/>
    </row>
    <row r="455" spans="1:10" x14ac:dyDescent="0.2">
      <c r="A455" s="59"/>
      <c r="B455" s="59"/>
      <c r="C455" s="59"/>
      <c r="D455" s="59"/>
      <c r="E455" s="59"/>
      <c r="F455" s="59"/>
      <c r="G455" s="59"/>
      <c r="H455" s="59"/>
      <c r="I455" s="59"/>
      <c r="J455" s="59"/>
    </row>
    <row r="456" spans="1:10" x14ac:dyDescent="0.2">
      <c r="A456" s="59"/>
      <c r="B456" s="59"/>
      <c r="C456" s="59"/>
      <c r="D456" s="59"/>
      <c r="E456" s="59"/>
      <c r="F456" s="59"/>
      <c r="G456" s="59"/>
      <c r="H456" s="59"/>
      <c r="I456" s="59"/>
      <c r="J456" s="59"/>
    </row>
    <row r="457" spans="1:10" x14ac:dyDescent="0.2">
      <c r="A457" s="59"/>
      <c r="B457" s="59"/>
      <c r="C457" s="59"/>
      <c r="D457" s="59"/>
      <c r="E457" s="59"/>
      <c r="F457" s="59"/>
      <c r="G457" s="59"/>
      <c r="H457" s="59"/>
      <c r="I457" s="59"/>
      <c r="J457" s="59"/>
    </row>
    <row r="458" spans="1:10" x14ac:dyDescent="0.2">
      <c r="A458" s="59"/>
      <c r="B458" s="59"/>
      <c r="C458" s="59"/>
      <c r="D458" s="59"/>
      <c r="E458" s="59"/>
      <c r="F458" s="59"/>
      <c r="G458" s="59"/>
      <c r="H458" s="59"/>
      <c r="I458" s="59"/>
      <c r="J458" s="59"/>
    </row>
    <row r="459" spans="1:10" x14ac:dyDescent="0.2">
      <c r="A459" s="59"/>
      <c r="B459" s="59"/>
      <c r="C459" s="59"/>
      <c r="D459" s="59"/>
      <c r="E459" s="59"/>
      <c r="F459" s="59"/>
      <c r="G459" s="59"/>
      <c r="H459" s="59"/>
      <c r="I459" s="59"/>
      <c r="J459" s="59"/>
    </row>
    <row r="460" spans="1:10" x14ac:dyDescent="0.2">
      <c r="A460" s="59"/>
      <c r="B460" s="59"/>
      <c r="C460" s="59"/>
      <c r="D460" s="59"/>
      <c r="E460" s="59"/>
      <c r="F460" s="59"/>
      <c r="G460" s="59"/>
      <c r="H460" s="59"/>
      <c r="I460" s="59"/>
      <c r="J460" s="59"/>
    </row>
    <row r="461" spans="1:10" x14ac:dyDescent="0.2">
      <c r="A461" s="59"/>
      <c r="B461" s="59"/>
      <c r="C461" s="59"/>
      <c r="D461" s="59"/>
      <c r="E461" s="59"/>
      <c r="F461" s="59"/>
      <c r="G461" s="59"/>
      <c r="H461" s="59"/>
      <c r="I461" s="59"/>
      <c r="J461" s="59"/>
    </row>
    <row r="462" spans="1:10" x14ac:dyDescent="0.2">
      <c r="A462" s="59"/>
      <c r="B462" s="59"/>
      <c r="C462" s="59"/>
      <c r="D462" s="59"/>
      <c r="E462" s="59"/>
      <c r="F462" s="59"/>
      <c r="G462" s="59"/>
      <c r="H462" s="59"/>
      <c r="I462" s="59"/>
      <c r="J462" s="59"/>
    </row>
    <row r="463" spans="1:10" x14ac:dyDescent="0.2">
      <c r="A463" s="59"/>
      <c r="B463" s="59"/>
      <c r="C463" s="59"/>
      <c r="D463" s="59"/>
      <c r="E463" s="59"/>
      <c r="F463" s="59"/>
      <c r="G463" s="59"/>
      <c r="H463" s="59"/>
      <c r="I463" s="59"/>
      <c r="J463" s="59"/>
    </row>
    <row r="464" spans="1:10" x14ac:dyDescent="0.2">
      <c r="A464" s="59"/>
      <c r="B464" s="59"/>
      <c r="C464" s="59"/>
      <c r="D464" s="59"/>
      <c r="E464" s="59"/>
      <c r="F464" s="59"/>
      <c r="G464" s="59"/>
      <c r="H464" s="59"/>
      <c r="I464" s="59"/>
      <c r="J464" s="59"/>
    </row>
    <row r="465" spans="1:10" x14ac:dyDescent="0.2">
      <c r="A465" s="59"/>
      <c r="B465" s="59"/>
      <c r="C465" s="59"/>
      <c r="D465" s="59"/>
      <c r="E465" s="59"/>
      <c r="F465" s="59"/>
      <c r="G465" s="59"/>
      <c r="H465" s="59"/>
      <c r="I465" s="59"/>
      <c r="J465" s="59"/>
    </row>
    <row r="466" spans="1:10" x14ac:dyDescent="0.2">
      <c r="A466" s="59"/>
      <c r="B466" s="59"/>
      <c r="C466" s="59"/>
      <c r="D466" s="59"/>
      <c r="E466" s="59"/>
      <c r="F466" s="59"/>
      <c r="G466" s="59"/>
      <c r="H466" s="59"/>
      <c r="I466" s="59"/>
      <c r="J466" s="59"/>
    </row>
    <row r="467" spans="1:10" x14ac:dyDescent="0.2">
      <c r="A467" s="59"/>
      <c r="B467" s="59"/>
      <c r="C467" s="59"/>
      <c r="D467" s="59"/>
      <c r="E467" s="59"/>
      <c r="F467" s="59"/>
      <c r="G467" s="59"/>
      <c r="H467" s="59"/>
      <c r="I467" s="59"/>
      <c r="J467" s="59"/>
    </row>
    <row r="468" spans="1:10" x14ac:dyDescent="0.2">
      <c r="A468" s="59"/>
      <c r="B468" s="59"/>
      <c r="C468" s="59"/>
      <c r="D468" s="59"/>
      <c r="E468" s="59"/>
      <c r="F468" s="59"/>
      <c r="G468" s="59"/>
      <c r="H468" s="59"/>
      <c r="I468" s="59"/>
      <c r="J468" s="59"/>
    </row>
    <row r="469" spans="1:10" x14ac:dyDescent="0.2">
      <c r="A469" s="59"/>
      <c r="B469" s="59"/>
      <c r="C469" s="59"/>
      <c r="D469" s="59"/>
      <c r="E469" s="59"/>
      <c r="F469" s="59"/>
      <c r="G469" s="59"/>
      <c r="H469" s="59"/>
      <c r="I469" s="59"/>
      <c r="J469" s="59"/>
    </row>
    <row r="470" spans="1:10" x14ac:dyDescent="0.2">
      <c r="A470" s="59"/>
      <c r="B470" s="59"/>
      <c r="C470" s="59"/>
      <c r="D470" s="59"/>
      <c r="E470" s="59"/>
      <c r="F470" s="59"/>
      <c r="G470" s="59"/>
      <c r="H470" s="59"/>
      <c r="I470" s="59"/>
      <c r="J470" s="59"/>
    </row>
    <row r="471" spans="1:10" x14ac:dyDescent="0.2">
      <c r="A471" s="59"/>
      <c r="B471" s="59"/>
      <c r="C471" s="59"/>
      <c r="D471" s="59"/>
      <c r="E471" s="59"/>
      <c r="F471" s="59"/>
      <c r="G471" s="59"/>
      <c r="H471" s="59"/>
      <c r="I471" s="59"/>
      <c r="J471" s="59"/>
    </row>
    <row r="472" spans="1:10" x14ac:dyDescent="0.2">
      <c r="A472" s="59"/>
      <c r="B472" s="59"/>
      <c r="C472" s="59"/>
      <c r="D472" s="59"/>
      <c r="E472" s="59"/>
      <c r="F472" s="59"/>
      <c r="G472" s="59"/>
      <c r="H472" s="59"/>
      <c r="I472" s="59"/>
      <c r="J472" s="59"/>
    </row>
    <row r="473" spans="1:10" x14ac:dyDescent="0.2">
      <c r="A473" s="59"/>
      <c r="B473" s="59"/>
      <c r="C473" s="59"/>
      <c r="D473" s="59"/>
      <c r="E473" s="59"/>
      <c r="F473" s="59"/>
      <c r="G473" s="59"/>
      <c r="H473" s="59"/>
      <c r="I473" s="59"/>
      <c r="J473" s="59"/>
    </row>
    <row r="474" spans="1:10" x14ac:dyDescent="0.2">
      <c r="A474" s="59"/>
      <c r="B474" s="59"/>
      <c r="C474" s="59"/>
      <c r="D474" s="59"/>
      <c r="E474" s="59"/>
      <c r="F474" s="59"/>
      <c r="G474" s="59"/>
      <c r="H474" s="59"/>
      <c r="I474" s="59"/>
      <c r="J474" s="59"/>
    </row>
    <row r="475" spans="1:10" x14ac:dyDescent="0.2">
      <c r="A475" s="59"/>
      <c r="B475" s="59"/>
      <c r="C475" s="59"/>
      <c r="D475" s="59"/>
      <c r="E475" s="59"/>
      <c r="F475" s="59"/>
      <c r="G475" s="59"/>
      <c r="H475" s="59"/>
      <c r="I475" s="59"/>
      <c r="J475" s="59"/>
    </row>
    <row r="476" spans="1:10" x14ac:dyDescent="0.2">
      <c r="A476" s="59"/>
      <c r="B476" s="59"/>
      <c r="C476" s="59"/>
      <c r="D476" s="59"/>
      <c r="E476" s="59"/>
      <c r="F476" s="59"/>
      <c r="G476" s="59"/>
      <c r="H476" s="59"/>
      <c r="I476" s="59"/>
      <c r="J476" s="59"/>
    </row>
    <row r="477" spans="1:10" x14ac:dyDescent="0.2">
      <c r="A477" s="59"/>
      <c r="B477" s="59"/>
      <c r="C477" s="59"/>
      <c r="D477" s="59"/>
      <c r="E477" s="59"/>
      <c r="F477" s="59"/>
      <c r="G477" s="59"/>
      <c r="H477" s="59"/>
      <c r="I477" s="59"/>
      <c r="J477" s="59"/>
    </row>
    <row r="478" spans="1:10" x14ac:dyDescent="0.2">
      <c r="A478" s="59"/>
      <c r="B478" s="59"/>
      <c r="C478" s="59"/>
      <c r="D478" s="59"/>
      <c r="E478" s="59"/>
      <c r="F478" s="59"/>
      <c r="G478" s="59"/>
      <c r="H478" s="59"/>
      <c r="I478" s="59"/>
      <c r="J478" s="59"/>
    </row>
    <row r="479" spans="1:10" x14ac:dyDescent="0.2">
      <c r="A479" s="59"/>
      <c r="B479" s="59"/>
      <c r="C479" s="59"/>
      <c r="D479" s="59"/>
      <c r="E479" s="59"/>
      <c r="F479" s="59"/>
      <c r="G479" s="59"/>
      <c r="H479" s="59"/>
      <c r="I479" s="59"/>
      <c r="J479" s="59"/>
    </row>
    <row r="480" spans="1:10" x14ac:dyDescent="0.2">
      <c r="A480" s="59"/>
      <c r="B480" s="59"/>
      <c r="C480" s="59"/>
      <c r="D480" s="59"/>
      <c r="E480" s="59"/>
      <c r="F480" s="59"/>
      <c r="G480" s="59"/>
      <c r="H480" s="59"/>
      <c r="I480" s="59"/>
      <c r="J480" s="59"/>
    </row>
    <row r="481" spans="1:10" x14ac:dyDescent="0.2">
      <c r="A481" s="59"/>
      <c r="B481" s="59"/>
      <c r="C481" s="59"/>
      <c r="D481" s="59"/>
      <c r="E481" s="59"/>
      <c r="F481" s="59"/>
      <c r="G481" s="59"/>
      <c r="H481" s="59"/>
      <c r="I481" s="59"/>
      <c r="J481" s="59"/>
    </row>
  </sheetData>
  <mergeCells count="20">
    <mergeCell ref="A79:B79"/>
    <mergeCell ref="B1:J1"/>
    <mergeCell ref="A2:J2"/>
    <mergeCell ref="A3:J3"/>
    <mergeCell ref="A73:I73"/>
    <mergeCell ref="A75:J75"/>
    <mergeCell ref="B7:I7"/>
    <mergeCell ref="A61:J61"/>
    <mergeCell ref="A67:B67"/>
    <mergeCell ref="A72:B72"/>
    <mergeCell ref="A68:B68"/>
    <mergeCell ref="A71:B71"/>
    <mergeCell ref="A88:J88"/>
    <mergeCell ref="A90:J90"/>
    <mergeCell ref="A85:B85"/>
    <mergeCell ref="A80:G80"/>
    <mergeCell ref="I80:J80"/>
    <mergeCell ref="A81:B81"/>
    <mergeCell ref="A82:J82"/>
    <mergeCell ref="A84:B84"/>
  </mergeCells>
  <pageMargins left="0.31496062992125984" right="0.31496062992125984" top="0.35433070866141736" bottom="0.35433070866141736" header="0.11811023622047245" footer="0.11811023622047245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8"/>
  <sheetViews>
    <sheetView zoomScaleNormal="100" workbookViewId="0">
      <selection activeCell="A17" sqref="A17:G17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55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2.5703125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x14ac:dyDescent="0.25">
      <c r="H1" s="132" t="s">
        <v>44</v>
      </c>
      <c r="I1" s="132"/>
      <c r="J1" s="132"/>
    </row>
    <row r="2" spans="1:14" x14ac:dyDescent="0.25">
      <c r="H2" s="132" t="s">
        <v>45</v>
      </c>
      <c r="I2" s="132"/>
      <c r="J2" s="132"/>
    </row>
    <row r="3" spans="1:14" s="1" customFormat="1" ht="27" customHeight="1" x14ac:dyDescent="0.25">
      <c r="A3" s="14"/>
      <c r="B3" s="133" t="s">
        <v>14</v>
      </c>
      <c r="C3" s="133"/>
      <c r="D3" s="133"/>
      <c r="E3" s="133"/>
      <c r="F3" s="133"/>
      <c r="G3" s="133"/>
      <c r="H3" s="133"/>
      <c r="I3" s="133"/>
      <c r="J3" s="133"/>
      <c r="K3" s="22"/>
    </row>
    <row r="4" spans="1:14" s="1" customFormat="1" ht="20.25" customHeight="1" x14ac:dyDescent="0.25">
      <c r="A4" s="130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22"/>
    </row>
    <row r="5" spans="1:14" s="1" customFormat="1" ht="20.25" customHeight="1" x14ac:dyDescent="0.25">
      <c r="A5" s="130" t="s">
        <v>43</v>
      </c>
      <c r="B5" s="130"/>
      <c r="C5" s="130"/>
      <c r="D5" s="130"/>
      <c r="E5" s="130"/>
      <c r="F5" s="130"/>
      <c r="G5" s="130"/>
      <c r="H5" s="130"/>
      <c r="I5" s="130"/>
      <c r="J5" s="130"/>
      <c r="K5" s="22"/>
    </row>
    <row r="6" spans="1:14" s="1" customFormat="1" ht="12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22"/>
    </row>
    <row r="7" spans="1:14" s="2" customFormat="1" ht="46.5" customHeight="1" x14ac:dyDescent="0.25">
      <c r="A7" s="15" t="s">
        <v>0</v>
      </c>
      <c r="B7" s="15" t="s">
        <v>1</v>
      </c>
      <c r="C7" s="15" t="s">
        <v>5</v>
      </c>
      <c r="D7" s="16" t="s">
        <v>2</v>
      </c>
      <c r="E7" s="15" t="s">
        <v>8</v>
      </c>
      <c r="F7" s="15" t="s">
        <v>3</v>
      </c>
      <c r="G7" s="17" t="s">
        <v>9</v>
      </c>
      <c r="H7" s="15" t="s">
        <v>6</v>
      </c>
      <c r="I7" s="6" t="s">
        <v>4</v>
      </c>
      <c r="J7" s="15" t="s">
        <v>7</v>
      </c>
      <c r="K7" s="13"/>
      <c r="L7" s="10"/>
      <c r="N7" s="10"/>
    </row>
    <row r="8" spans="1:14" s="3" customFormat="1" ht="20.2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18">
        <v>7</v>
      </c>
      <c r="H8" s="9">
        <v>8</v>
      </c>
      <c r="I8" s="5">
        <v>9</v>
      </c>
      <c r="J8" s="30">
        <v>10</v>
      </c>
      <c r="K8" s="23"/>
    </row>
    <row r="9" spans="1:14" s="3" customFormat="1" ht="20.25" customHeight="1" x14ac:dyDescent="0.25">
      <c r="A9" s="115" t="s">
        <v>18</v>
      </c>
      <c r="B9" s="116"/>
      <c r="C9" s="116"/>
      <c r="D9" s="116"/>
      <c r="E9" s="116"/>
      <c r="F9" s="116"/>
      <c r="G9" s="116"/>
      <c r="H9" s="116"/>
      <c r="I9" s="118"/>
      <c r="J9" s="30"/>
      <c r="K9" s="23"/>
    </row>
    <row r="10" spans="1:14" s="7" customFormat="1" ht="15.75" customHeight="1" x14ac:dyDescent="0.25">
      <c r="A10" s="138" t="s">
        <v>12</v>
      </c>
      <c r="B10" s="125"/>
      <c r="C10" s="125"/>
      <c r="D10" s="125"/>
      <c r="E10" s="125"/>
      <c r="F10" s="125"/>
      <c r="G10" s="125"/>
      <c r="H10" s="125"/>
      <c r="I10" s="125"/>
      <c r="J10" s="126"/>
      <c r="K10" s="25"/>
      <c r="M10" s="34"/>
    </row>
    <row r="11" spans="1:14" s="7" customFormat="1" ht="25.5" x14ac:dyDescent="0.25">
      <c r="A11" s="33">
        <v>1</v>
      </c>
      <c r="B11" s="28" t="s">
        <v>15</v>
      </c>
      <c r="C11" s="28" t="s">
        <v>11</v>
      </c>
      <c r="D11" s="28" t="s">
        <v>17</v>
      </c>
      <c r="E11" s="29">
        <v>460</v>
      </c>
      <c r="F11" s="30" t="s">
        <v>16</v>
      </c>
      <c r="G11" s="31">
        <v>1785.71</v>
      </c>
      <c r="H11" s="32">
        <f>E11*G11</f>
        <v>821426.6</v>
      </c>
      <c r="I11" s="30" t="s">
        <v>10</v>
      </c>
      <c r="J11" s="45" t="s">
        <v>31</v>
      </c>
      <c r="K11" s="25"/>
    </row>
    <row r="12" spans="1:14" s="8" customFormat="1" ht="15.75" x14ac:dyDescent="0.25">
      <c r="A12" s="115" t="s">
        <v>13</v>
      </c>
      <c r="B12" s="116"/>
      <c r="C12" s="116"/>
      <c r="D12" s="116"/>
      <c r="E12" s="116"/>
      <c r="F12" s="116"/>
      <c r="G12" s="118"/>
      <c r="H12" s="27">
        <f>SUM(H11:H11)</f>
        <v>821426.6</v>
      </c>
      <c r="I12" s="137"/>
      <c r="J12" s="137"/>
      <c r="K12" s="26"/>
      <c r="M12" s="35"/>
    </row>
    <row r="13" spans="1:14" s="8" customFormat="1" ht="18" customHeight="1" x14ac:dyDescent="0.25">
      <c r="A13" s="115" t="s">
        <v>19</v>
      </c>
      <c r="B13" s="116"/>
      <c r="C13" s="36"/>
      <c r="D13" s="36"/>
      <c r="E13" s="36"/>
      <c r="F13" s="36"/>
      <c r="G13" s="36"/>
      <c r="H13" s="41">
        <f>H12</f>
        <v>821426.6</v>
      </c>
      <c r="I13" s="42"/>
      <c r="J13" s="38"/>
      <c r="K13" s="26"/>
      <c r="M13" s="40"/>
    </row>
    <row r="14" spans="1:14" s="3" customFormat="1" ht="20.25" customHeight="1" x14ac:dyDescent="0.25">
      <c r="A14" s="115" t="s">
        <v>22</v>
      </c>
      <c r="B14" s="116"/>
      <c r="C14" s="116"/>
      <c r="D14" s="116"/>
      <c r="E14" s="116"/>
      <c r="F14" s="116"/>
      <c r="G14" s="116"/>
      <c r="H14" s="116"/>
      <c r="I14" s="118"/>
      <c r="J14" s="30"/>
      <c r="K14" s="23"/>
    </row>
    <row r="15" spans="1:14" s="8" customFormat="1" ht="15.75" x14ac:dyDescent="0.25">
      <c r="A15" s="115" t="s">
        <v>12</v>
      </c>
      <c r="B15" s="116"/>
      <c r="C15" s="116"/>
      <c r="D15" s="116"/>
      <c r="E15" s="116"/>
      <c r="F15" s="116"/>
      <c r="G15" s="116"/>
      <c r="H15" s="116"/>
      <c r="I15" s="118"/>
      <c r="J15" s="38"/>
      <c r="K15" s="26"/>
      <c r="M15" s="40"/>
    </row>
    <row r="16" spans="1:14" s="7" customFormat="1" ht="15.75" x14ac:dyDescent="0.25">
      <c r="A16" s="33">
        <v>1</v>
      </c>
      <c r="B16" s="28"/>
      <c r="C16" s="28"/>
      <c r="D16" s="28"/>
      <c r="E16" s="29"/>
      <c r="F16" s="30"/>
      <c r="G16" s="31"/>
      <c r="H16" s="32"/>
      <c r="I16" s="30"/>
      <c r="J16" s="45"/>
      <c r="K16" s="25"/>
    </row>
    <row r="17" spans="1:13" s="8" customFormat="1" ht="15.75" x14ac:dyDescent="0.25">
      <c r="A17" s="115" t="s">
        <v>13</v>
      </c>
      <c r="B17" s="116"/>
      <c r="C17" s="116"/>
      <c r="D17" s="116"/>
      <c r="E17" s="116"/>
      <c r="F17" s="116"/>
      <c r="G17" s="118"/>
      <c r="H17" s="27">
        <f>SUM(H16:H16)</f>
        <v>0</v>
      </c>
      <c r="I17" s="137"/>
      <c r="J17" s="137"/>
      <c r="K17" s="26"/>
      <c r="M17" s="35"/>
    </row>
    <row r="18" spans="1:13" s="8" customFormat="1" ht="15.75" x14ac:dyDescent="0.25">
      <c r="A18" s="115" t="s">
        <v>21</v>
      </c>
      <c r="B18" s="116"/>
      <c r="C18" s="116"/>
      <c r="D18" s="116"/>
      <c r="E18" s="116"/>
      <c r="F18" s="116"/>
      <c r="G18" s="116"/>
      <c r="H18" s="116"/>
      <c r="I18" s="118"/>
      <c r="J18" s="38"/>
      <c r="K18" s="26"/>
      <c r="M18" s="40"/>
    </row>
    <row r="19" spans="1:13" s="7" customFormat="1" ht="38.25" x14ac:dyDescent="0.25">
      <c r="A19" s="33">
        <v>1</v>
      </c>
      <c r="B19" s="28" t="s">
        <v>27</v>
      </c>
      <c r="C19" s="28" t="s">
        <v>26</v>
      </c>
      <c r="D19" s="28" t="s">
        <v>28</v>
      </c>
      <c r="E19" s="29">
        <v>60.4</v>
      </c>
      <c r="F19" s="30" t="s">
        <v>29</v>
      </c>
      <c r="G19" s="31" t="s">
        <v>30</v>
      </c>
      <c r="H19" s="32">
        <f>1947044.76/1.12</f>
        <v>1738432.8214285714</v>
      </c>
      <c r="I19" s="30"/>
      <c r="J19" s="45" t="s">
        <v>32</v>
      </c>
      <c r="K19" s="25"/>
    </row>
    <row r="20" spans="1:13" s="8" customFormat="1" ht="15.75" x14ac:dyDescent="0.25">
      <c r="A20" s="115" t="s">
        <v>23</v>
      </c>
      <c r="B20" s="116"/>
      <c r="C20" s="116"/>
      <c r="D20" s="116"/>
      <c r="E20" s="116"/>
      <c r="F20" s="116"/>
      <c r="G20" s="118"/>
      <c r="H20" s="27">
        <f>SUM(H19:H19)</f>
        <v>1738432.8214285714</v>
      </c>
      <c r="I20" s="137"/>
      <c r="J20" s="137"/>
      <c r="K20" s="26"/>
      <c r="M20" s="35"/>
    </row>
    <row r="21" spans="1:13" s="8" customFormat="1" ht="17.25" customHeight="1" x14ac:dyDescent="0.25">
      <c r="A21" s="115" t="s">
        <v>24</v>
      </c>
      <c r="B21" s="116"/>
      <c r="C21" s="36"/>
      <c r="D21" s="36"/>
      <c r="E21" s="36"/>
      <c r="F21" s="36"/>
      <c r="G21" s="37"/>
      <c r="H21" s="27">
        <f>H20</f>
        <v>1738432.8214285714</v>
      </c>
      <c r="I21" s="38"/>
      <c r="J21" s="38"/>
      <c r="K21" s="26"/>
      <c r="M21" s="40"/>
    </row>
    <row r="22" spans="1:13" ht="15.75" customHeight="1" x14ac:dyDescent="0.25">
      <c r="A22" s="134" t="s">
        <v>25</v>
      </c>
      <c r="B22" s="135"/>
      <c r="C22" s="135"/>
      <c r="D22" s="135"/>
      <c r="E22" s="135"/>
      <c r="F22" s="135"/>
      <c r="G22" s="136"/>
      <c r="H22" s="27">
        <f>H13+H21</f>
        <v>2559859.4214285715</v>
      </c>
      <c r="I22" s="30"/>
      <c r="J22" s="30"/>
    </row>
    <row r="23" spans="1:13" x14ac:dyDescent="0.25">
      <c r="A23" s="12"/>
      <c r="B23"/>
      <c r="C23"/>
      <c r="D23"/>
      <c r="E23"/>
      <c r="F23"/>
      <c r="G23"/>
      <c r="H23"/>
      <c r="I23" s="4"/>
      <c r="J23" s="43"/>
    </row>
    <row r="24" spans="1:13" x14ac:dyDescent="0.25">
      <c r="A24" s="12"/>
      <c r="B24"/>
      <c r="C24"/>
      <c r="D24"/>
      <c r="E24"/>
      <c r="F24"/>
      <c r="G24"/>
      <c r="H24"/>
    </row>
    <row r="25" spans="1:13" x14ac:dyDescent="0.25">
      <c r="A25" s="131" t="s">
        <v>33</v>
      </c>
      <c r="B25" s="131"/>
      <c r="C25" s="131"/>
      <c r="D25" s="131"/>
      <c r="E25" s="131"/>
      <c r="F25" s="131"/>
      <c r="G25" s="131"/>
      <c r="H25" s="131"/>
      <c r="I25" s="131"/>
      <c r="J25" s="131"/>
    </row>
    <row r="26" spans="1:13" x14ac:dyDescent="0.25">
      <c r="A26" s="46"/>
      <c r="B26" s="47"/>
      <c r="C26" s="47"/>
      <c r="D26" s="47"/>
      <c r="E26" s="47"/>
      <c r="F26" s="47"/>
      <c r="G26" s="47"/>
      <c r="H26" s="47"/>
      <c r="I26" s="48"/>
      <c r="J26" s="49"/>
    </row>
    <row r="27" spans="1:13" x14ac:dyDescent="0.25">
      <c r="A27" s="131" t="s">
        <v>34</v>
      </c>
      <c r="B27" s="131"/>
      <c r="C27" s="131"/>
      <c r="D27" s="131"/>
      <c r="E27" s="131"/>
      <c r="F27" s="131"/>
      <c r="G27" s="131"/>
      <c r="H27" s="131"/>
      <c r="I27" s="131"/>
      <c r="J27" s="131"/>
    </row>
    <row r="28" spans="1:13" x14ac:dyDescent="0.25">
      <c r="B28"/>
      <c r="C28"/>
      <c r="D28"/>
      <c r="E28"/>
      <c r="F28"/>
      <c r="G28"/>
      <c r="H28"/>
    </row>
    <row r="29" spans="1:13" x14ac:dyDescent="0.25">
      <c r="B29"/>
      <c r="C29"/>
      <c r="D29"/>
      <c r="E29"/>
      <c r="F29"/>
      <c r="G29"/>
      <c r="H29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</sheetData>
  <sheetProtection formatCells="0" formatColumns="0" formatRows="0" insertColumns="0" insertRows="0" insertHyperlinks="0" deleteColumns="0" deleteRows="0" sort="0" autoFilter="0" pivotTables="0"/>
  <autoFilter ref="A7:J12"/>
  <mergeCells count="21">
    <mergeCell ref="I17:J17"/>
    <mergeCell ref="A18:I18"/>
    <mergeCell ref="A20:G20"/>
    <mergeCell ref="I20:J20"/>
    <mergeCell ref="A25:J25"/>
    <mergeCell ref="A5:J5"/>
    <mergeCell ref="A27:J27"/>
    <mergeCell ref="A21:B21"/>
    <mergeCell ref="A13:B13"/>
    <mergeCell ref="H1:J1"/>
    <mergeCell ref="H2:J2"/>
    <mergeCell ref="B3:J3"/>
    <mergeCell ref="A4:J4"/>
    <mergeCell ref="A22:G22"/>
    <mergeCell ref="A9:I9"/>
    <mergeCell ref="A12:G12"/>
    <mergeCell ref="I12:J12"/>
    <mergeCell ref="A10:J10"/>
    <mergeCell ref="A15:I15"/>
    <mergeCell ref="A14:I14"/>
    <mergeCell ref="A17:G17"/>
  </mergeCells>
  <printOptions horizontalCentered="1"/>
  <pageMargins left="0.19685039370078741" right="0" top="0" bottom="0" header="0" footer="0"/>
  <pageSetup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workbookViewId="0">
      <selection activeCell="H28" sqref="H28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48.140625" style="20" customWidth="1"/>
    <col min="5" max="5" width="11.85546875" style="19" customWidth="1"/>
    <col min="6" max="6" width="10.7109375" style="19" customWidth="1"/>
    <col min="7" max="7" width="11" style="21" customWidth="1"/>
    <col min="8" max="8" width="18" style="19" customWidth="1"/>
    <col min="9" max="9" width="10.5703125" style="11" customWidth="1"/>
    <col min="10" max="10" width="14" style="44" customWidth="1"/>
    <col min="11" max="11" width="7.2851562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133" t="s">
        <v>14</v>
      </c>
      <c r="C1" s="133"/>
      <c r="D1" s="133"/>
      <c r="E1" s="133"/>
      <c r="F1" s="133"/>
      <c r="G1" s="133"/>
      <c r="H1" s="133"/>
      <c r="I1" s="133"/>
      <c r="J1" s="133"/>
      <c r="K1" s="22"/>
    </row>
    <row r="2" spans="1:14" s="1" customFormat="1" ht="20.25" customHeight="1" x14ac:dyDescent="0.25">
      <c r="A2" s="130" t="s">
        <v>20</v>
      </c>
      <c r="B2" s="130"/>
      <c r="C2" s="130"/>
      <c r="D2" s="130"/>
      <c r="E2" s="130"/>
      <c r="F2" s="130"/>
      <c r="G2" s="130"/>
      <c r="H2" s="130"/>
      <c r="I2" s="130"/>
      <c r="J2" s="130"/>
      <c r="K2" s="22"/>
    </row>
    <row r="3" spans="1:14" s="1" customFormat="1" ht="20.25" customHeight="1" x14ac:dyDescent="0.25">
      <c r="A3" s="130" t="s">
        <v>42</v>
      </c>
      <c r="B3" s="130"/>
      <c r="C3" s="130"/>
      <c r="D3" s="130"/>
      <c r="E3" s="130"/>
      <c r="F3" s="130"/>
      <c r="G3" s="130"/>
      <c r="H3" s="130"/>
      <c r="I3" s="130"/>
      <c r="J3" s="130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115" t="s">
        <v>18</v>
      </c>
      <c r="B7" s="116"/>
      <c r="C7" s="116"/>
      <c r="D7" s="116"/>
      <c r="E7" s="116"/>
      <c r="F7" s="116"/>
      <c r="G7" s="116"/>
      <c r="H7" s="116"/>
      <c r="I7" s="118"/>
      <c r="J7" s="30"/>
      <c r="K7" s="23"/>
    </row>
    <row r="8" spans="1:14" s="7" customFormat="1" ht="15.75" customHeight="1" x14ac:dyDescent="0.25">
      <c r="A8" s="138" t="s">
        <v>12</v>
      </c>
      <c r="B8" s="125"/>
      <c r="C8" s="125"/>
      <c r="D8" s="125"/>
      <c r="E8" s="125"/>
      <c r="F8" s="125"/>
      <c r="G8" s="125"/>
      <c r="H8" s="125"/>
      <c r="I8" s="125"/>
      <c r="J8" s="126"/>
      <c r="K8" s="25"/>
      <c r="M8" s="34"/>
    </row>
    <row r="9" spans="1:14" s="7" customFormat="1" ht="25.5" x14ac:dyDescent="0.25">
      <c r="A9" s="33">
        <v>1</v>
      </c>
      <c r="B9" s="28" t="s">
        <v>15</v>
      </c>
      <c r="C9" s="28" t="s">
        <v>11</v>
      </c>
      <c r="D9" s="28" t="s">
        <v>17</v>
      </c>
      <c r="E9" s="29">
        <v>460</v>
      </c>
      <c r="F9" s="30" t="s">
        <v>16</v>
      </c>
      <c r="G9" s="31">
        <v>1785.71</v>
      </c>
      <c r="H9" s="32">
        <f>E9*G9</f>
        <v>821426.6</v>
      </c>
      <c r="I9" s="30" t="s">
        <v>10</v>
      </c>
      <c r="J9" s="45" t="s">
        <v>31</v>
      </c>
      <c r="K9" s="25"/>
    </row>
    <row r="10" spans="1:14" s="8" customFormat="1" ht="15.75" x14ac:dyDescent="0.25">
      <c r="A10" s="115" t="s">
        <v>13</v>
      </c>
      <c r="B10" s="116"/>
      <c r="C10" s="116"/>
      <c r="D10" s="116"/>
      <c r="E10" s="116"/>
      <c r="F10" s="116"/>
      <c r="G10" s="118"/>
      <c r="H10" s="27">
        <f>SUM(H9:H9)</f>
        <v>821426.6</v>
      </c>
      <c r="I10" s="137"/>
      <c r="J10" s="137"/>
      <c r="K10" s="26"/>
      <c r="M10" s="35"/>
    </row>
    <row r="11" spans="1:14" s="8" customFormat="1" ht="15.75" customHeight="1" x14ac:dyDescent="0.25">
      <c r="A11" s="115" t="s">
        <v>21</v>
      </c>
      <c r="B11" s="116"/>
      <c r="C11" s="116"/>
      <c r="D11" s="116"/>
      <c r="E11" s="116"/>
      <c r="F11" s="116"/>
      <c r="G11" s="116"/>
      <c r="H11" s="116"/>
      <c r="I11" s="116"/>
      <c r="J11" s="116"/>
      <c r="L11" s="40"/>
    </row>
    <row r="12" spans="1:14" s="7" customFormat="1" ht="38.25" x14ac:dyDescent="0.25">
      <c r="A12" s="55">
        <v>1</v>
      </c>
      <c r="B12" s="50" t="s">
        <v>47</v>
      </c>
      <c r="C12" s="56" t="s">
        <v>11</v>
      </c>
      <c r="D12" s="56" t="s">
        <v>38</v>
      </c>
      <c r="E12" s="56">
        <v>1</v>
      </c>
      <c r="F12" s="56" t="s">
        <v>35</v>
      </c>
      <c r="G12" s="56" t="s">
        <v>36</v>
      </c>
      <c r="H12" s="57">
        <v>2322000</v>
      </c>
      <c r="I12" s="56" t="s">
        <v>37</v>
      </c>
      <c r="J12" s="45" t="s">
        <v>39</v>
      </c>
    </row>
    <row r="13" spans="1:14" s="8" customFormat="1" ht="15.75" x14ac:dyDescent="0.25">
      <c r="A13" s="115" t="s">
        <v>23</v>
      </c>
      <c r="B13" s="116"/>
      <c r="C13" s="116"/>
      <c r="D13" s="116"/>
      <c r="E13" s="116"/>
      <c r="F13" s="116"/>
      <c r="G13" s="118"/>
      <c r="H13" s="27">
        <f>SUM(H12:H12)</f>
        <v>2322000</v>
      </c>
      <c r="I13" s="137"/>
      <c r="J13" s="137"/>
      <c r="K13" s="26"/>
      <c r="M13" s="35"/>
    </row>
    <row r="14" spans="1:14" s="8" customFormat="1" ht="18" customHeight="1" x14ac:dyDescent="0.25">
      <c r="A14" s="115" t="s">
        <v>19</v>
      </c>
      <c r="B14" s="116"/>
      <c r="C14" s="51"/>
      <c r="D14" s="51"/>
      <c r="E14" s="51"/>
      <c r="F14" s="51"/>
      <c r="G14" s="51"/>
      <c r="H14" s="41">
        <f>H10+H13</f>
        <v>3143426.6</v>
      </c>
      <c r="I14" s="42"/>
      <c r="J14" s="54"/>
      <c r="K14" s="26"/>
      <c r="M14" s="40"/>
    </row>
    <row r="15" spans="1:14" s="3" customFormat="1" ht="20.25" customHeight="1" x14ac:dyDescent="0.25">
      <c r="A15" s="115" t="s">
        <v>22</v>
      </c>
      <c r="B15" s="116"/>
      <c r="C15" s="116"/>
      <c r="D15" s="116"/>
      <c r="E15" s="116"/>
      <c r="F15" s="116"/>
      <c r="G15" s="116"/>
      <c r="H15" s="116"/>
      <c r="I15" s="118"/>
      <c r="J15" s="30"/>
      <c r="K15" s="23"/>
    </row>
    <row r="16" spans="1:14" s="8" customFormat="1" ht="15.75" x14ac:dyDescent="0.25">
      <c r="A16" s="115" t="s">
        <v>12</v>
      </c>
      <c r="B16" s="116"/>
      <c r="C16" s="116"/>
      <c r="D16" s="116"/>
      <c r="E16" s="116"/>
      <c r="F16" s="116"/>
      <c r="G16" s="116"/>
      <c r="H16" s="116"/>
      <c r="I16" s="118"/>
      <c r="J16" s="54"/>
      <c r="K16" s="26"/>
      <c r="M16" s="40"/>
    </row>
    <row r="17" spans="1:13" s="7" customFormat="1" ht="15.75" x14ac:dyDescent="0.25">
      <c r="A17" s="33">
        <v>1</v>
      </c>
      <c r="B17" s="28"/>
      <c r="C17" s="28"/>
      <c r="D17" s="28"/>
      <c r="E17" s="29"/>
      <c r="F17" s="30"/>
      <c r="G17" s="31"/>
      <c r="H17" s="32"/>
      <c r="I17" s="30"/>
      <c r="J17" s="45"/>
      <c r="K17" s="25"/>
    </row>
    <row r="18" spans="1:13" s="8" customFormat="1" ht="15.75" x14ac:dyDescent="0.25">
      <c r="A18" s="115" t="s">
        <v>13</v>
      </c>
      <c r="B18" s="116"/>
      <c r="C18" s="116"/>
      <c r="D18" s="116"/>
      <c r="E18" s="116"/>
      <c r="F18" s="116"/>
      <c r="G18" s="118"/>
      <c r="H18" s="27">
        <f>SUM(H17:H17)</f>
        <v>0</v>
      </c>
      <c r="I18" s="137"/>
      <c r="J18" s="137"/>
      <c r="K18" s="26"/>
      <c r="M18" s="35"/>
    </row>
    <row r="19" spans="1:13" s="8" customFormat="1" ht="15.75" x14ac:dyDescent="0.25">
      <c r="A19" s="115" t="s">
        <v>21</v>
      </c>
      <c r="B19" s="116"/>
      <c r="C19" s="116"/>
      <c r="D19" s="116"/>
      <c r="E19" s="116"/>
      <c r="F19" s="116"/>
      <c r="G19" s="116"/>
      <c r="H19" s="116"/>
      <c r="I19" s="118"/>
      <c r="J19" s="54"/>
      <c r="K19" s="26"/>
      <c r="M19" s="40"/>
    </row>
    <row r="20" spans="1:13" s="7" customFormat="1" ht="38.25" x14ac:dyDescent="0.25">
      <c r="A20" s="33">
        <v>1</v>
      </c>
      <c r="B20" s="28" t="s">
        <v>27</v>
      </c>
      <c r="C20" s="28" t="s">
        <v>48</v>
      </c>
      <c r="D20" s="28" t="s">
        <v>28</v>
      </c>
      <c r="E20" s="29">
        <v>60.4</v>
      </c>
      <c r="F20" s="30" t="s">
        <v>29</v>
      </c>
      <c r="G20" s="31" t="s">
        <v>30</v>
      </c>
      <c r="H20" s="32">
        <f>1947044.76/1.12</f>
        <v>1738432.8214285714</v>
      </c>
      <c r="I20" s="30"/>
      <c r="J20" s="45" t="s">
        <v>32</v>
      </c>
      <c r="K20" s="25"/>
    </row>
    <row r="21" spans="1:13" s="7" customFormat="1" ht="38.25" x14ac:dyDescent="0.25">
      <c r="A21" s="33">
        <v>1</v>
      </c>
      <c r="B21" s="28" t="s">
        <v>40</v>
      </c>
      <c r="C21" s="28" t="s">
        <v>48</v>
      </c>
      <c r="D21" s="28" t="s">
        <v>41</v>
      </c>
      <c r="E21" s="29">
        <v>134.01</v>
      </c>
      <c r="F21" s="30" t="s">
        <v>29</v>
      </c>
      <c r="G21" s="31" t="s">
        <v>30</v>
      </c>
      <c r="H21" s="32">
        <f>(359993.74/1.12)*9</f>
        <v>2892806.8392857141</v>
      </c>
      <c r="I21" s="30"/>
      <c r="J21" s="45" t="s">
        <v>49</v>
      </c>
      <c r="K21" s="25"/>
      <c r="L21" s="7">
        <f>(H20+H21)*1.12</f>
        <v>5186988.42</v>
      </c>
    </row>
    <row r="22" spans="1:13" s="8" customFormat="1" ht="15.75" x14ac:dyDescent="0.25">
      <c r="A22" s="115" t="s">
        <v>23</v>
      </c>
      <c r="B22" s="116"/>
      <c r="C22" s="116"/>
      <c r="D22" s="116"/>
      <c r="E22" s="116"/>
      <c r="F22" s="116"/>
      <c r="G22" s="118"/>
      <c r="H22" s="27">
        <f>SUM(H20:H21)</f>
        <v>4631239.6607142854</v>
      </c>
      <c r="I22" s="137"/>
      <c r="J22" s="137"/>
      <c r="K22" s="26"/>
      <c r="M22" s="35"/>
    </row>
    <row r="23" spans="1:13" s="8" customFormat="1" ht="17.25" customHeight="1" x14ac:dyDescent="0.25">
      <c r="A23" s="115" t="s">
        <v>24</v>
      </c>
      <c r="B23" s="116"/>
      <c r="C23" s="51"/>
      <c r="D23" s="51"/>
      <c r="E23" s="51"/>
      <c r="F23" s="51"/>
      <c r="G23" s="52"/>
      <c r="H23" s="27">
        <f>H22</f>
        <v>4631239.6607142854</v>
      </c>
      <c r="I23" s="54"/>
      <c r="J23" s="54"/>
      <c r="K23" s="26"/>
      <c r="M23" s="40"/>
    </row>
    <row r="24" spans="1:13" ht="15.75" customHeight="1" x14ac:dyDescent="0.25">
      <c r="A24" s="134" t="s">
        <v>25</v>
      </c>
      <c r="B24" s="135"/>
      <c r="C24" s="135"/>
      <c r="D24" s="135"/>
      <c r="E24" s="135"/>
      <c r="F24" s="135"/>
      <c r="G24" s="136"/>
      <c r="H24" s="27">
        <f>H14+H23</f>
        <v>7774666.2607142851</v>
      </c>
      <c r="I24" s="30"/>
      <c r="J24" s="30"/>
    </row>
    <row r="25" spans="1:13" x14ac:dyDescent="0.25">
      <c r="A25" s="12"/>
      <c r="B25"/>
      <c r="C25"/>
      <c r="D25"/>
      <c r="E25"/>
      <c r="F25"/>
      <c r="G25"/>
      <c r="H25"/>
      <c r="I25" s="4"/>
      <c r="J25" s="43"/>
    </row>
    <row r="26" spans="1:13" x14ac:dyDescent="0.25">
      <c r="A26" s="12"/>
      <c r="B26"/>
      <c r="C26"/>
      <c r="D26"/>
      <c r="E26"/>
      <c r="F26"/>
      <c r="G26"/>
      <c r="H26"/>
    </row>
    <row r="27" spans="1:13" x14ac:dyDescent="0.25">
      <c r="A27" s="131" t="s">
        <v>33</v>
      </c>
      <c r="B27" s="131"/>
      <c r="C27" s="131"/>
      <c r="D27" s="131"/>
      <c r="E27" s="131"/>
      <c r="F27" s="131"/>
      <c r="G27" s="131"/>
      <c r="H27" s="131"/>
      <c r="I27" s="131"/>
      <c r="J27" s="131"/>
    </row>
    <row r="28" spans="1:13" x14ac:dyDescent="0.25">
      <c r="A28" s="53"/>
      <c r="B28" s="47"/>
      <c r="C28" s="47"/>
      <c r="D28" s="47"/>
      <c r="E28" s="47"/>
      <c r="F28" s="47"/>
      <c r="G28" s="47"/>
      <c r="H28" s="47"/>
      <c r="I28" s="48"/>
      <c r="J28" s="49"/>
    </row>
    <row r="29" spans="1:13" x14ac:dyDescent="0.25">
      <c r="A29" s="131" t="s">
        <v>34</v>
      </c>
      <c r="B29" s="131"/>
      <c r="C29" s="131"/>
      <c r="D29" s="131"/>
      <c r="E29" s="131"/>
      <c r="F29" s="131"/>
      <c r="G29" s="131"/>
      <c r="H29" s="131"/>
      <c r="I29" s="131"/>
      <c r="J29" s="131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B34"/>
      <c r="C34"/>
      <c r="D34"/>
      <c r="E34"/>
      <c r="F34"/>
      <c r="G34"/>
      <c r="H34"/>
    </row>
    <row r="35" spans="1:11" x14ac:dyDescent="0.25">
      <c r="B35"/>
      <c r="C35"/>
      <c r="D35"/>
      <c r="E35"/>
      <c r="F35"/>
      <c r="G35"/>
      <c r="H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</sheetData>
  <mergeCells count="22">
    <mergeCell ref="I13:J13"/>
    <mergeCell ref="A14:B14"/>
    <mergeCell ref="B1:J1"/>
    <mergeCell ref="A2:J2"/>
    <mergeCell ref="A7:I7"/>
    <mergeCell ref="A8:J8"/>
    <mergeCell ref="A23:B23"/>
    <mergeCell ref="A24:G24"/>
    <mergeCell ref="A27:J27"/>
    <mergeCell ref="A29:J29"/>
    <mergeCell ref="A3:J3"/>
    <mergeCell ref="A15:I15"/>
    <mergeCell ref="A16:I16"/>
    <mergeCell ref="A18:G18"/>
    <mergeCell ref="I18:J18"/>
    <mergeCell ref="A19:I19"/>
    <mergeCell ref="A22:G22"/>
    <mergeCell ref="I22:J22"/>
    <mergeCell ref="A10:G10"/>
    <mergeCell ref="I10:J10"/>
    <mergeCell ref="A11:J11"/>
    <mergeCell ref="A13:G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"/>
  <sheetViews>
    <sheetView workbookViewId="0">
      <selection activeCell="C12" sqref="C12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3.28515625" style="19" customWidth="1"/>
    <col min="4" max="4" width="44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1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133" t="s">
        <v>14</v>
      </c>
      <c r="C1" s="133"/>
      <c r="D1" s="133"/>
      <c r="E1" s="133"/>
      <c r="F1" s="133"/>
      <c r="G1" s="133"/>
      <c r="H1" s="133"/>
      <c r="I1" s="133"/>
      <c r="J1" s="133"/>
      <c r="K1" s="22"/>
    </row>
    <row r="2" spans="1:14" s="1" customFormat="1" ht="20.25" customHeight="1" x14ac:dyDescent="0.25">
      <c r="A2" s="130" t="s">
        <v>20</v>
      </c>
      <c r="B2" s="130"/>
      <c r="C2" s="130"/>
      <c r="D2" s="130"/>
      <c r="E2" s="130"/>
      <c r="F2" s="130"/>
      <c r="G2" s="130"/>
      <c r="H2" s="130"/>
      <c r="I2" s="130"/>
      <c r="J2" s="130"/>
      <c r="K2" s="22"/>
    </row>
    <row r="3" spans="1:14" s="1" customFormat="1" ht="20.25" customHeight="1" x14ac:dyDescent="0.25">
      <c r="A3" s="130" t="s">
        <v>46</v>
      </c>
      <c r="B3" s="130"/>
      <c r="C3" s="130"/>
      <c r="D3" s="130"/>
      <c r="E3" s="130"/>
      <c r="F3" s="130"/>
      <c r="G3" s="130"/>
      <c r="H3" s="130"/>
      <c r="I3" s="130"/>
      <c r="J3" s="130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115" t="s">
        <v>22</v>
      </c>
      <c r="B7" s="116"/>
      <c r="C7" s="116"/>
      <c r="D7" s="116"/>
      <c r="E7" s="116"/>
      <c r="F7" s="116"/>
      <c r="G7" s="116"/>
      <c r="H7" s="116"/>
      <c r="I7" s="118"/>
      <c r="J7" s="30"/>
      <c r="K7" s="23"/>
    </row>
    <row r="8" spans="1:14" s="8" customFormat="1" ht="15.75" x14ac:dyDescent="0.25">
      <c r="A8" s="115" t="s">
        <v>12</v>
      </c>
      <c r="B8" s="116"/>
      <c r="C8" s="116"/>
      <c r="D8" s="116"/>
      <c r="E8" s="116"/>
      <c r="F8" s="116"/>
      <c r="G8" s="116"/>
      <c r="H8" s="116"/>
      <c r="I8" s="118"/>
      <c r="J8" s="54"/>
      <c r="K8" s="26"/>
      <c r="M8" s="40"/>
    </row>
    <row r="9" spans="1:14" s="7" customFormat="1" ht="15.75" x14ac:dyDescent="0.25">
      <c r="A9" s="33">
        <v>1</v>
      </c>
      <c r="B9" s="28"/>
      <c r="C9" s="28"/>
      <c r="D9" s="28"/>
      <c r="E9" s="29"/>
      <c r="F9" s="30"/>
      <c r="G9" s="31"/>
      <c r="H9" s="32"/>
      <c r="I9" s="30"/>
      <c r="J9" s="45"/>
      <c r="K9" s="25"/>
    </row>
    <row r="10" spans="1:14" s="8" customFormat="1" ht="15.75" x14ac:dyDescent="0.25">
      <c r="A10" s="115" t="s">
        <v>13</v>
      </c>
      <c r="B10" s="116"/>
      <c r="C10" s="116"/>
      <c r="D10" s="116"/>
      <c r="E10" s="116"/>
      <c r="F10" s="116"/>
      <c r="G10" s="118"/>
      <c r="H10" s="27">
        <f>SUM(H9:H9)</f>
        <v>0</v>
      </c>
      <c r="I10" s="137"/>
      <c r="J10" s="137"/>
      <c r="K10" s="26"/>
      <c r="M10" s="35"/>
    </row>
    <row r="11" spans="1:14" s="8" customFormat="1" ht="15.75" x14ac:dyDescent="0.25">
      <c r="A11" s="115" t="s">
        <v>21</v>
      </c>
      <c r="B11" s="116"/>
      <c r="C11" s="116"/>
      <c r="D11" s="116"/>
      <c r="E11" s="116"/>
      <c r="F11" s="116"/>
      <c r="G11" s="116"/>
      <c r="H11" s="116"/>
      <c r="I11" s="118"/>
      <c r="J11" s="54"/>
      <c r="K11" s="26"/>
      <c r="M11" s="40"/>
    </row>
    <row r="12" spans="1:14" s="7" customFormat="1" ht="38.25" x14ac:dyDescent="0.25">
      <c r="A12" s="33">
        <v>1</v>
      </c>
      <c r="B12" s="28" t="s">
        <v>27</v>
      </c>
      <c r="C12" s="28" t="s">
        <v>26</v>
      </c>
      <c r="D12" s="28" t="s">
        <v>28</v>
      </c>
      <c r="E12" s="29">
        <v>60.4</v>
      </c>
      <c r="F12" s="30" t="s">
        <v>29</v>
      </c>
      <c r="G12" s="31" t="s">
        <v>30</v>
      </c>
      <c r="H12" s="32">
        <f>1947044.76/1.12</f>
        <v>1738432.8214285714</v>
      </c>
      <c r="I12" s="30"/>
      <c r="J12" s="45" t="s">
        <v>32</v>
      </c>
      <c r="K12" s="25"/>
    </row>
    <row r="13" spans="1:14" s="8" customFormat="1" ht="15.75" x14ac:dyDescent="0.25">
      <c r="A13" s="115" t="s">
        <v>23</v>
      </c>
      <c r="B13" s="116"/>
      <c r="C13" s="116"/>
      <c r="D13" s="116"/>
      <c r="E13" s="116"/>
      <c r="F13" s="116"/>
      <c r="G13" s="118"/>
      <c r="H13" s="27">
        <f>SUM(H12:H12)</f>
        <v>1738432.8214285714</v>
      </c>
      <c r="I13" s="137"/>
      <c r="J13" s="137"/>
      <c r="K13" s="26"/>
      <c r="M13" s="35"/>
    </row>
    <row r="14" spans="1:14" s="8" customFormat="1" ht="17.25" customHeight="1" x14ac:dyDescent="0.25">
      <c r="A14" s="115" t="s">
        <v>24</v>
      </c>
      <c r="B14" s="116"/>
      <c r="C14" s="51"/>
      <c r="D14" s="51"/>
      <c r="E14" s="51"/>
      <c r="F14" s="51"/>
      <c r="G14" s="52"/>
      <c r="H14" s="27">
        <f>H13</f>
        <v>1738432.8214285714</v>
      </c>
      <c r="I14" s="54"/>
      <c r="J14" s="54"/>
      <c r="K14" s="26"/>
      <c r="M14" s="40"/>
    </row>
    <row r="15" spans="1:14" x14ac:dyDescent="0.25">
      <c r="A15" s="12"/>
      <c r="B15"/>
      <c r="C15"/>
      <c r="D15"/>
      <c r="E15"/>
      <c r="F15"/>
      <c r="G15"/>
      <c r="H15"/>
      <c r="I15" s="4"/>
      <c r="J15" s="43"/>
    </row>
    <row r="16" spans="1:14" x14ac:dyDescent="0.25">
      <c r="A16" s="12"/>
      <c r="B16"/>
      <c r="C16"/>
      <c r="D16"/>
      <c r="E16"/>
      <c r="F16"/>
      <c r="G16"/>
      <c r="H16"/>
    </row>
    <row r="17" spans="1:11" x14ac:dyDescent="0.25">
      <c r="A17" s="131" t="s">
        <v>33</v>
      </c>
      <c r="B17" s="131"/>
      <c r="C17" s="131"/>
      <c r="D17" s="131"/>
      <c r="E17" s="131"/>
      <c r="F17" s="131"/>
      <c r="G17" s="131"/>
      <c r="H17" s="131"/>
      <c r="I17" s="131"/>
      <c r="J17" s="131"/>
    </row>
    <row r="18" spans="1:11" x14ac:dyDescent="0.25">
      <c r="A18" s="53"/>
      <c r="B18" s="47"/>
      <c r="C18" s="47"/>
      <c r="D18" s="47"/>
      <c r="E18" s="47"/>
      <c r="F18" s="47"/>
      <c r="G18" s="47"/>
      <c r="H18" s="47"/>
      <c r="I18" s="48"/>
      <c r="J18" s="49"/>
    </row>
    <row r="19" spans="1:11" x14ac:dyDescent="0.25">
      <c r="A19" s="131" t="s">
        <v>34</v>
      </c>
      <c r="B19" s="131"/>
      <c r="C19" s="131"/>
      <c r="D19" s="131"/>
      <c r="E19" s="131"/>
      <c r="F19" s="131"/>
      <c r="G19" s="131"/>
      <c r="H19" s="131"/>
      <c r="I19" s="131"/>
      <c r="J19" s="131"/>
    </row>
    <row r="20" spans="1:11" x14ac:dyDescent="0.25">
      <c r="B20"/>
      <c r="C20"/>
      <c r="D20"/>
      <c r="E20"/>
      <c r="F20"/>
      <c r="G20"/>
      <c r="H20"/>
    </row>
    <row r="21" spans="1:11" x14ac:dyDescent="0.25">
      <c r="B21"/>
      <c r="C21"/>
      <c r="D21"/>
      <c r="E21"/>
      <c r="F21"/>
      <c r="G21"/>
      <c r="H21"/>
    </row>
    <row r="22" spans="1:11" x14ac:dyDescent="0.25">
      <c r="B22"/>
      <c r="C22"/>
      <c r="D22"/>
      <c r="E22"/>
      <c r="F22"/>
      <c r="G22"/>
      <c r="H22"/>
    </row>
    <row r="23" spans="1:11" x14ac:dyDescent="0.25">
      <c r="B23"/>
      <c r="C23"/>
      <c r="D23"/>
      <c r="E23"/>
      <c r="F23"/>
      <c r="G23"/>
      <c r="H23"/>
    </row>
    <row r="24" spans="1:11" x14ac:dyDescent="0.25">
      <c r="B24"/>
      <c r="C24"/>
      <c r="D24"/>
      <c r="E24"/>
      <c r="F24"/>
      <c r="G24"/>
      <c r="H24"/>
    </row>
    <row r="25" spans="1:11" x14ac:dyDescent="0.25">
      <c r="B25"/>
      <c r="C25"/>
      <c r="D25"/>
      <c r="E25"/>
      <c r="F25"/>
      <c r="G25"/>
      <c r="H25"/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</sheetData>
  <mergeCells count="13">
    <mergeCell ref="A7:I7"/>
    <mergeCell ref="A8:I8"/>
    <mergeCell ref="B1:J1"/>
    <mergeCell ref="A2:J2"/>
    <mergeCell ref="A3:J3"/>
    <mergeCell ref="A17:J17"/>
    <mergeCell ref="A19:J19"/>
    <mergeCell ref="A10:G10"/>
    <mergeCell ref="I10:J10"/>
    <mergeCell ref="A11:I11"/>
    <mergeCell ref="A13:G13"/>
    <mergeCell ref="I13:J13"/>
    <mergeCell ref="A14:B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сентябрь</vt:lpstr>
      <vt:lpstr>Реестр 2302</vt:lpstr>
      <vt:lpstr>реестр 18.03.15</vt:lpstr>
      <vt:lpstr>на 5.01.2016</vt:lpstr>
      <vt:lpstr>сентябрь!Заголовки_для_печати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2019-12-26T11:06:12Z</dcterms:modified>
</cp:coreProperties>
</file>