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35"/>
  </bookViews>
  <sheets>
    <sheet name="Лист1" sheetId="1" r:id="rId1"/>
    <sheet name="Лист3" sheetId="3" r:id="rId2"/>
  </sheets>
  <definedNames>
    <definedName name="_xlnm._FilterDatabase" localSheetId="0" hidden="1">Лист1!$A$7:$L$35</definedName>
  </definedNames>
  <calcPr calcId="152511"/>
</workbook>
</file>

<file path=xl/calcChain.xml><?xml version="1.0" encoding="utf-8"?>
<calcChain xmlns="http://schemas.openxmlformats.org/spreadsheetml/2006/main">
  <c r="H28" i="1" l="1"/>
  <c r="H25" i="1" l="1"/>
  <c r="G27" i="1"/>
  <c r="H27" i="1" s="1"/>
  <c r="G26" i="1"/>
  <c r="H26" i="1" s="1"/>
  <c r="G25" i="1"/>
  <c r="G24" i="1" l="1"/>
  <c r="H24" i="1" s="1"/>
  <c r="G23" i="1"/>
  <c r="H23" i="1" s="1"/>
  <c r="G22" i="1"/>
  <c r="H22" i="1" s="1"/>
  <c r="G21" i="1"/>
  <c r="H21" i="1" s="1"/>
  <c r="G20" i="1"/>
  <c r="H20" i="1" s="1"/>
  <c r="H19" i="1" l="1"/>
  <c r="H18" i="1" l="1"/>
  <c r="H14" i="1" l="1"/>
  <c r="H15" i="1"/>
  <c r="H13" i="1" l="1"/>
  <c r="H29" i="1" s="1"/>
  <c r="H34" i="1" l="1"/>
  <c r="H35" i="1" l="1"/>
</calcChain>
</file>

<file path=xl/sharedStrings.xml><?xml version="1.0" encoding="utf-8"?>
<sst xmlns="http://schemas.openxmlformats.org/spreadsheetml/2006/main" count="140" uniqueCount="73">
  <si>
    <t xml:space="preserve">                                                                            </t>
  </si>
  <si>
    <t>№</t>
  </si>
  <si>
    <t>Наименование</t>
  </si>
  <si>
    <t>Способ закупок/п. 3.1. Правил</t>
  </si>
  <si>
    <t>Краткая характеристика</t>
  </si>
  <si>
    <t>Коли-чество/объем</t>
  </si>
  <si>
    <t>Единица измерения</t>
  </si>
  <si>
    <t>Сумма, планируемая для закупки без учета НДС, тенге</t>
  </si>
  <si>
    <t>Наименование организатора закупок</t>
  </si>
  <si>
    <t>Товары</t>
  </si>
  <si>
    <t>Итого товары</t>
  </si>
  <si>
    <t>х</t>
  </si>
  <si>
    <t>Работы</t>
  </si>
  <si>
    <t>Итого работы</t>
  </si>
  <si>
    <t>Услуги</t>
  </si>
  <si>
    <t>Итого услуги</t>
  </si>
  <si>
    <t>Цена за единицу товара, тенге</t>
  </si>
  <si>
    <t>ЧУ "NURIS"</t>
  </si>
  <si>
    <t>Месяц предоставления документов в подразделение закупок</t>
  </si>
  <si>
    <t xml:space="preserve">частное учреждение «Nazarbayev University Research and Innovation System»  </t>
  </si>
  <si>
    <t>Всего по разделу 1:</t>
  </si>
  <si>
    <t xml:space="preserve">услуга </t>
  </si>
  <si>
    <t>Почтовые услуги</t>
  </si>
  <si>
    <t>запрос ценовых предложений</t>
  </si>
  <si>
    <t>Реестр планируемых закупок товаров, работ, услуг на 2019 год</t>
  </si>
  <si>
    <t>декабрь 2018</t>
  </si>
  <si>
    <t>Почтовые услуги. Подробная характеристика согласно технической спецификации.</t>
  </si>
  <si>
    <t>комплект</t>
  </si>
  <si>
    <t>февраль</t>
  </si>
  <si>
    <t>штука</t>
  </si>
  <si>
    <t>ЧУ «NURIS»</t>
  </si>
  <si>
    <t>Раздел 1. Закупки товаров, работ, услуг, осуществляемые способами тендера, запроса ценовых предложений.</t>
  </si>
  <si>
    <t>Угловая шлиф машина. Диаметр отрезного диска - не менее 180 мм</t>
  </si>
  <si>
    <t>Запрос ценовых предложении</t>
  </si>
  <si>
    <t>Угловая шлиф машина. Диаметр отрезного диска - не менее 230 мм</t>
  </si>
  <si>
    <t xml:space="preserve">Кран консольный </t>
  </si>
  <si>
    <t>Кран консольный поворотный. Подробная характеристика согласно технической спецификации.</t>
  </si>
  <si>
    <t>март</t>
  </si>
  <si>
    <t>Комплект аллюминиевых листов Марка Д16</t>
  </si>
  <si>
    <t>Комплект аллюминиевых листов Марка Д16. Подробная характеристика согласно технической спецификации.</t>
  </si>
  <si>
    <t>Комплект листов горячекатанных. Марка Ст.3</t>
  </si>
  <si>
    <t xml:space="preserve">Дюралевый круг. Марка Д16 </t>
  </si>
  <si>
    <t>апрель</t>
  </si>
  <si>
    <t>Запрос ценовых предложений</t>
  </si>
  <si>
    <t>Мощность - 25 кВа. Количество фаз - не менее 3.  Подробная характеристика согласно технической спецификации</t>
  </si>
  <si>
    <t>Распределительный трансформатор</t>
  </si>
  <si>
    <t>исключена</t>
  </si>
  <si>
    <t>Комплект листов нержавеющей стали Марка 08х18Н10, шлифованных</t>
  </si>
  <si>
    <t>Комплект листов нержавеющей стали Марка 08х18Н10, шлифованных. Подробная характеристика согласно технической спецификации.</t>
  </si>
  <si>
    <t>Аппарат сварочный</t>
  </si>
  <si>
    <t>Аппарат сварочный. Напряжение в трехфазной сети: 50/60 Гц 400 В ±15 %. Предохранитель не менее:  10 А. Подробная характеристика согласно технической спецификации.</t>
  </si>
  <si>
    <t>май</t>
  </si>
  <si>
    <t>Костюм защитный летний</t>
  </si>
  <si>
    <t xml:space="preserve">Костюм защитный летний. Подробная характеристика согласно технической спецификации. </t>
  </si>
  <si>
    <t>Обувь защитная летняя</t>
  </si>
  <si>
    <t xml:space="preserve">Обувь защитная летняя. Подробная характеристика согласно технической спецификации. </t>
  </si>
  <si>
    <t>пара</t>
  </si>
  <si>
    <t>Костюм утепленный зимний</t>
  </si>
  <si>
    <t xml:space="preserve">Костюм утепленный зимний. Подробная характеристика согласно технической спецификации. </t>
  </si>
  <si>
    <t>Обувь защитная зимняя</t>
  </si>
  <si>
    <t xml:space="preserve">Обувь защитная зимняя. Подробная характеристика согласно технической спецификации. </t>
  </si>
  <si>
    <t>Костюм сварщика брезентовый с накладками</t>
  </si>
  <si>
    <t xml:space="preserve">Костюм сварщика брезентовый с накладками. Подробная характеристика согласно технической спецификации. </t>
  </si>
  <si>
    <t>Комплект пуансонов</t>
  </si>
  <si>
    <t>Комплект пуансонов. Подробная характеристика согласно технической спецификации.</t>
  </si>
  <si>
    <t>Комплект матриц</t>
  </si>
  <si>
    <t>Комплект матриц. Подробная характеристика согласно технической спецификации.</t>
  </si>
  <si>
    <t>Комплект держателей</t>
  </si>
  <si>
    <t>Комплект держателей. Подробная характеристика согласно технической спецификации.</t>
  </si>
  <si>
    <t>Максимальное полетное время - не менее 38 мин. Максимальная высота полёта не менее 2500 метров над уровнем моря. Подробная характеристика согласно технической спецификации.</t>
  </si>
  <si>
    <t>Квадрокоптер с камерой</t>
  </si>
  <si>
    <t>июнь</t>
  </si>
  <si>
    <t>(по состоянию на 10.06.2019 года)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</si>
</sst>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-* #,##0.00_р_._-;\-* #,##0.00_р_._-;_-* &quot;-&quot;??_р_.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color rgb="FF006100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8"/>
      <name val="Arial"/>
      <family val="2"/>
      <charset val="204"/>
    </font>
    <font>
      <sz val="11"/>
      <name val="Times New Roman"/>
      <family val="1"/>
      <charset val="204"/>
    </font>
    <font>
      <sz val="11"/>
      <color indexed="63"/>
      <name val="Calibri"/>
      <family val="2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7">
    <xf numFmtId="0" fontId="0" fillId="0" borderId="0"/>
    <xf numFmtId="164" fontId="4" fillId="0" borderId="0" applyFont="0" applyFill="0" applyBorder="0" applyAlignment="0" applyProtection="0"/>
    <xf numFmtId="0" fontId="3" fillId="0" borderId="0"/>
    <xf numFmtId="0" fontId="4" fillId="0" borderId="0"/>
    <xf numFmtId="164" fontId="5" fillId="0" borderId="0" applyFont="0" applyFill="0" applyBorder="0" applyAlignment="0" applyProtection="0"/>
    <xf numFmtId="0" fontId="2" fillId="0" borderId="0"/>
    <xf numFmtId="0" fontId="2" fillId="0" borderId="0"/>
    <xf numFmtId="0" fontId="4" fillId="0" borderId="0"/>
    <xf numFmtId="164" fontId="5" fillId="0" borderId="0" applyFont="0" applyFill="0" applyBorder="0" applyAlignment="0" applyProtection="0"/>
    <xf numFmtId="0" fontId="7" fillId="3" borderId="0" applyNumberFormat="0" applyBorder="0" applyAlignment="0" applyProtection="0"/>
    <xf numFmtId="0" fontId="8" fillId="0" borderId="0"/>
    <xf numFmtId="0" fontId="9" fillId="0" borderId="0"/>
    <xf numFmtId="0" fontId="2" fillId="0" borderId="0"/>
    <xf numFmtId="164" fontId="5" fillId="0" borderId="0" applyFont="0" applyFill="0" applyBorder="0" applyAlignment="0" applyProtection="0"/>
    <xf numFmtId="0" fontId="2" fillId="0" borderId="0"/>
    <xf numFmtId="164" fontId="5" fillId="0" borderId="0" applyFont="0" applyFill="0" applyBorder="0" applyAlignment="0" applyProtection="0"/>
    <xf numFmtId="0" fontId="1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4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</cellStyleXfs>
  <cellXfs count="54">
    <xf numFmtId="0" fontId="0" fillId="0" borderId="0" xfId="0"/>
    <xf numFmtId="0" fontId="6" fillId="2" borderId="1" xfId="0" applyFont="1" applyFill="1" applyBorder="1" applyAlignment="1">
      <alignment horizontal="center" vertical="center" wrapText="1"/>
    </xf>
    <xf numFmtId="0" fontId="6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2" xfId="0" applyFont="1" applyFill="1" applyBorder="1" applyAlignment="1">
      <alignment horizontal="center"/>
    </xf>
    <xf numFmtId="0" fontId="6" fillId="2" borderId="1" xfId="0" applyFont="1" applyFill="1" applyBorder="1"/>
    <xf numFmtId="0" fontId="6" fillId="2" borderId="0" xfId="0" applyFont="1" applyFill="1" applyAlignment="1">
      <alignment horizontal="center"/>
    </xf>
    <xf numFmtId="0" fontId="10" fillId="2" borderId="0" xfId="0" applyFont="1" applyFill="1" applyBorder="1" applyAlignment="1">
      <alignment vertical="center" wrapText="1"/>
    </xf>
    <xf numFmtId="0" fontId="6" fillId="2" borderId="0" xfId="0" applyFont="1" applyFill="1" applyAlignment="1">
      <alignment horizontal="center" vertical="center"/>
    </xf>
    <xf numFmtId="4" fontId="10" fillId="2" borderId="3" xfId="1" applyNumberFormat="1" applyFont="1" applyFill="1" applyBorder="1" applyAlignment="1">
      <alignment horizontal="center" vertical="center" wrapText="1"/>
    </xf>
    <xf numFmtId="4" fontId="6" fillId="2" borderId="0" xfId="0" applyNumberFormat="1" applyFont="1" applyFill="1" applyAlignment="1">
      <alignment horizontal="center"/>
    </xf>
    <xf numFmtId="4" fontId="10" fillId="2" borderId="1" xfId="0" applyNumberFormat="1" applyFont="1" applyFill="1" applyBorder="1" applyAlignment="1">
      <alignment horizontal="center" vertical="center" wrapText="1"/>
    </xf>
    <xf numFmtId="4" fontId="10" fillId="2" borderId="1" xfId="1" applyNumberFormat="1" applyFont="1" applyFill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164" fontId="13" fillId="2" borderId="1" xfId="1" applyNumberFormat="1" applyFont="1" applyFill="1" applyBorder="1" applyAlignment="1">
      <alignment horizontal="center" vertical="center"/>
    </xf>
    <xf numFmtId="4" fontId="6" fillId="2" borderId="1" xfId="1" applyNumberFormat="1" applyFont="1" applyFill="1" applyBorder="1" applyAlignment="1">
      <alignment horizontal="center" vertical="center" wrapText="1"/>
    </xf>
    <xf numFmtId="3" fontId="6" fillId="2" borderId="1" xfId="0" applyNumberFormat="1" applyFont="1" applyFill="1" applyBorder="1" applyAlignment="1">
      <alignment horizontal="center" vertical="center" wrapText="1"/>
    </xf>
    <xf numFmtId="17" fontId="6" fillId="2" borderId="1" xfId="0" applyNumberFormat="1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3" fontId="13" fillId="2" borderId="1" xfId="2" applyNumberFormat="1" applyFont="1" applyFill="1" applyBorder="1" applyAlignment="1">
      <alignment horizontal="center" vertical="center" wrapText="1"/>
    </xf>
    <xf numFmtId="3" fontId="6" fillId="2" borderId="10" xfId="13" applyNumberFormat="1" applyFont="1" applyFill="1" applyBorder="1" applyAlignment="1">
      <alignment horizontal="center" vertical="center" wrapText="1"/>
    </xf>
    <xf numFmtId="3" fontId="13" fillId="2" borderId="1" xfId="25" applyNumberFormat="1" applyFont="1" applyFill="1" applyBorder="1" applyAlignment="1">
      <alignment horizontal="center" vertical="center" wrapText="1"/>
    </xf>
    <xf numFmtId="164" fontId="13" fillId="2" borderId="1" xfId="26" applyNumberFormat="1" applyFont="1" applyFill="1" applyBorder="1" applyAlignment="1">
      <alignment vertical="center"/>
    </xf>
    <xf numFmtId="0" fontId="15" fillId="2" borderId="1" xfId="0" applyFont="1" applyFill="1" applyBorder="1" applyAlignment="1">
      <alignment horizontal="center" vertical="center" wrapText="1"/>
    </xf>
    <xf numFmtId="164" fontId="13" fillId="4" borderId="1" xfId="26" applyNumberFormat="1" applyFont="1" applyFill="1" applyBorder="1" applyAlignment="1">
      <alignment vertical="center"/>
    </xf>
    <xf numFmtId="0" fontId="15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10" fillId="4" borderId="0" xfId="0" applyFont="1" applyFill="1" applyBorder="1" applyAlignment="1">
      <alignment vertical="center" wrapText="1"/>
    </xf>
    <xf numFmtId="3" fontId="13" fillId="4" borderId="1" xfId="25" applyNumberFormat="1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17" fillId="4" borderId="1" xfId="0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center" vertical="center" wrapText="1"/>
    </xf>
    <xf numFmtId="4" fontId="15" fillId="4" borderId="1" xfId="0" applyNumberFormat="1" applyFont="1" applyFill="1" applyBorder="1" applyAlignment="1">
      <alignment horizontal="center" vertical="center"/>
    </xf>
    <xf numFmtId="3" fontId="15" fillId="4" borderId="1" xfId="0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3" fontId="6" fillId="4" borderId="1" xfId="0" applyNumberFormat="1" applyFont="1" applyFill="1" applyBorder="1" applyAlignment="1">
      <alignment horizontal="center" vertical="center" wrapText="1"/>
    </xf>
    <xf numFmtId="17" fontId="6" fillId="4" borderId="1" xfId="0" applyNumberFormat="1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left" vertical="center" wrapText="1"/>
    </xf>
    <xf numFmtId="0" fontId="10" fillId="2" borderId="6" xfId="0" applyFont="1" applyFill="1" applyBorder="1" applyAlignment="1">
      <alignment horizontal="left" vertical="center" wrapText="1"/>
    </xf>
    <xf numFmtId="0" fontId="10" fillId="2" borderId="5" xfId="0" applyFont="1" applyFill="1" applyBorder="1" applyAlignment="1">
      <alignment horizontal="left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left" vertical="center" wrapText="1"/>
    </xf>
    <xf numFmtId="0" fontId="10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49" fontId="10" fillId="2" borderId="7" xfId="0" applyNumberFormat="1" applyFont="1" applyFill="1" applyBorder="1" applyAlignment="1">
      <alignment horizontal="center" vertical="center" wrapText="1"/>
    </xf>
    <xf numFmtId="49" fontId="10" fillId="2" borderId="8" xfId="0" applyNumberFormat="1" applyFont="1" applyFill="1" applyBorder="1" applyAlignment="1">
      <alignment horizontal="center" vertical="center" wrapText="1"/>
    </xf>
    <xf numFmtId="49" fontId="10" fillId="2" borderId="9" xfId="0" applyNumberFormat="1" applyFont="1" applyFill="1" applyBorder="1" applyAlignment="1">
      <alignment horizontal="center" vertical="center" wrapText="1"/>
    </xf>
  </cellXfs>
  <cellStyles count="27">
    <cellStyle name="Normal 2" xfId="11"/>
    <cellStyle name="Normal 2 5" xfId="6"/>
    <cellStyle name="Normal 2 5 2" xfId="24"/>
    <cellStyle name="Normal 3" xfId="10"/>
    <cellStyle name="Normal 4 2" xfId="3"/>
    <cellStyle name="Normal 4 2 2 3" xfId="21"/>
    <cellStyle name="Обычный" xfId="0" builtinId="0"/>
    <cellStyle name="Обычный 12" xfId="2"/>
    <cellStyle name="Обычный 12 2" xfId="12"/>
    <cellStyle name="Обычный 12 2 2" xfId="25"/>
    <cellStyle name="Обычный 12 3" xfId="19"/>
    <cellStyle name="Обычный 15" xfId="14"/>
    <cellStyle name="Обычный 15 2" xfId="20"/>
    <cellStyle name="Обычный 2" xfId="18"/>
    <cellStyle name="Обычный 2 2 5" xfId="7"/>
    <cellStyle name="Обычный 2 6" xfId="5"/>
    <cellStyle name="Обычный 2 6 2" xfId="23"/>
    <cellStyle name="Обычный 4 2" xfId="16"/>
    <cellStyle name="Финансовый" xfId="1" builtinId="3"/>
    <cellStyle name="Финансовый 10" xfId="4"/>
    <cellStyle name="Финансовый 10 2" xfId="8"/>
    <cellStyle name="Финансовый 12" xfId="15"/>
    <cellStyle name="Финансовый 2" xfId="17"/>
    <cellStyle name="Финансовый 2 2" xfId="26"/>
    <cellStyle name="Финансовый 3" xfId="22"/>
    <cellStyle name="Финансовый 7" xfId="13"/>
    <cellStyle name="Хороший 3" xfId="9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35"/>
  <sheetViews>
    <sheetView tabSelected="1" zoomScale="60" zoomScaleNormal="60" workbookViewId="0">
      <pane ySplit="7" topLeftCell="A8" activePane="bottomLeft" state="frozen"/>
      <selection pane="bottomLeft" activeCell="P20" sqref="P20"/>
    </sheetView>
  </sheetViews>
  <sheetFormatPr defaultRowHeight="15" x14ac:dyDescent="0.25"/>
  <cols>
    <col min="1" max="1" width="5" style="2" customWidth="1"/>
    <col min="2" max="2" width="42.85546875" style="8" customWidth="1"/>
    <col min="3" max="3" width="20.5703125" style="2" customWidth="1"/>
    <col min="4" max="4" width="97.28515625" style="6" customWidth="1"/>
    <col min="5" max="5" width="14.5703125" style="2" customWidth="1"/>
    <col min="6" max="6" width="19.5703125" style="2" customWidth="1"/>
    <col min="7" max="7" width="17.42578125" style="10" customWidth="1"/>
    <col min="8" max="8" width="23.7109375" style="10" customWidth="1"/>
    <col min="9" max="9" width="20.5703125" style="2" customWidth="1"/>
    <col min="10" max="10" width="18.5703125" style="2" customWidth="1"/>
    <col min="11" max="16384" width="9.140625" style="2"/>
  </cols>
  <sheetData>
    <row r="3" spans="1:10" x14ac:dyDescent="0.25">
      <c r="A3" s="49" t="s">
        <v>24</v>
      </c>
      <c r="B3" s="49"/>
      <c r="C3" s="49"/>
      <c r="D3" s="49"/>
      <c r="E3" s="49"/>
      <c r="F3" s="49"/>
      <c r="G3" s="49"/>
      <c r="H3" s="49"/>
      <c r="I3" s="49"/>
    </row>
    <row r="4" spans="1:10" x14ac:dyDescent="0.25">
      <c r="A4" s="49" t="s">
        <v>19</v>
      </c>
      <c r="B4" s="49"/>
      <c r="C4" s="49"/>
      <c r="D4" s="49"/>
      <c r="E4" s="49"/>
      <c r="F4" s="49"/>
      <c r="G4" s="49"/>
      <c r="H4" s="49"/>
      <c r="I4" s="49"/>
    </row>
    <row r="5" spans="1:10" x14ac:dyDescent="0.25">
      <c r="A5" s="3" t="s">
        <v>0</v>
      </c>
      <c r="D5" s="50" t="s">
        <v>72</v>
      </c>
      <c r="E5" s="50"/>
    </row>
    <row r="6" spans="1:10" x14ac:dyDescent="0.25">
      <c r="A6" s="3"/>
      <c r="D6" s="4"/>
      <c r="E6" s="4"/>
    </row>
    <row r="7" spans="1:10" ht="71.25" x14ac:dyDescent="0.25">
      <c r="A7" s="14" t="s">
        <v>1</v>
      </c>
      <c r="B7" s="14" t="s">
        <v>2</v>
      </c>
      <c r="C7" s="14" t="s">
        <v>3</v>
      </c>
      <c r="D7" s="14" t="s">
        <v>4</v>
      </c>
      <c r="E7" s="14" t="s">
        <v>5</v>
      </c>
      <c r="F7" s="14" t="s">
        <v>6</v>
      </c>
      <c r="G7" s="11" t="s">
        <v>16</v>
      </c>
      <c r="H7" s="11" t="s">
        <v>7</v>
      </c>
      <c r="I7" s="14" t="s">
        <v>8</v>
      </c>
      <c r="J7" s="14" t="s">
        <v>18</v>
      </c>
    </row>
    <row r="8" spans="1:10" x14ac:dyDescent="0.25">
      <c r="A8" s="15">
        <v>1</v>
      </c>
      <c r="B8" s="15">
        <v>2</v>
      </c>
      <c r="C8" s="15">
        <v>3</v>
      </c>
      <c r="D8" s="15">
        <v>4</v>
      </c>
      <c r="E8" s="15">
        <v>5</v>
      </c>
      <c r="F8" s="15">
        <v>6</v>
      </c>
      <c r="G8" s="15">
        <v>7</v>
      </c>
      <c r="H8" s="15">
        <v>8</v>
      </c>
      <c r="I8" s="15">
        <v>9</v>
      </c>
      <c r="J8" s="16">
        <v>10</v>
      </c>
    </row>
    <row r="9" spans="1:10" x14ac:dyDescent="0.25">
      <c r="A9" s="51" t="s">
        <v>31</v>
      </c>
      <c r="B9" s="52"/>
      <c r="C9" s="52"/>
      <c r="D9" s="52"/>
      <c r="E9" s="52"/>
      <c r="F9" s="52"/>
      <c r="G9" s="52"/>
      <c r="H9" s="52"/>
      <c r="I9" s="52"/>
      <c r="J9" s="53"/>
    </row>
    <row r="10" spans="1:10" s="7" customFormat="1" ht="15.75" customHeight="1" x14ac:dyDescent="0.25">
      <c r="A10" s="48" t="s">
        <v>9</v>
      </c>
      <c r="B10" s="48"/>
      <c r="C10" s="48"/>
      <c r="D10" s="48"/>
      <c r="E10" s="48"/>
      <c r="F10" s="48"/>
      <c r="G10" s="48"/>
      <c r="H10" s="48"/>
      <c r="I10" s="48"/>
      <c r="J10" s="48"/>
    </row>
    <row r="11" spans="1:10" s="32" customFormat="1" ht="31.5" customHeight="1" x14ac:dyDescent="0.25">
      <c r="A11" s="31">
        <v>1</v>
      </c>
      <c r="B11" s="31" t="s">
        <v>32</v>
      </c>
      <c r="C11" s="33" t="s">
        <v>46</v>
      </c>
      <c r="D11" s="31"/>
      <c r="E11" s="40"/>
      <c r="F11" s="40"/>
      <c r="G11" s="29"/>
      <c r="H11" s="29"/>
      <c r="I11" s="41"/>
      <c r="J11" s="42"/>
    </row>
    <row r="12" spans="1:10" s="32" customFormat="1" ht="33.75" customHeight="1" x14ac:dyDescent="0.25">
      <c r="A12" s="31">
        <v>2</v>
      </c>
      <c r="B12" s="31" t="s">
        <v>34</v>
      </c>
      <c r="C12" s="33" t="s">
        <v>46</v>
      </c>
      <c r="D12" s="31"/>
      <c r="E12" s="40"/>
      <c r="F12" s="40"/>
      <c r="G12" s="29"/>
      <c r="H12" s="29"/>
      <c r="I12" s="41"/>
      <c r="J12" s="42"/>
    </row>
    <row r="13" spans="1:10" s="7" customFormat="1" ht="33.75" customHeight="1" x14ac:dyDescent="0.25">
      <c r="A13" s="1">
        <v>3</v>
      </c>
      <c r="B13" s="1" t="s">
        <v>35</v>
      </c>
      <c r="C13" s="26" t="s">
        <v>33</v>
      </c>
      <c r="D13" s="1" t="s">
        <v>36</v>
      </c>
      <c r="E13" s="18">
        <v>1</v>
      </c>
      <c r="F13" s="18" t="s">
        <v>27</v>
      </c>
      <c r="G13" s="27">
        <v>2232142.86</v>
      </c>
      <c r="H13" s="27">
        <f t="shared" ref="H13:H28" si="0">G13*E13</f>
        <v>2232142.86</v>
      </c>
      <c r="I13" s="21" t="s">
        <v>17</v>
      </c>
      <c r="J13" s="22" t="s">
        <v>28</v>
      </c>
    </row>
    <row r="14" spans="1:10" s="7" customFormat="1" ht="27.75" customHeight="1" x14ac:dyDescent="0.25">
      <c r="A14" s="1">
        <v>4</v>
      </c>
      <c r="B14" s="1" t="s">
        <v>38</v>
      </c>
      <c r="C14" s="1" t="s">
        <v>33</v>
      </c>
      <c r="D14" s="1" t="s">
        <v>39</v>
      </c>
      <c r="E14" s="1">
        <v>1</v>
      </c>
      <c r="F14" s="1" t="s">
        <v>27</v>
      </c>
      <c r="G14" s="27">
        <v>601898.22</v>
      </c>
      <c r="H14" s="27">
        <f t="shared" si="0"/>
        <v>601898.22</v>
      </c>
      <c r="I14" s="1" t="s">
        <v>17</v>
      </c>
      <c r="J14" s="1" t="s">
        <v>37</v>
      </c>
    </row>
    <row r="15" spans="1:10" s="7" customFormat="1" ht="32.25" customHeight="1" x14ac:dyDescent="0.25">
      <c r="A15" s="1">
        <v>5</v>
      </c>
      <c r="B15" s="1" t="s">
        <v>47</v>
      </c>
      <c r="C15" s="1" t="s">
        <v>33</v>
      </c>
      <c r="D15" s="1" t="s">
        <v>48</v>
      </c>
      <c r="E15" s="1">
        <v>1</v>
      </c>
      <c r="F15" s="1" t="s">
        <v>27</v>
      </c>
      <c r="G15" s="27">
        <v>492046.43</v>
      </c>
      <c r="H15" s="27">
        <f t="shared" si="0"/>
        <v>492046.43</v>
      </c>
      <c r="I15" s="1" t="s">
        <v>17</v>
      </c>
      <c r="J15" s="1" t="s">
        <v>37</v>
      </c>
    </row>
    <row r="16" spans="1:10" s="32" customFormat="1" ht="33.75" customHeight="1" x14ac:dyDescent="0.25">
      <c r="A16" s="31">
        <v>6</v>
      </c>
      <c r="B16" s="31" t="s">
        <v>40</v>
      </c>
      <c r="C16" s="31" t="s">
        <v>46</v>
      </c>
      <c r="D16" s="31"/>
      <c r="E16" s="31"/>
      <c r="F16" s="31"/>
      <c r="G16" s="29"/>
      <c r="H16" s="29"/>
      <c r="I16" s="31"/>
      <c r="J16" s="31"/>
    </row>
    <row r="17" spans="1:10" s="32" customFormat="1" ht="44.25" customHeight="1" x14ac:dyDescent="0.25">
      <c r="A17" s="31">
        <v>7</v>
      </c>
      <c r="B17" s="31" t="s">
        <v>41</v>
      </c>
      <c r="C17" s="31" t="s">
        <v>46</v>
      </c>
      <c r="D17" s="31"/>
      <c r="E17" s="31"/>
      <c r="F17" s="31"/>
      <c r="G17" s="29"/>
      <c r="H17" s="29"/>
      <c r="I17" s="31"/>
      <c r="J17" s="31"/>
    </row>
    <row r="18" spans="1:10" s="7" customFormat="1" ht="44.25" customHeight="1" x14ac:dyDescent="0.25">
      <c r="A18" s="17">
        <v>8</v>
      </c>
      <c r="B18" s="1" t="s">
        <v>45</v>
      </c>
      <c r="C18" s="1" t="s">
        <v>43</v>
      </c>
      <c r="D18" s="1" t="s">
        <v>44</v>
      </c>
      <c r="E18" s="1">
        <v>1</v>
      </c>
      <c r="F18" s="1" t="s">
        <v>29</v>
      </c>
      <c r="G18" s="27">
        <v>8370536</v>
      </c>
      <c r="H18" s="27">
        <f t="shared" si="0"/>
        <v>8370536</v>
      </c>
      <c r="I18" s="1" t="s">
        <v>17</v>
      </c>
      <c r="J18" s="28" t="s">
        <v>42</v>
      </c>
    </row>
    <row r="19" spans="1:10" s="7" customFormat="1" ht="44.25" customHeight="1" x14ac:dyDescent="0.25">
      <c r="A19" s="1">
        <v>9</v>
      </c>
      <c r="B19" s="1" t="s">
        <v>49</v>
      </c>
      <c r="C19" s="1" t="s">
        <v>43</v>
      </c>
      <c r="D19" s="1" t="s">
        <v>50</v>
      </c>
      <c r="E19" s="1">
        <v>1</v>
      </c>
      <c r="F19" s="1" t="s">
        <v>27</v>
      </c>
      <c r="G19" s="27">
        <v>1406964.29</v>
      </c>
      <c r="H19" s="27">
        <f t="shared" si="0"/>
        <v>1406964.29</v>
      </c>
      <c r="I19" s="1" t="s">
        <v>17</v>
      </c>
      <c r="J19" s="28" t="s">
        <v>51</v>
      </c>
    </row>
    <row r="20" spans="1:10" s="7" customFormat="1" ht="44.25" customHeight="1" x14ac:dyDescent="0.25">
      <c r="A20" s="17">
        <v>10</v>
      </c>
      <c r="B20" s="1" t="s">
        <v>52</v>
      </c>
      <c r="C20" s="1" t="s">
        <v>23</v>
      </c>
      <c r="D20" s="1" t="s">
        <v>53</v>
      </c>
      <c r="E20" s="1">
        <v>6</v>
      </c>
      <c r="F20" s="1" t="s">
        <v>27</v>
      </c>
      <c r="G20" s="27">
        <f>10630/1.12</f>
        <v>9491.0714285714275</v>
      </c>
      <c r="H20" s="27">
        <f t="shared" si="0"/>
        <v>56946.428571428565</v>
      </c>
      <c r="I20" s="1" t="s">
        <v>30</v>
      </c>
      <c r="J20" s="28" t="s">
        <v>51</v>
      </c>
    </row>
    <row r="21" spans="1:10" s="7" customFormat="1" ht="44.25" customHeight="1" x14ac:dyDescent="0.25">
      <c r="A21" s="1">
        <v>11</v>
      </c>
      <c r="B21" s="1" t="s">
        <v>54</v>
      </c>
      <c r="C21" s="1" t="s">
        <v>23</v>
      </c>
      <c r="D21" s="1" t="s">
        <v>55</v>
      </c>
      <c r="E21" s="1">
        <v>6</v>
      </c>
      <c r="F21" s="1" t="s">
        <v>56</v>
      </c>
      <c r="G21" s="27">
        <f>13285/1.12</f>
        <v>11861.607142857141</v>
      </c>
      <c r="H21" s="27">
        <f t="shared" si="0"/>
        <v>71169.642857142841</v>
      </c>
      <c r="I21" s="1" t="s">
        <v>30</v>
      </c>
      <c r="J21" s="28" t="s">
        <v>51</v>
      </c>
    </row>
    <row r="22" spans="1:10" s="7" customFormat="1" ht="44.25" customHeight="1" x14ac:dyDescent="0.25">
      <c r="A22" s="17">
        <v>12</v>
      </c>
      <c r="B22" s="1" t="s">
        <v>57</v>
      </c>
      <c r="C22" s="1" t="s">
        <v>23</v>
      </c>
      <c r="D22" s="1" t="s">
        <v>58</v>
      </c>
      <c r="E22" s="1">
        <v>6</v>
      </c>
      <c r="F22" s="1" t="s">
        <v>27</v>
      </c>
      <c r="G22" s="27">
        <f>21600/1.12</f>
        <v>19285.714285714283</v>
      </c>
      <c r="H22" s="27">
        <f t="shared" si="0"/>
        <v>115714.2857142857</v>
      </c>
      <c r="I22" s="1" t="s">
        <v>30</v>
      </c>
      <c r="J22" s="28" t="s">
        <v>51</v>
      </c>
    </row>
    <row r="23" spans="1:10" s="7" customFormat="1" ht="44.25" customHeight="1" x14ac:dyDescent="0.25">
      <c r="A23" s="1">
        <v>13</v>
      </c>
      <c r="B23" s="1" t="s">
        <v>59</v>
      </c>
      <c r="C23" s="1" t="s">
        <v>23</v>
      </c>
      <c r="D23" s="1" t="s">
        <v>60</v>
      </c>
      <c r="E23" s="1">
        <v>6</v>
      </c>
      <c r="F23" s="1" t="s">
        <v>56</v>
      </c>
      <c r="G23" s="27">
        <f>32575/1.12</f>
        <v>29084.821428571428</v>
      </c>
      <c r="H23" s="27">
        <f t="shared" si="0"/>
        <v>174508.92857142858</v>
      </c>
      <c r="I23" s="1" t="s">
        <v>30</v>
      </c>
      <c r="J23" s="28" t="s">
        <v>51</v>
      </c>
    </row>
    <row r="24" spans="1:10" s="7" customFormat="1" ht="44.25" customHeight="1" x14ac:dyDescent="0.25">
      <c r="A24" s="17">
        <v>14</v>
      </c>
      <c r="B24" s="1" t="s">
        <v>61</v>
      </c>
      <c r="C24" s="1" t="s">
        <v>23</v>
      </c>
      <c r="D24" s="1" t="s">
        <v>62</v>
      </c>
      <c r="E24" s="1">
        <v>1</v>
      </c>
      <c r="F24" s="1" t="s">
        <v>27</v>
      </c>
      <c r="G24" s="27">
        <f>10395/1.12</f>
        <v>9281.25</v>
      </c>
      <c r="H24" s="27">
        <f t="shared" si="0"/>
        <v>9281.25</v>
      </c>
      <c r="I24" s="1" t="s">
        <v>30</v>
      </c>
      <c r="J24" s="28" t="s">
        <v>51</v>
      </c>
    </row>
    <row r="25" spans="1:10" s="7" customFormat="1" ht="44.25" customHeight="1" x14ac:dyDescent="0.25">
      <c r="A25" s="1">
        <v>15</v>
      </c>
      <c r="B25" s="1" t="s">
        <v>63</v>
      </c>
      <c r="C25" s="1" t="s">
        <v>33</v>
      </c>
      <c r="D25" s="1" t="s">
        <v>64</v>
      </c>
      <c r="E25" s="1">
        <v>1</v>
      </c>
      <c r="F25" s="1" t="s">
        <v>27</v>
      </c>
      <c r="G25" s="27">
        <f>524172+287496+348480+386232+222156+286770</f>
        <v>2055306</v>
      </c>
      <c r="H25" s="27">
        <f t="shared" si="0"/>
        <v>2055306</v>
      </c>
      <c r="I25" s="1" t="s">
        <v>17</v>
      </c>
      <c r="J25" s="28" t="s">
        <v>51</v>
      </c>
    </row>
    <row r="26" spans="1:10" s="7" customFormat="1" ht="44.25" customHeight="1" x14ac:dyDescent="0.25">
      <c r="A26" s="17">
        <v>16</v>
      </c>
      <c r="B26" s="1" t="s">
        <v>65</v>
      </c>
      <c r="C26" s="1" t="s">
        <v>33</v>
      </c>
      <c r="D26" s="1" t="s">
        <v>66</v>
      </c>
      <c r="E26" s="1">
        <v>1</v>
      </c>
      <c r="F26" s="1" t="s">
        <v>27</v>
      </c>
      <c r="G26" s="27">
        <f>466092+241758+466092+241758</f>
        <v>1415700</v>
      </c>
      <c r="H26" s="27">
        <f t="shared" si="0"/>
        <v>1415700</v>
      </c>
      <c r="I26" s="1" t="s">
        <v>17</v>
      </c>
      <c r="J26" s="28" t="s">
        <v>51</v>
      </c>
    </row>
    <row r="27" spans="1:10" s="7" customFormat="1" ht="44.25" customHeight="1" x14ac:dyDescent="0.25">
      <c r="A27" s="1">
        <v>17</v>
      </c>
      <c r="B27" s="1" t="s">
        <v>67</v>
      </c>
      <c r="C27" s="1" t="s">
        <v>33</v>
      </c>
      <c r="D27" s="1" t="s">
        <v>68</v>
      </c>
      <c r="E27" s="1">
        <v>1</v>
      </c>
      <c r="F27" s="1" t="s">
        <v>27</v>
      </c>
      <c r="G27" s="27">
        <f>249744+127776</f>
        <v>377520</v>
      </c>
      <c r="H27" s="27">
        <f t="shared" si="0"/>
        <v>377520</v>
      </c>
      <c r="I27" s="1" t="s">
        <v>17</v>
      </c>
      <c r="J27" s="28" t="s">
        <v>51</v>
      </c>
    </row>
    <row r="28" spans="1:10" s="32" customFormat="1" ht="44.25" customHeight="1" x14ac:dyDescent="0.25">
      <c r="A28" s="34">
        <v>18</v>
      </c>
      <c r="B28" s="35" t="s">
        <v>70</v>
      </c>
      <c r="C28" s="36" t="s">
        <v>43</v>
      </c>
      <c r="D28" s="37" t="s">
        <v>69</v>
      </c>
      <c r="E28" s="31">
        <v>1</v>
      </c>
      <c r="F28" s="31" t="s">
        <v>27</v>
      </c>
      <c r="G28" s="38">
        <v>4374107.1399999997</v>
      </c>
      <c r="H28" s="29">
        <f t="shared" si="0"/>
        <v>4374107.1399999997</v>
      </c>
      <c r="I28" s="39" t="s">
        <v>17</v>
      </c>
      <c r="J28" s="30" t="s">
        <v>71</v>
      </c>
    </row>
    <row r="29" spans="1:10" ht="15" customHeight="1" x14ac:dyDescent="0.25">
      <c r="A29" s="43" t="s">
        <v>10</v>
      </c>
      <c r="B29" s="45"/>
      <c r="C29" s="14" t="s">
        <v>11</v>
      </c>
      <c r="D29" s="14" t="s">
        <v>11</v>
      </c>
      <c r="E29" s="14" t="s">
        <v>11</v>
      </c>
      <c r="F29" s="14"/>
      <c r="G29" s="11" t="s">
        <v>11</v>
      </c>
      <c r="H29" s="12">
        <f>SUM(H11:H28)</f>
        <v>21753841.475714289</v>
      </c>
      <c r="I29" s="14" t="s">
        <v>11</v>
      </c>
      <c r="J29" s="5"/>
    </row>
    <row r="30" spans="1:10" ht="15" customHeight="1" x14ac:dyDescent="0.25">
      <c r="A30" s="43" t="s">
        <v>12</v>
      </c>
      <c r="B30" s="44"/>
      <c r="C30" s="44"/>
      <c r="D30" s="44"/>
      <c r="E30" s="44"/>
      <c r="F30" s="44"/>
      <c r="G30" s="44"/>
      <c r="H30" s="44"/>
      <c r="I30" s="45"/>
      <c r="J30" s="5"/>
    </row>
    <row r="31" spans="1:10" ht="15" customHeight="1" x14ac:dyDescent="0.25">
      <c r="A31" s="43" t="s">
        <v>13</v>
      </c>
      <c r="B31" s="45"/>
      <c r="C31" s="1" t="s">
        <v>11</v>
      </c>
      <c r="D31" s="1" t="s">
        <v>11</v>
      </c>
      <c r="E31" s="1" t="s">
        <v>11</v>
      </c>
      <c r="F31" s="1"/>
      <c r="G31" s="13" t="s">
        <v>11</v>
      </c>
      <c r="H31" s="9">
        <v>0</v>
      </c>
      <c r="I31" s="1" t="s">
        <v>11</v>
      </c>
      <c r="J31" s="5"/>
    </row>
    <row r="32" spans="1:10" ht="15" customHeight="1" x14ac:dyDescent="0.25">
      <c r="A32" s="43" t="s">
        <v>14</v>
      </c>
      <c r="B32" s="44"/>
      <c r="C32" s="44"/>
      <c r="D32" s="44"/>
      <c r="E32" s="44"/>
      <c r="F32" s="44"/>
      <c r="G32" s="44"/>
      <c r="H32" s="44"/>
      <c r="I32" s="44"/>
      <c r="J32" s="45"/>
    </row>
    <row r="33" spans="1:10" s="6" customFormat="1" ht="30" x14ac:dyDescent="0.25">
      <c r="A33" s="25">
        <v>1</v>
      </c>
      <c r="B33" s="23" t="s">
        <v>22</v>
      </c>
      <c r="C33" s="24" t="s">
        <v>23</v>
      </c>
      <c r="D33" s="1" t="s">
        <v>26</v>
      </c>
      <c r="E33" s="18">
        <v>1</v>
      </c>
      <c r="F33" s="18" t="s">
        <v>21</v>
      </c>
      <c r="G33" s="19">
        <v>985000</v>
      </c>
      <c r="H33" s="20">
        <v>985000</v>
      </c>
      <c r="I33" s="21" t="s">
        <v>17</v>
      </c>
      <c r="J33" s="22" t="s">
        <v>25</v>
      </c>
    </row>
    <row r="34" spans="1:10" ht="15" customHeight="1" x14ac:dyDescent="0.25">
      <c r="A34" s="46" t="s">
        <v>15</v>
      </c>
      <c r="B34" s="47"/>
      <c r="C34" s="14" t="s">
        <v>11</v>
      </c>
      <c r="D34" s="14" t="s">
        <v>11</v>
      </c>
      <c r="E34" s="14" t="s">
        <v>11</v>
      </c>
      <c r="F34" s="14"/>
      <c r="G34" s="11" t="s">
        <v>11</v>
      </c>
      <c r="H34" s="12">
        <f>SUM(H33)</f>
        <v>985000</v>
      </c>
      <c r="I34" s="14" t="s">
        <v>11</v>
      </c>
      <c r="J34" s="5"/>
    </row>
    <row r="35" spans="1:10" s="7" customFormat="1" ht="15" customHeight="1" x14ac:dyDescent="0.25">
      <c r="A35" s="46" t="s">
        <v>20</v>
      </c>
      <c r="B35" s="47"/>
      <c r="C35" s="14" t="s">
        <v>11</v>
      </c>
      <c r="D35" s="14" t="s">
        <v>11</v>
      </c>
      <c r="E35" s="14" t="s">
        <v>11</v>
      </c>
      <c r="F35" s="14"/>
      <c r="G35" s="11" t="s">
        <v>11</v>
      </c>
      <c r="H35" s="12">
        <f>H34+H31+H29</f>
        <v>22738841.475714289</v>
      </c>
      <c r="I35" s="14" t="s">
        <v>11</v>
      </c>
      <c r="J35" s="5"/>
    </row>
  </sheetData>
  <sheetProtection formatCells="0" formatColumns="0" formatRows="0" insertColumns="0" insertRows="0" insertHyperlinks="0" deleteColumns="0" deleteRows="0" sort="0" autoFilter="0" pivotTables="0"/>
  <autoFilter ref="A7:L35"/>
  <mergeCells count="11">
    <mergeCell ref="A34:B34"/>
    <mergeCell ref="A35:B35"/>
    <mergeCell ref="A3:I3"/>
    <mergeCell ref="A4:I4"/>
    <mergeCell ref="D5:E5"/>
    <mergeCell ref="A10:J10"/>
    <mergeCell ref="A9:J9"/>
    <mergeCell ref="A29:B29"/>
    <mergeCell ref="A30:I30"/>
    <mergeCell ref="A31:B31"/>
    <mergeCell ref="A32:J32"/>
  </mergeCells>
  <pageMargins left="0.43307086614173229" right="0.23622047244094491" top="0.35433070866141736" bottom="0.35433070866141736" header="0" footer="0"/>
  <pageSetup paperSize="9" scale="48" fitToHeight="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2019-06-10T07:52:01Z</dcterms:modified>
</cp:coreProperties>
</file>