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845" windowWidth="18195" windowHeight="6900"/>
  </bookViews>
  <sheets>
    <sheet name="ПЗ" sheetId="12" r:id="rId1"/>
  </sheets>
  <externalReferences>
    <externalReference r:id="rId2"/>
  </externalReferences>
  <definedNames>
    <definedName name="_GoBack" localSheetId="0">ПЗ!#REF!</definedName>
    <definedName name="_xlnm._FilterDatabase" localSheetId="0" hidden="1">ПЗ!$A$12:$L$464</definedName>
    <definedName name="OLE_LINK3" localSheetId="0">ПЗ!#REF!</definedName>
  </definedNames>
  <calcPr calcId="145621" refMode="R1C1"/>
  <fileRecoveryPr autoRecover="0"/>
</workbook>
</file>

<file path=xl/calcChain.xml><?xml version="1.0" encoding="utf-8"?>
<calcChain xmlns="http://schemas.openxmlformats.org/spreadsheetml/2006/main">
  <c r="I345" i="12" l="1"/>
  <c r="H346" i="12"/>
  <c r="H275" i="12"/>
  <c r="I275" i="12"/>
  <c r="H274" i="12"/>
  <c r="I274" i="12" s="1"/>
  <c r="H273" i="12"/>
  <c r="I273" i="12"/>
  <c r="H272" i="12"/>
  <c r="I272" i="12"/>
  <c r="H271" i="12"/>
  <c r="I271" i="12" s="1"/>
  <c r="H270" i="12"/>
  <c r="H269" i="12"/>
  <c r="I269" i="12"/>
  <c r="H268" i="12"/>
  <c r="I268" i="12" s="1"/>
  <c r="H267" i="12"/>
  <c r="I267" i="12"/>
  <c r="H276" i="12" l="1"/>
  <c r="I270" i="12"/>
  <c r="I276" i="12"/>
  <c r="H266" i="12"/>
  <c r="I266" i="12"/>
  <c r="H286" i="12" l="1"/>
  <c r="I285" i="12"/>
  <c r="I286" i="12"/>
  <c r="H265" i="12"/>
  <c r="I265" i="12"/>
  <c r="H264" i="12"/>
  <c r="I264" i="12"/>
  <c r="H263" i="12"/>
  <c r="I263" i="12"/>
  <c r="H262" i="12"/>
  <c r="H261" i="12"/>
  <c r="I261" i="12" s="1"/>
  <c r="H260" i="12"/>
  <c r="I260" i="12"/>
  <c r="H259" i="12"/>
  <c r="I259" i="12" s="1"/>
  <c r="H258" i="12"/>
  <c r="I258" i="12" s="1"/>
  <c r="H257" i="12"/>
  <c r="I257" i="12"/>
  <c r="H256" i="12"/>
  <c r="I256" i="12"/>
  <c r="H255" i="12"/>
  <c r="I255" i="12" s="1"/>
  <c r="H254" i="12"/>
  <c r="I254" i="12"/>
  <c r="H253" i="12"/>
  <c r="I253" i="12" s="1"/>
  <c r="H252" i="12"/>
  <c r="I252" i="12"/>
  <c r="H251" i="12"/>
  <c r="I251" i="12"/>
  <c r="H250" i="12"/>
  <c r="I250" i="12"/>
  <c r="I262" i="12" l="1"/>
  <c r="H249" i="12"/>
  <c r="I249" i="12" s="1"/>
  <c r="H248" i="12"/>
  <c r="I248" i="12" s="1"/>
  <c r="H247" i="12"/>
  <c r="I247" i="12" s="1"/>
  <c r="H246" i="12"/>
  <c r="I246" i="12"/>
  <c r="I460" i="12" l="1"/>
  <c r="I461" i="12"/>
  <c r="I242" i="12" l="1"/>
  <c r="I243" i="12"/>
  <c r="I244" i="12"/>
  <c r="I245" i="12"/>
  <c r="H242" i="12"/>
  <c r="H243" i="12"/>
  <c r="H244" i="12"/>
  <c r="H245" i="12"/>
  <c r="H241" i="12"/>
  <c r="I241" i="12"/>
  <c r="H398" i="12" l="1"/>
  <c r="I398" i="12"/>
  <c r="H397" i="12"/>
  <c r="I397" i="12" s="1"/>
  <c r="H240" i="12"/>
  <c r="I240" i="12"/>
  <c r="H239" i="12"/>
  <c r="I239" i="12"/>
  <c r="I344" i="12"/>
  <c r="I343" i="12" l="1"/>
  <c r="I342" i="12"/>
  <c r="I341" i="12"/>
  <c r="H401" i="12"/>
  <c r="I401" i="12"/>
  <c r="I340" i="12" l="1"/>
  <c r="I339" i="12"/>
  <c r="H209" i="12" l="1"/>
  <c r="I209" i="12" s="1"/>
  <c r="H208" i="12"/>
  <c r="I208" i="12" s="1"/>
  <c r="I284" i="12" l="1"/>
  <c r="H207" i="12"/>
  <c r="I207" i="12" s="1"/>
  <c r="H206" i="12"/>
  <c r="I206" i="12" s="1"/>
  <c r="G205" i="12"/>
  <c r="H205" i="12" s="1"/>
  <c r="I205" i="12" s="1"/>
  <c r="H204" i="12"/>
  <c r="I204" i="12" s="1"/>
  <c r="H115" i="12" l="1"/>
  <c r="I115" i="12" s="1"/>
  <c r="I459" i="12" l="1"/>
  <c r="I283" i="12"/>
  <c r="H203" i="12"/>
  <c r="I203" i="12" s="1"/>
  <c r="I198" i="12"/>
  <c r="I199" i="12"/>
  <c r="I200" i="12"/>
  <c r="I201" i="12"/>
  <c r="I202" i="12"/>
  <c r="G338" i="12" l="1"/>
  <c r="H338" i="12" s="1"/>
  <c r="I338" i="12" s="1"/>
  <c r="H337" i="12"/>
  <c r="H282" i="12"/>
  <c r="I282" i="12" s="1"/>
  <c r="H281" i="12"/>
  <c r="I281" i="12" l="1"/>
  <c r="I337" i="12"/>
  <c r="H197" i="12"/>
  <c r="I197" i="12" s="1"/>
  <c r="I457" i="12" l="1"/>
  <c r="I438" i="12" l="1"/>
  <c r="I336" i="12" l="1"/>
  <c r="H148" i="12" l="1"/>
  <c r="I148" i="12"/>
  <c r="H149" i="12"/>
  <c r="I149" i="12" s="1"/>
  <c r="H150" i="12"/>
  <c r="I150" i="12" s="1"/>
  <c r="H151" i="12"/>
  <c r="I151" i="12" s="1"/>
  <c r="H152" i="12"/>
  <c r="I152" i="12" s="1"/>
  <c r="H153" i="12"/>
  <c r="I153" i="12" s="1"/>
  <c r="H154" i="12"/>
  <c r="I154" i="12" s="1"/>
  <c r="H155" i="12"/>
  <c r="I155" i="12" s="1"/>
  <c r="H156" i="12"/>
  <c r="I156" i="12" s="1"/>
  <c r="H157" i="12"/>
  <c r="I157" i="12" s="1"/>
  <c r="H158" i="12"/>
  <c r="I158" i="12" s="1"/>
  <c r="H159" i="12"/>
  <c r="I159" i="12" s="1"/>
  <c r="H160" i="12"/>
  <c r="I160" i="12" s="1"/>
  <c r="H161" i="12"/>
  <c r="I161" i="12" s="1"/>
  <c r="H162" i="12"/>
  <c r="I162" i="12" s="1"/>
  <c r="H163" i="12"/>
  <c r="I163" i="12" s="1"/>
  <c r="H164" i="12"/>
  <c r="I164" i="12" s="1"/>
  <c r="H165" i="12"/>
  <c r="I165" i="12" s="1"/>
  <c r="H166" i="12"/>
  <c r="I166" i="12" s="1"/>
  <c r="H167" i="12"/>
  <c r="I167" i="12" s="1"/>
  <c r="H168" i="12"/>
  <c r="I168" i="12" s="1"/>
  <c r="H169" i="12"/>
  <c r="I169" i="12" s="1"/>
  <c r="H170" i="12"/>
  <c r="I170" i="12" s="1"/>
  <c r="H171" i="12"/>
  <c r="I171" i="12" s="1"/>
  <c r="H172" i="12"/>
  <c r="I172" i="12" s="1"/>
  <c r="H173" i="12"/>
  <c r="I173" i="12" s="1"/>
  <c r="H174" i="12"/>
  <c r="I174" i="12" s="1"/>
  <c r="H175" i="12"/>
  <c r="I175" i="12" s="1"/>
  <c r="H176" i="12"/>
  <c r="I176" i="12" s="1"/>
  <c r="H177" i="12"/>
  <c r="I177" i="12" s="1"/>
  <c r="H178" i="12"/>
  <c r="I178" i="12" s="1"/>
  <c r="H179" i="12"/>
  <c r="I179" i="12" s="1"/>
  <c r="H180" i="12"/>
  <c r="I180" i="12" s="1"/>
  <c r="H181" i="12"/>
  <c r="I181" i="12" s="1"/>
  <c r="H182" i="12"/>
  <c r="I182" i="12" s="1"/>
  <c r="H183" i="12"/>
  <c r="I183" i="12" s="1"/>
  <c r="H184" i="12"/>
  <c r="I184" i="12" s="1"/>
  <c r="H185" i="12"/>
  <c r="I185" i="12" s="1"/>
  <c r="H187" i="12"/>
  <c r="I187" i="12" s="1"/>
  <c r="I278" i="12"/>
  <c r="I279" i="12"/>
  <c r="I280" i="12"/>
  <c r="H360" i="12" l="1"/>
  <c r="I360" i="12" s="1"/>
  <c r="H361" i="12"/>
  <c r="I361" i="12" s="1"/>
  <c r="H362" i="12"/>
  <c r="I362" i="12" s="1"/>
  <c r="H363" i="12"/>
  <c r="I363" i="12" s="1"/>
  <c r="H356" i="12"/>
  <c r="I356" i="12" s="1"/>
  <c r="H357" i="12"/>
  <c r="I357" i="12" s="1"/>
  <c r="H358" i="12"/>
  <c r="I358" i="12" s="1"/>
  <c r="H359" i="12"/>
  <c r="I359" i="12" s="1"/>
  <c r="H364" i="12"/>
  <c r="I364" i="12"/>
  <c r="H365" i="12"/>
  <c r="I365" i="12" s="1"/>
  <c r="H366" i="12"/>
  <c r="I366" i="12" s="1"/>
  <c r="H367" i="12"/>
  <c r="I367" i="12" s="1"/>
  <c r="H355" i="12"/>
  <c r="I355" i="12" s="1"/>
  <c r="H15" i="12" l="1"/>
  <c r="I15" i="12" l="1"/>
  <c r="I335" i="12"/>
  <c r="I334" i="12"/>
  <c r="I346" i="12" s="1"/>
  <c r="I333" i="12"/>
  <c r="I332" i="12"/>
  <c r="I330" i="12"/>
  <c r="I329" i="12"/>
  <c r="I328" i="12"/>
  <c r="I327" i="12"/>
  <c r="I326" i="12"/>
  <c r="I325" i="12"/>
  <c r="I322" i="12"/>
  <c r="I321" i="12"/>
  <c r="I320" i="12"/>
  <c r="I319" i="12"/>
  <c r="I318" i="12"/>
  <c r="I315" i="12"/>
  <c r="I313" i="12"/>
  <c r="I310" i="12"/>
  <c r="I309" i="12"/>
  <c r="I308" i="12"/>
  <c r="I307" i="12"/>
  <c r="I305" i="12"/>
  <c r="I302" i="12"/>
  <c r="I301" i="12"/>
  <c r="I299" i="12"/>
  <c r="I298" i="12"/>
  <c r="I297" i="12"/>
  <c r="I296" i="12"/>
  <c r="I295" i="12"/>
  <c r="I294" i="12"/>
  <c r="I293" i="12"/>
  <c r="I292" i="12"/>
  <c r="I291" i="12"/>
  <c r="I290" i="12"/>
  <c r="I289" i="12"/>
  <c r="I288" i="12"/>
  <c r="H116" i="12" l="1"/>
  <c r="H117" i="12"/>
  <c r="I117" i="12" s="1"/>
  <c r="H118" i="12"/>
  <c r="I118" i="12" s="1"/>
  <c r="H119" i="12"/>
  <c r="I119" i="12" s="1"/>
  <c r="H120" i="12"/>
  <c r="I120" i="12" s="1"/>
  <c r="H121" i="12"/>
  <c r="I121" i="12" s="1"/>
  <c r="H122" i="12"/>
  <c r="I122" i="12" s="1"/>
  <c r="H123" i="12"/>
  <c r="I123" i="12" s="1"/>
  <c r="H124" i="12"/>
  <c r="I124" i="12" s="1"/>
  <c r="H125" i="12"/>
  <c r="I125" i="12" s="1"/>
  <c r="H126" i="12"/>
  <c r="I126" i="12" s="1"/>
  <c r="H127" i="12"/>
  <c r="I127" i="12" s="1"/>
  <c r="H128" i="12"/>
  <c r="I128" i="12" s="1"/>
  <c r="H129" i="12"/>
  <c r="I129" i="12" s="1"/>
  <c r="H130" i="12"/>
  <c r="I130" i="12" s="1"/>
  <c r="H131" i="12"/>
  <c r="I131" i="12" s="1"/>
  <c r="H132" i="12"/>
  <c r="I132" i="12" s="1"/>
  <c r="H133" i="12"/>
  <c r="I133" i="12" s="1"/>
  <c r="H134" i="12"/>
  <c r="I134" i="12" s="1"/>
  <c r="H135" i="12"/>
  <c r="I135" i="12" s="1"/>
  <c r="H136" i="12"/>
  <c r="I136" i="12" s="1"/>
  <c r="H137" i="12"/>
  <c r="I137" i="12" s="1"/>
  <c r="H138" i="12"/>
  <c r="I138" i="12" s="1"/>
  <c r="H139" i="12"/>
  <c r="I139" i="12" s="1"/>
  <c r="H140" i="12"/>
  <c r="I140" i="12" s="1"/>
  <c r="H141" i="12"/>
  <c r="I141" i="12" s="1"/>
  <c r="H142" i="12"/>
  <c r="I142" i="12" s="1"/>
  <c r="H144" i="12"/>
  <c r="I144" i="12" s="1"/>
  <c r="H145" i="12"/>
  <c r="I145" i="12" s="1"/>
  <c r="H146" i="12"/>
  <c r="I146" i="12" s="1"/>
  <c r="H147" i="12"/>
  <c r="I116" i="12" l="1"/>
  <c r="I147" i="12"/>
  <c r="I453" i="12"/>
  <c r="I454" i="12"/>
  <c r="I452" i="12" l="1"/>
  <c r="H113" i="12" l="1"/>
  <c r="I113" i="12" s="1"/>
  <c r="H114" i="12" l="1"/>
  <c r="I114" i="12" s="1"/>
  <c r="H112" i="12"/>
  <c r="I112" i="12" s="1"/>
  <c r="H111" i="12"/>
  <c r="I111" i="12" s="1"/>
  <c r="H110" i="12"/>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97" i="12"/>
  <c r="I97" i="12" s="1"/>
  <c r="H96" i="12"/>
  <c r="I96" i="12" s="1"/>
  <c r="H95" i="12"/>
  <c r="I95" i="12" s="1"/>
  <c r="H94" i="12"/>
  <c r="I94" i="12" s="1"/>
  <c r="H93" i="12"/>
  <c r="I93" i="12" s="1"/>
  <c r="H92" i="12"/>
  <c r="I92" i="12" s="1"/>
  <c r="H91" i="12"/>
  <c r="I91" i="12" s="1"/>
  <c r="H90" i="12"/>
  <c r="I90" i="12" s="1"/>
  <c r="H89" i="12"/>
  <c r="I89" i="12" s="1"/>
  <c r="H88" i="12"/>
  <c r="I88" i="12" s="1"/>
  <c r="H87" i="12"/>
  <c r="H86" i="12"/>
  <c r="I86" i="12" s="1"/>
  <c r="H85" i="12"/>
  <c r="I85" i="12" s="1"/>
  <c r="H84" i="12"/>
  <c r="I84" i="12" s="1"/>
  <c r="H83" i="12"/>
  <c r="I83" i="12" s="1"/>
  <c r="H82" i="12"/>
  <c r="I82" i="12" s="1"/>
  <c r="H81" i="12"/>
  <c r="I81" i="12" s="1"/>
  <c r="H80" i="12"/>
  <c r="I80" i="12" s="1"/>
  <c r="H79" i="12"/>
  <c r="I79" i="12" s="1"/>
  <c r="H78" i="12"/>
  <c r="I78" i="12" s="1"/>
  <c r="H77" i="12"/>
  <c r="I77" i="12" s="1"/>
  <c r="H76" i="12"/>
  <c r="I76" i="12" s="1"/>
  <c r="H75" i="12"/>
  <c r="I75" i="12" s="1"/>
  <c r="H74" i="12"/>
  <c r="I74" i="12" s="1"/>
  <c r="H73" i="12"/>
  <c r="I73" i="12" s="1"/>
  <c r="H72" i="12"/>
  <c r="I72" i="12" s="1"/>
  <c r="H71" i="12"/>
  <c r="I71" i="12" s="1"/>
  <c r="H70" i="12"/>
  <c r="I70" i="12" s="1"/>
  <c r="H69" i="12"/>
  <c r="I69" i="12" s="1"/>
  <c r="H68" i="12"/>
  <c r="I68" i="12" s="1"/>
  <c r="H67" i="12"/>
  <c r="I67" i="12" s="1"/>
  <c r="H66" i="12"/>
  <c r="I66" i="12" s="1"/>
  <c r="H65" i="12"/>
  <c r="I65" i="12" s="1"/>
  <c r="H64" i="12"/>
  <c r="I64" i="12" s="1"/>
  <c r="H63" i="12"/>
  <c r="I63" i="12" s="1"/>
  <c r="H62" i="12"/>
  <c r="I62" i="12" s="1"/>
  <c r="H61" i="12"/>
  <c r="I61" i="12" s="1"/>
  <c r="H60" i="12"/>
  <c r="I60" i="12" s="1"/>
  <c r="H59" i="12"/>
  <c r="I59" i="12" s="1"/>
  <c r="H58" i="12"/>
  <c r="I58" i="12" s="1"/>
  <c r="H57" i="12"/>
  <c r="I57" i="12" s="1"/>
  <c r="I87" i="12" l="1"/>
  <c r="H56" i="12"/>
  <c r="I56" i="12" s="1"/>
  <c r="I451" i="12" l="1"/>
  <c r="H354" i="12" l="1"/>
  <c r="I354" i="12" s="1"/>
  <c r="I444" i="12" l="1"/>
  <c r="I445" i="12"/>
  <c r="I448" i="12"/>
  <c r="I449" i="12"/>
  <c r="I450" i="12"/>
  <c r="I443" i="12"/>
  <c r="I442" i="12"/>
  <c r="H350" i="12" l="1"/>
  <c r="I350" i="12" l="1"/>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I17" i="12" l="1"/>
  <c r="I436" i="12"/>
  <c r="I437" i="12"/>
  <c r="I439" i="12"/>
  <c r="I440" i="12"/>
  <c r="I441" i="12"/>
  <c r="I435" i="12"/>
  <c r="I55" i="12" l="1"/>
  <c r="I18" i="12"/>
  <c r="I19" i="12"/>
  <c r="I20" i="12"/>
  <c r="I21" i="12"/>
  <c r="I22" i="12"/>
  <c r="I23" i="12"/>
  <c r="I24" i="12"/>
  <c r="I26" i="12"/>
  <c r="I27" i="12"/>
  <c r="I28" i="12"/>
  <c r="I29" i="12"/>
  <c r="I30" i="12"/>
  <c r="I31" i="12"/>
  <c r="I32" i="12"/>
  <c r="I33" i="12"/>
  <c r="I34" i="12"/>
  <c r="I35" i="12"/>
  <c r="I36" i="12"/>
  <c r="I37" i="12"/>
  <c r="I38" i="12"/>
  <c r="I39" i="12"/>
  <c r="I40" i="12"/>
  <c r="I41" i="12"/>
  <c r="I44" i="12"/>
  <c r="I45" i="12"/>
  <c r="I46" i="12"/>
  <c r="I47" i="12"/>
  <c r="I50" i="12"/>
  <c r="I51" i="12"/>
  <c r="I52" i="12"/>
  <c r="I53" i="12"/>
  <c r="I54" i="12"/>
  <c r="I16" i="12"/>
  <c r="I49" i="12"/>
  <c r="I48" i="12"/>
  <c r="I43" i="12"/>
  <c r="I42" i="12"/>
  <c r="I25" i="12" l="1"/>
  <c r="H416" i="12"/>
  <c r="I416" i="12" s="1"/>
  <c r="H415" i="12"/>
  <c r="I415" i="12" s="1"/>
  <c r="H414" i="12"/>
  <c r="H413" i="12"/>
  <c r="H412" i="12"/>
  <c r="H409" i="12"/>
  <c r="H408" i="12"/>
  <c r="H407" i="12"/>
  <c r="H406" i="12"/>
  <c r="H405" i="12"/>
  <c r="H462" i="12" s="1"/>
  <c r="H404" i="12"/>
  <c r="H403" i="12"/>
  <c r="I351" i="12"/>
  <c r="I352" i="12"/>
  <c r="I353" i="12"/>
  <c r="F353" i="12"/>
  <c r="F352" i="12"/>
  <c r="F351" i="12"/>
  <c r="I426" i="12"/>
  <c r="I427" i="12"/>
  <c r="I428" i="12"/>
  <c r="I429" i="12"/>
  <c r="H463" i="12" l="1"/>
  <c r="I403" i="12"/>
  <c r="I425" i="12"/>
  <c r="I303" i="12" l="1"/>
  <c r="I306" i="12"/>
  <c r="I424" i="12" l="1"/>
  <c r="I423" i="12"/>
  <c r="I422" i="12"/>
  <c r="I421" i="12"/>
  <c r="I420" i="12"/>
  <c r="I419" i="12"/>
  <c r="I418" i="12"/>
  <c r="I417" i="12"/>
  <c r="I414" i="12"/>
  <c r="I413" i="12"/>
  <c r="I412" i="12"/>
  <c r="I411" i="12"/>
  <c r="I410" i="12"/>
  <c r="I409" i="12"/>
  <c r="I408" i="12"/>
  <c r="I407" i="12"/>
  <c r="I406" i="12"/>
  <c r="I404" i="12"/>
  <c r="I405" i="12" l="1"/>
  <c r="I462" i="12" l="1"/>
  <c r="I463" i="12" s="1"/>
  <c r="H347" i="12"/>
  <c r="H464" i="12" s="1"/>
  <c r="I347" i="12"/>
  <c r="I464" i="12" l="1"/>
</calcChain>
</file>

<file path=xl/sharedStrings.xml><?xml version="1.0" encoding="utf-8"?>
<sst xmlns="http://schemas.openxmlformats.org/spreadsheetml/2006/main" count="3320" uniqueCount="1246">
  <si>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</si>
  <si>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</si>
  <si>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</si>
  <si>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</si>
  <si>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</si>
  <si>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</si>
  <si>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</si>
  <si>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</si>
  <si>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</si>
  <si>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</si>
  <si>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</si>
  <si>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</si>
  <si>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</si>
  <si>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</si>
  <si>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</si>
  <si>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</si>
  <si>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</si>
  <si>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</si>
  <si>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</si>
  <si>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</si>
  <si>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</si>
  <si>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</si>
  <si>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</si>
  <si>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</si>
  <si>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</si>
  <si>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</si>
  <si>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</si>
  <si>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</si>
  <si>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</si>
  <si>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</si>
  <si>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</si>
  <si>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</si>
  <si>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</si>
  <si>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</si>
  <si>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</si>
  <si>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</si>
  <si>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</si>
  <si>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</si>
  <si>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</si>
  <si>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</si>
  <si>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</si>
  <si>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</si>
  <si>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</si>
  <si>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</si>
  <si>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</si>
  <si>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</si>
  <si>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</si>
  <si>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</si>
  <si>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</si>
  <si>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</si>
  <si>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</si>
  <si>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</si>
  <si>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</si>
  <si>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</si>
  <si>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</si>
  <si>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</si>
  <si>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</si>
  <si>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</si>
  <si>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</si>
  <si>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</si>
  <si>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</si>
  <si>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</si>
  <si>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</si>
  <si>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</si>
  <si>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</si>
  <si>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</si>
  <si>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</si>
  <si>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</si>
  <si>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</si>
  <si>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</si>
  <si>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</si>
  <si>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</si>
  <si>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</si>
  <si>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</si>
  <si>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</si>
  <si>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</si>
  <si>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</si>
  <si>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</si>
  <si>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</si>
  <si>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</si>
  <si>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</si>
  <si>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</si>
  <si>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</si>
  <si>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</si>
  <si>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г. Астана, район Есиль, ул. Достык, 5/2</t>
  </si>
  <si>
    <t>Вывоз ТБО АО "Национальный Медицинский Холдинг"</t>
  </si>
  <si>
    <t>Без применения норм Правил (пп.14 п. 15 Правил)</t>
  </si>
  <si>
    <t xml:space="preserve">г. Астана, пр. Кабанбай батыра, 53 </t>
  </si>
  <si>
    <t xml:space="preserve">г. Астана:   пр. Туран, 34/1 (РНЦН); ул. Сыганак, 2 (РДЦ);
ул. Керей, 3 (РНЦСМП)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</si>
  <si>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</si>
  <si>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</si>
  <si>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Производить сбор твердо-бытовых отходов:
1) с 4 мусорных контейнеров общим объемом – 4,4 м3, ежедневно;
2) с 6 мусорных контейнеров общим объемом – 2,6 м3, ежедневно;
3) с 8-ми мусорных контейнеров общим объемом – 5,5 м3, ежедневно.</t>
  </si>
  <si>
    <t>Услуги по вывозу снега</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</si>
  <si>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</si>
  <si>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</si>
  <si>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</si>
  <si>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</si>
  <si>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</si>
  <si>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</si>
  <si>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</si>
  <si>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</si>
  <si>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</si>
  <si>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Автомойка внедорожных автомобилей: Volkswagen Touareg 2 единицы – 104 моек, Ssang Yong 1 единица – 52 мойки, Volkswagen Tiguan 2 единицы – 104 моек. Общее количество моек – 260. В мойку 1 внедорожного автомобиля входит мойка кузова и салона</t>
  </si>
  <si>
    <t>Услуги автомойки легковых автомобилей</t>
  </si>
  <si>
    <t>Автомойка легковых автомобилей: Volkswagen Passat 7 единиц – 364 моек, Volkswagen Jetta 4 единицы – 208 моек, Lexus – 1 единица – 52 мойки. Общее количество моек – 624. В мойку 1 легкового автомобиля входит мойка кузова и салона</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</si>
  <si>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</si>
  <si>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</si>
  <si>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</si>
  <si>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</si>
  <si>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</si>
  <si>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</si>
  <si>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</si>
  <si>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</si>
  <si>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</si>
  <si>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</si>
  <si>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</si>
  <si>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</si>
  <si>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</si>
  <si>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</si>
  <si>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</si>
  <si>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</si>
  <si>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</si>
  <si>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</si>
  <si>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</si>
  <si>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</si>
  <si>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</si>
  <si>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</si>
  <si>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</si>
  <si>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</si>
  <si>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</si>
  <si>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</si>
  <si>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</si>
  <si>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</si>
  <si>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</si>
  <si>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</si>
  <si>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</si>
  <si>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</si>
  <si>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</si>
  <si>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</si>
  <si>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</si>
  <si>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</si>
  <si>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</si>
  <si>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</si>
  <si>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</si>
  <si>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</si>
  <si>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</si>
  <si>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</si>
  <si>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</si>
  <si>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</si>
  <si>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</si>
  <si>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</si>
  <si>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</si>
  <si>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</si>
  <si>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</si>
  <si>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</si>
  <si>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</si>
  <si>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</si>
  <si>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</si>
  <si>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</si>
  <si>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</si>
  <si>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</si>
  <si>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</si>
  <si>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</si>
  <si>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</si>
  <si>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</si>
  <si>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</si>
  <si>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</si>
  <si>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</si>
  <si>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</si>
  <si>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</si>
  <si>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</si>
  <si>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</si>
  <si>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</si>
  <si>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</si>
  <si>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</si>
  <si>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</si>
  <si>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</si>
  <si>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</si>
  <si>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</si>
  <si>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</si>
  <si>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</si>
  <si>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</si>
  <si>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</si>
  <si>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</si>
  <si>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</si>
  <si>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</si>
  <si>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</si>
  <si>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</si>
  <si>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</si>
  <si>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</si>
  <si>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</si>
  <si>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</si>
  <si>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</si>
  <si>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</si>
  <si>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</si>
  <si>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</si>
  <si>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</si>
  <si>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</si>
  <si>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</si>
  <si>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</si>
  <si>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</si>
  <si>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</si>
  <si>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</si>
  <si>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</si>
  <si>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</si>
  <si>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</si>
  <si>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</si>
  <si>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</si>
  <si>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</si>
  <si>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</si>
  <si>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</si>
  <si>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</si>
  <si>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</si>
  <si>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</si>
  <si>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</si>
  <si>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</si>
  <si>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</si>
  <si>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</si>
  <si>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</si>
  <si>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</si>
  <si>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</si>
  <si>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</si>
  <si>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</si>
  <si>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</si>
  <si>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</si>
  <si>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</si>
  <si>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</si>
  <si>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</si>
  <si>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</si>
  <si>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</si>
  <si>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</si>
  <si>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</si>
  <si>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</si>
  <si>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</si>
  <si>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</si>
  <si>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</si>
  <si>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</si>
  <si>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</si>
  <si>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</si>
  <si>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</si>
  <si>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</si>
  <si>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</si>
  <si>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</si>
  <si>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</si>
  <si>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</si>
  <si>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</si>
  <si>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</si>
  <si>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</si>
  <si>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</si>
  <si>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</si>
  <si>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</si>
  <si>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</si>
  <si>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</si>
  <si>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</si>
  <si>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</si>
  <si>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</si>
  <si>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</si>
  <si>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</si>
  <si>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</si>
  <si>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</si>
  <si>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</si>
  <si>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</si>
  <si>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</si>
  <si>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</si>
  <si>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</si>
  <si>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</si>
  <si>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</si>
  <si>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</si>
  <si>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</si>
  <si>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</si>
  <si>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</si>
  <si>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</si>
  <si>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</si>
  <si>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</si>
  <si>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</si>
  <si>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</si>
  <si>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</si>
  <si>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</si>
  <si>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</si>
  <si>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</si>
  <si>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</si>
  <si>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</si>
  <si>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</si>
  <si>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</si>
  <si>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</si>
  <si>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</si>
  <si>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</si>
  <si>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</si>
  <si>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</si>
  <si>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</si>
  <si>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</si>
  <si>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</si>
  <si>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</si>
  <si>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</si>
  <si>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</si>
  <si>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</si>
  <si>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</si>
  <si>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</si>
  <si>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</si>
  <si>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</si>
  <si>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</si>
  <si>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</si>
  <si>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</si>
  <si>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</si>
  <si>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</si>
  <si>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</si>
  <si>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</si>
  <si>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</si>
  <si>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</si>
  <si>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</si>
  <si>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</si>
  <si>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</si>
  <si>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</si>
  <si>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</si>
  <si>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</si>
  <si>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</si>
  <si>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</si>
  <si>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</si>
  <si>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400 гр.</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</si>
  <si>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</si>
  <si>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</si>
  <si>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</si>
  <si>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</si>
  <si>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</si>
  <si>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</si>
  <si>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</si>
  <si>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 xml:space="preserve">с 1 января по 22 сентября 2014 года </t>
  </si>
  <si>
    <t>гр. 10</t>
  </si>
  <si>
    <t>Абонентские услуги спутникового слежения и мониторинга автотранспорта (GPS) на 16 единиц автомобилей: Volkswagen Passat- 6 единиц, Volkswagen Jetta - 4 единицы, Volkswagen Touareg - 1 единица, Ssang Yong - 1 единица, Volkswagen Tiguan - 2 единицы, МАЗ-1 единица, Lexus GS 350 - 1 единица.</t>
  </si>
  <si>
    <t>гр. 4</t>
  </si>
  <si>
    <t>31</t>
  </si>
  <si>
    <t>Автомойка микроавтобусов марки Volkswagen Caravella в количестве 3 единиц, общее количество моек – 156. В мойку 1 микроавтобуса входит мойка кузова и салона</t>
  </si>
  <si>
    <t>гр. 4. 7. 8. 10</t>
  </si>
  <si>
    <t>Дополнено</t>
  </si>
  <si>
    <t>Автомойка микроавтобусов марки Volkswagen Caravella в количестве 1 единицы, общее количество моек – 52. В мойку микроавтобуса входит мойка кузова и салона</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</si>
  <si>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Размер и цвет: по согласованию с Заказчиком.</t>
  </si>
  <si>
    <t>Исключена</t>
  </si>
  <si>
    <t>Без применения норм Правил (пп. 31 п. 15)</t>
  </si>
  <si>
    <t>г. Астана, ул. Туран, 34/1</t>
  </si>
  <si>
    <t>г. Астана, ул. Туран, 34/2</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</si>
  <si>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</si>
  <si>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Дизельное топливо ДТ.Л.К.2 ТР ТС 013/2011 для отопления зданий Назарбаев Университет </t>
  </si>
  <si>
    <t>Водоснабжение и отвод сточных вод ЖК «Северное сияние»</t>
  </si>
  <si>
    <t>ЖК «Северное Сияние» Водоснабжение и отвод сточных вод (Количество  квартир-64)"</t>
  </si>
  <si>
    <t xml:space="preserve">Услуга </t>
  </si>
  <si>
    <t>С момента заключения Договора по 31 декабря 2014г.</t>
  </si>
  <si>
    <t xml:space="preserve">г. Астана, ул. Достык, 5/2, ЖК </t>
  </si>
  <si>
    <t>Водоснабжение и отвод сточных вод ЖК «Хайвилл Астана»</t>
  </si>
  <si>
    <t>ЖК «Хайвилл Астана» Водоснабжение и отвод сточных вод (Количество  квартир-130)"</t>
  </si>
  <si>
    <t>г. Астана, ул. Ахмет Байтурсынулы, 5</t>
  </si>
  <si>
    <t xml:space="preserve">Производить сбор твердо-бытовых отходов:
1) с 11-ти контейнеров общим объемом – 12,1 м3, ежедневно; 2) с 10-ти контейнеров общим объемом – 0,379 м3, ежедневно. </t>
  </si>
  <si>
    <t>Услуги по сервисному обслуживанию прачечного оборудования АО "Республиканский научный центр нейрохирургий"</t>
  </si>
  <si>
    <t>г. Астана, пр. Туран, 34/1</t>
  </si>
  <si>
    <t>Услуги по сервисному обслуживанию кухонного оборудования АО "Республиканский научный центр нейрохирургий"</t>
  </si>
  <si>
    <t>Услуги по сервисному обслуживанию прачечного оборудования для обеспечения бесперебойного функционирования следующего оборудования: 1) Стиральная машина IPSO HF 304 – 2 шт. 2) Стиральная машина IPSO HF 135 – 1 шт. 3) Стиральная машина IPSO DR 80 – 2 шт.
4) Стиральная машина IPSO DR 35 – 1 шт.
5) Гладильный каток IPSO MAIХIMA 2004 FM/500 – 1 шт. 6) Подогреваемая вакуумная доска Rotondi PVT 38 – 1 шт. 7) Пресс-утюг для прачечной Rotondi BL CО 90 – 1 шт. 8) Воздушный компрессор MALKAN C-205 – 1 шт.
Согласно технической спецификации.</t>
  </si>
  <si>
    <t>Услуги по сервисному обслуживанию кухонного оборудования для обеспечения бесперебойного функционирования следующего оборудования: 1) Банкетная тележка INOKSAN – 5 шт. 2) Бенмари для соуса INOKSAN 9 ВЕ 200 – 1 шт. 3) Мухоловка – 5 шт. 4)  Машина для нарезки продуктов – 1 шт. 5) Машина для очистки картофеля – 1 шт. 6) Машина для шинкования овощей, 250 кг – 1 шт. 7) Машинка для нарезки хлеба – 1 шт. 8) Котел для кипячения, электрический – 2 шт.
9) Мясорубка МИМ 300М – 2 шт.
10) Печь 4-х камфорная INOKSAN 9КЕ300 – 2 шт. 11) Печь для тортов и пиццы – 1 шт.
12) Печь комбинированная, паровой генератор – 1 шт. 13) Пила для мяса, костей – 1 шт.
14) Планетарный миксер – 1 шт. 15) Пресс-машинка для овощей – 1 шт. 16) Электрическая духовка INOKSAN – 1 шт. 17) Электрическая жаровня INOKSAN – 1 шт. 18) Электрическая печь INOKSAN – 1 шт. 19) Электрическая фритюрница настольная INOKSAN – 1 шт. 20) Соковыжималка для твердых – 1 шт. 21) Сковородка опрокидываемая INOKSAN – 1 шт. 22) Холодильник 600 л INOKSAN – 7 шт.
23) Холодильник настольного типа INOKSAN – 1 шт. 24) Соковыжималка – 1 шт.
25) Посудомоечная машина INOKSAN ВКЕ 210 – 1 шт. 26) Картофелечистка INOKSAN MPS 010 – 1 шт. 27) Тестомешалка SPAR SP-40M – 1 шт. 
Согласно технической спецификации.</t>
  </si>
  <si>
    <t>Услуги пр обслуживанию и ремонту промышленного холодильного оборудования для обеспечения бесперебойного функционирования холодильников TECHNOBLOK - 10 шт.  Согласно технической спецификации.</t>
  </si>
  <si>
    <t>Услуги по обслуживанию и ремонту промышленного холодильного оборудования АО "Республиканский научный центр нейрохирургий"</t>
  </si>
  <si>
    <t xml:space="preserve">(дата и номер приказа о внесении изменений и/или </t>
  </si>
  <si>
    <t>дополнений в ПЗ)</t>
  </si>
  <si>
    <t>Без применения норм Правил (пп. 1 п. 15)</t>
  </si>
  <si>
    <t>Услуги питания для организации семинаров и конференции (стандарт)</t>
  </si>
  <si>
    <t>Услуги питания (стандарт). Меню в расчёте на одного человека в расчёте на одного человека по одной штуке: хачапури, эклер, чай, шу с киви, вода без газа-0,5 л., самса. Количество участников 2080 (две тысячи восемьдесят) человек</t>
  </si>
  <si>
    <t xml:space="preserve">С момента подписания Договора до 31.12.2014 года, по заявке заказчика </t>
  </si>
  <si>
    <t>Услуги питания для организации семинаров и конференции (эконом)</t>
  </si>
  <si>
    <t>Услуги питания (эконом). Меню в расчёте на одного человека в расчёте на одного человека по одной штуке: хачапури, кофе растворимый, кортошка-пироженое. Количество участников 7020 (семь тысяч двадцать) человек</t>
  </si>
  <si>
    <t>Услуги по подключению сценического и музыкального оборудования</t>
  </si>
  <si>
    <t>9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 демонтаж, складирование и последующий монтаж сцены и музыкального оборудования.</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</si>
  <si>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 235/45R18 – 1 автомобиль</t>
  </si>
  <si>
    <t>С даты подписания Договора  по 31 декабря 2014 года</t>
  </si>
  <si>
    <t>Услуги по техническому обслуживанию и ремонту транспортных средств</t>
  </si>
  <si>
    <t>Услуги питания для организации семинаров и конференции (бизнес)</t>
  </si>
  <si>
    <t>Услуги питания (бизнес). Меню в расчёте на одного человека по одной штуке: чай с молоком, кофе растворимый, яблочный сок 0,25 л., эклер, куриный пирог, мини клаб сендвич, йогурт, блины с мясом, пирог медовый. Количество участников 14 379 (четырнадцать тысяч триста семьдесят девять) человек</t>
  </si>
  <si>
    <t>Услуги питания для организации семинаров и конференции (люкс)</t>
  </si>
  <si>
    <t>Услуги питания (люкс). Меню в расчёте на одного человека по одной штуке: чай с молоком, кофе варёный, валованы с икрой, самса с мясом, тирамису, блины с мясом, малиновый пирог, щелкунчик с фундуком, вода без газа-0,5 л., яблочный сок-0,25 л.. Количество участников 4529 (четыре тысячи двадцать девять) человек</t>
  </si>
  <si>
    <t>Дератизация, дезинсекция. АО "Республиканский научный центр нейрохирургии"</t>
  </si>
  <si>
    <t>Дератизация - борьба с грызунами (мыши, крысы и т.д.), дезинсекция - борьба с мухами, комарами и тараканами.  Общая площадь помещений – не более 19 475 кв.м., открытые территории – не более 1,5 га.</t>
  </si>
  <si>
    <t>С даты вступления в силу Договора по 31 декабря 2014 года</t>
  </si>
  <si>
    <t>Дератизация, дезинсекция, дезинфекция АО "Респубиканский научный центр неотложной медицинской помощи"</t>
  </si>
  <si>
    <t>Страхование гражданско-правовой ответственности владельцев транспортных средств</t>
  </si>
  <si>
    <t>Без применения норм Правил (пп. 4 п. 15)</t>
  </si>
  <si>
    <t>Страхование гражданско-правовой ответственности владельцев транспортных средств в количестве 24 единиц транспортных средств</t>
  </si>
  <si>
    <t>Страхование гражданско-правовой ответственности перевозчика перед пассажирами</t>
  </si>
  <si>
    <t>Страхование гражданско-правовой ответственности перевозчика перед пассажирами в количестве 24 единиц транспортных средств</t>
  </si>
  <si>
    <t>Система автоматической пожарной сигнализации, система звукового и речевого оповещения в АО "Республиканский научный центр нейрохирургии"</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</si>
  <si>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</si>
  <si>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Дезинфекция - борьба с бытовыми насекомыми. Дератизация - борьба с грызунами (мыши, крысы и т.д.). Дезинсекция - борьба с мухами и комарами. Общая площадь помещений – не более 3 200 кв.м. Общая  площадь открытых территорий - не более 3000 кв.м (0.3 га).</t>
  </si>
  <si>
    <t>Шиномонтажные услуги легкового, внедорожного автомобиля и микроавтобусов</t>
  </si>
  <si>
    <t>Шиномонтажные услуги автобусов</t>
  </si>
  <si>
    <t>Разовая замена всесезонных шин автобусов марки Foton – 2 единицы. Размеры шин: 10.00 R 20</t>
  </si>
  <si>
    <t>Шиномонтажные услуги спецтехники</t>
  </si>
  <si>
    <t>Разовая замена всесезонных шин спецтехники марки МКСМ – 2 единицы. Размеры шин: 10.0/75  R 15</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</si>
  <si>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</si>
  <si>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Услуги по техническому обслуживание и ремонт автомобиля Volswagen Caravella</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</si>
  <si>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автомобиля Volswagen Caravella – 1 единица.</t>
  </si>
  <si>
    <t>По заявкам Заказчика, с 1 февраля до 28 февраля 2014 года</t>
  </si>
  <si>
    <t xml:space="preserve">Дизельное топливо марки ДТ.Л.К2 ТР ТС 013/2011 для отопления зданий Назарбаев Университет </t>
  </si>
  <si>
    <t>Сервисное обслуживание приборов учета тепловой энергии  АО "Республиканский научный центр неотложной медицинской помощи"</t>
  </si>
  <si>
    <t>Туалетная бумага</t>
  </si>
  <si>
    <t>В течение 5 (пяти) рабочих дней с даты  получения письменной заявки Заказчика</t>
  </si>
  <si>
    <t>Бумага А3</t>
  </si>
  <si>
    <t>Бумага А3 для принтера, в пачке 500 л., плотность - 80 гр., яркость - 94%, белизна - 146%, класс "С"</t>
  </si>
  <si>
    <t>пачка</t>
  </si>
  <si>
    <t>В течение 5 календарных дней со дня получения заявки от Заказчика</t>
  </si>
  <si>
    <t>Бумага А4</t>
  </si>
  <si>
    <t>Бумага А4 для принтера, в пачке 500 л., плотность - 80 гр., яркость - 94%, белизна - 146%, класс "С"</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</si>
  <si>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</si>
  <si>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</si>
  <si>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Ватман А1</t>
  </si>
  <si>
    <t>Бумага чертежная м.А (ватман) ф.А1 (не менее 610х860мм), пл.200г/м кв. с вод. знаками ГОСТ 597-73, белого цвета</t>
  </si>
  <si>
    <t>Гребешки 12мм</t>
  </si>
  <si>
    <t>Материал пластик, количество переплетаемых листов не менее 90, цвет черный</t>
  </si>
  <si>
    <t xml:space="preserve">Штука </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</si>
  <si>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</si>
  <si>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</si>
  <si>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</si>
  <si>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</si>
  <si>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Гребешки 8мм</t>
  </si>
  <si>
    <t>Материал пластик, количество переплетаемых листов не менее 70, цвет черный</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</si>
  <si>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</si>
  <si>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 xml:space="preserve">Журнал </t>
  </si>
  <si>
    <t>Журнал, твердый переплет, обложка кожзаменитель, формат А4, для регистрации документов, не менее 96 листов</t>
  </si>
  <si>
    <t>Зажим для бумаг 15 мм</t>
  </si>
  <si>
    <t>Пачка</t>
  </si>
  <si>
    <t>Зажим для бумаг 19 мм</t>
  </si>
  <si>
    <t>Зажим для бумаг 25 мм</t>
  </si>
  <si>
    <t>Металлические для скрепления бумаг без перфорирования, ширина 25мм, цвет черный,  в пачке 12 штук.</t>
  </si>
  <si>
    <t>Зажим для бумаг 41 мм</t>
  </si>
  <si>
    <t>Металлические для скрепления бумаг без перфорирования,  ширина 41мм, цвет черный, в пачке 12 штук.</t>
  </si>
  <si>
    <t>Закладка-постик</t>
  </si>
  <si>
    <t>Бумага д/заметок - 76х76 мм 100л. клейкий слой, 76*76  мм, 4 неоновых цвета, 100 л. в каждом блоке.</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</si>
  <si>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</si>
  <si>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</si>
  <si>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</si>
  <si>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</si>
  <si>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Карандаш механический</t>
  </si>
  <si>
    <t>Пластиковый корпус с клипом. Пишущий узел 0,5-0,7м. Подача стержня осуществляется по мере необходимости.</t>
  </si>
  <si>
    <t>Книга канцелярская</t>
  </si>
  <si>
    <t>Книга канцелярская для учета, формат А4 с различной разлиновкой, обложки картонные, размер 200*300мм, не менее 60 листов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</si>
  <si>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</si>
  <si>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</si>
  <si>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Линейка</t>
  </si>
  <si>
    <t>Линейка из пластика, односторонняя шкала, прозрачная, четкое нанесение шкалы делений, 30 см.</t>
  </si>
  <si>
    <t>Лоток 6 секционный вертикальный</t>
  </si>
  <si>
    <t>Пластиковый накопитель для бумаг формата А4+, вертикальный, 6 секционный, из плотного твердого пластика, литой, с глянцевой поверхностью, устойчивый, с местом для маркировки на корешке.</t>
  </si>
  <si>
    <t>Магнит</t>
  </si>
  <si>
    <t>Цветной магнит, в упаковке 6 штук, диаметр 20 мм, круглая форма</t>
  </si>
  <si>
    <t>Маркер для доски</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</si>
  <si>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</si>
  <si>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 xml:space="preserve">Набор настольный </t>
  </si>
  <si>
    <t>Набор настольный, трехсекционный, раздвижной, пластик прозрачного цвета, эргономичный дизайн. Комплект канцелярских принадлежностей из 12 предметов (2 карандаша, ручка, точилка, ластик, линейка, скрепки, бумага для заметок, степлер, скобы, канцелярский нож)</t>
  </si>
  <si>
    <t>Настольный комплект руководителя</t>
  </si>
  <si>
    <t xml:space="preserve">Набор настольный:  Подложка для письма, подставка для 2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</si>
  <si>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Нож канцелярский/макетный</t>
  </si>
  <si>
    <t>Эргономичная ручка. Автоматический блокиратор для лезвия, универсальные ножи-каттеры и острые лезвия.</t>
  </si>
  <si>
    <t>Ножницы</t>
  </si>
  <si>
    <t>Канцелярские, выполнены из нержавеющей стали. Оригинальный дизайн эргономичные ручки для удобства работы. Острые лезвия.</t>
  </si>
  <si>
    <t>Папка подвесная 240*365 мм</t>
  </si>
  <si>
    <t>Формат А4. Папка из тонкого плотного картона с прочными металлическими направляющими. Наличие индексных ярлыков для ускорения поиска нужного документа. 240* 365 мм</t>
  </si>
  <si>
    <t xml:space="preserve">Папка регистратор </t>
  </si>
  <si>
    <t>Файл архивный, ламинированный. Используется для хранения бумаг. Формат А4,вмещает от 350 до 550 листов. На корешке пластиковое окно, ширина 50мм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</si>
  <si>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</si>
  <si>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</si>
  <si>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 xml:space="preserve">Папка с файлами </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</si>
  <si>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</si>
  <si>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Папка-конверт пластиковая на кнопке</t>
  </si>
  <si>
    <t>папка формата А4 из прозрачного пластика, с кнопочной застежкой  в середине</t>
  </si>
  <si>
    <t>Папка-планшет</t>
  </si>
  <si>
    <t>Пластиковая, твердая, с верхнем зажимом. Подходит для документов формата А4 прочный механизм , прочная обложка из полифома, обьем 75 листов, дополнительный карман для отдельных документов.</t>
  </si>
  <si>
    <t>Портфель для документов пластиковый</t>
  </si>
  <si>
    <t>Портфель с двумя ручками для документов формата А4, пластиковый, застежка на молнии, цвет по согласованию с Заказчиком</t>
  </si>
  <si>
    <t>Разделитель 1-12</t>
  </si>
  <si>
    <t xml:space="preserve">пластиковый разделитель, в пачке 12 разноцветных листов </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</si>
  <si>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</si>
  <si>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</si>
  <si>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Ручка шариковая</t>
  </si>
  <si>
    <t xml:space="preserve">Шариковая ручка с резиновым держателем со стержнем, цвет пасты по согласованию с Заказчиком </t>
  </si>
  <si>
    <t>Скобы для степлера</t>
  </si>
  <si>
    <t>Стальные оцинкованные скобы, в упаковке 1000 штук. Размер скоба №23/23</t>
  </si>
  <si>
    <t>Скоросшиватель картонный</t>
  </si>
  <si>
    <t>Папка формата А4, для сшивания бумаг хранения и активной работы с документацией. Плотность не менее 300 гр. Цвет белый, вместимость не менее 50 листов</t>
  </si>
  <si>
    <t>Скоросшиватель пластиковый</t>
  </si>
  <si>
    <t>Стандартный пластиковый скоросшиватель с прозрачным цветным верхом и лейблом для маркировки размером формата А4, вместимость не менее 50 листов</t>
  </si>
  <si>
    <t>Скотч 19 мм с диспенсером</t>
  </si>
  <si>
    <t>Диспенсер настольный прозрачный, в комплекте со скотчем 19 мм, длиной не менее 65 м</t>
  </si>
  <si>
    <t>Скотч 50 мм</t>
  </si>
  <si>
    <t xml:space="preserve">Скотч 50мм*60м, цвет прозрачный, изготовлена из полипропилена </t>
  </si>
  <si>
    <t>Скрепки</t>
  </si>
  <si>
    <t>скрепки 28  мм, металлические, в пачке 100 штук</t>
  </si>
  <si>
    <t>Скрепки цветные</t>
  </si>
  <si>
    <t>скрепки 26  мм, металлические, с цветным покрытием, в пачке 100 штук</t>
  </si>
  <si>
    <t>Скрепочница магнитная</t>
  </si>
  <si>
    <t>корпус пластиковый, с магнитом, наличие не менее 20 скрепок  в комплекте</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</si>
  <si>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</si>
  <si>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</si>
  <si>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</si>
  <si>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150 листов</t>
  </si>
  <si>
    <t>Степлер</t>
  </si>
  <si>
    <t>Степлер канцелярский с металлическими частями стальным основанием с пластиковой скользящей основой. Вместимость контейнера не менее 100 скоб. Пробивает  не менее 210 листов</t>
  </si>
  <si>
    <t>Стикеры 5 цветов</t>
  </si>
  <si>
    <t>Стикеры - закладки неоновые, в одной пачке 5 цветов, по 25 закладок каждого цвета, размер 4,5 мм*10мм, с клейкой основой</t>
  </si>
  <si>
    <t xml:space="preserve">Тетрадь общая </t>
  </si>
  <si>
    <t>Формат А 5, в клетку, не менее 96 листов, обложка ПВХ</t>
  </si>
  <si>
    <t xml:space="preserve">Точилка с контейнером </t>
  </si>
  <si>
    <t>Для карандашей различных диаметров. Выполнена из пластика, с контейнером для стружек</t>
  </si>
  <si>
    <t>Указка лазерная</t>
  </si>
  <si>
    <t>Файл</t>
  </si>
  <si>
    <t>Файл прозрачный, формат А4, плотность пленки 50-70 мкр, в упаковке 100 штук</t>
  </si>
  <si>
    <t>Шило</t>
  </si>
  <si>
    <t>Шило металлическое с крючком, для прошивки документов толстое, с большим ушком, деревянный держатель</t>
  </si>
  <si>
    <t>Штрих</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</si>
  <si>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</si>
  <si>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 xml:space="preserve">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 </t>
  </si>
  <si>
    <t>Диспенсер напольный</t>
  </si>
  <si>
    <t>Диспенсер для воды, тип напольный, со шкафчиком. Охлаждение и нагрев воды. Напряжение: не менее 220 В. Цвет: согласовывается с Заказчиком. Гарантия: не менее 12 месяцев, размеры не менее 34см х 33 см х 98 см</t>
  </si>
  <si>
    <t>Работа</t>
  </si>
  <si>
    <t>Техническое обслуживание и ремонт транспортных средств</t>
  </si>
  <si>
    <t>Техническое обслуживание и ремонт автомобиля Volswagen Caravella</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</si>
  <si>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</si>
  <si>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автомобиля Volswagen Caravella – 1 единица.</t>
  </si>
  <si>
    <t>Техническое обслуживание и ремонт транспортных средств АО "РНЦНХ"</t>
  </si>
  <si>
    <t>Техническое обслуживание и ремонт согласно перечня работ с заменой запасных частей, с расходными материалами и запасными частями для следующих транспортных средств: Nissan Teana – 1 единица, Toyota Corolla – 1 единица, Hyundai H-1 – 1 единица, Hyundai Caynti – 1 единица, Газ 33023 – 1 единица, МКСМ 800Н – 1 единица</t>
  </si>
  <si>
    <t>Услуги автомойки микроавтобуса АО "РНЦНХ"</t>
  </si>
  <si>
    <t>Автомойка микроавтобусов марки Хундай Каунти в количестве 1 единицы, общее количество моек – 12. В мойку 1 микроавтобуса входит мойка кузова и салона</t>
  </si>
  <si>
    <t>Со дня вступления в силу Договора  по 31 декабря 2014 года</t>
  </si>
  <si>
    <t>Услуги автомойки грузового автомобиля АО "РНЦНХ"</t>
  </si>
  <si>
    <t>Автомойка грузового автомобиля марки Газ 33023  в количестве 1 единицы, общее количество моек – 12. В мойку 1 грузового автомобиля входит мойка кузова и салона</t>
  </si>
  <si>
    <t>Услуги автомойки легковых автомобилей АО "РНЦНХ"</t>
  </si>
  <si>
    <t>Автомойка легковых автомобилей: Nissan Teana в количесте 1 единицы – 30 моек, Toyota Corolla в количестве 1 единицы – 14 моек. Общее количество моек – 44. В мойку 1 легкового автомобиля входит мойка кузова и салона</t>
  </si>
  <si>
    <t>исключено</t>
  </si>
  <si>
    <t>г. Астана, пр. Кабанбай батыра, 53; пр.Туран, 34/1, ул. Сыганак, 2, ул. Жанибек Керей хандары, 3</t>
  </si>
  <si>
    <t>Обязательное страхование работника от несчастных случаев при исполнении им трудовых (служебных) обязанностей на 393 человека</t>
  </si>
  <si>
    <t>Обязательное страхование работника от несчастных случаев при исполнении им трудовых (служебных) обязанностей</t>
  </si>
  <si>
    <t>Без применения норм Правил (пп. 4) п. 15)</t>
  </si>
  <si>
    <t>с 08.02.2014г. по 07.02.2015г.</t>
  </si>
  <si>
    <t>Вывоз снега с территории  грузовым автотранспортом 1350 рейсов. Очистка дорог от снега тяжелым автогрейдером 36 часов. Погрузка снега погрузчиком 96 часов.</t>
  </si>
  <si>
    <t>Комплект,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</si>
  <si>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31.12.2014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</si>
  <si>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</si>
  <si>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</si>
  <si>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Постельный комплект - односпальный (1 простыня, 2 наволочки, 1 пододеяльник)</t>
  </si>
  <si>
    <t>Подушка</t>
  </si>
  <si>
    <t>Покрывало, размер: 200х180 cм,  Материал изготовления плотный, прочный гобелен.</t>
  </si>
  <si>
    <t>Покрывало, размер: 220х200 cм,  Материал изготовления плотный, прочный гобелен.</t>
  </si>
  <si>
    <t xml:space="preserve"> Одеяло, размер 205х140 cм,  холлофайбер, облегченное (ткань полиэстер)</t>
  </si>
  <si>
    <t>Покрывало, размер: 200х160 cм,  Материал ультрастеп.</t>
  </si>
  <si>
    <t>Жалюзи</t>
  </si>
  <si>
    <t>Состав: 70 %- полиэстер, 30%- шелк, ширина -0.89 мм., полузатемняющая, с пылеотталкивающей  пропиткой.Цвет по согласованию с Заказчиком.</t>
  </si>
  <si>
    <t xml:space="preserve">Дверные замки с ручками в комплекте </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</si>
  <si>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</si>
  <si>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Доводчик дверной</t>
  </si>
  <si>
    <t>Доводчик дверной,металлический на магните, масса двери не менее 85 кг.</t>
  </si>
  <si>
    <t>Сердцевина для замка заводского исполнения размер 35х35мм(7см), с ключами не менее 5 штук. Тип ключа «английский», с поперечными нарезками. По согласованию с Заказчиком.</t>
  </si>
  <si>
    <t>Сиденье для унитазов</t>
  </si>
  <si>
    <t>Сиденье для унитаза, пластиковые. По согласованию с Заказчиком.</t>
  </si>
  <si>
    <t>Сместитель для душа</t>
  </si>
  <si>
    <t>Сместитель для душа, рычажный  с длинным гусаком, с выходом для подключения душевого шланга.По согласованию с Заказчиком.</t>
  </si>
  <si>
    <t>Сместитель для кухни</t>
  </si>
  <si>
    <t>Сместитель для кухни, рычажный  с длинным гусаком.По согласованию с Заказчиком.</t>
  </si>
  <si>
    <t>Шланг сантехнический</t>
  </si>
  <si>
    <t>Шланг сантехнический в металлической оплетке для воды.По согласованию с Заказчиком.</t>
  </si>
  <si>
    <t>Шланг для душа</t>
  </si>
  <si>
    <t>Шланг с ниточной и никелированной оплеткой. Длина 1,5-2 метра. По согласованию с Заказчиком.</t>
  </si>
  <si>
    <t>Гофрошланг</t>
  </si>
  <si>
    <t xml:space="preserve">Гофрированный шланг сантехнический, d40, L-1,2
в полиэтиленовой упаковке с вкладышем, где указаны комплектация, технические характеристики и инструкция по монтажу.
</t>
  </si>
  <si>
    <t>Жидкие профессиональные моющие средства</t>
  </si>
  <si>
    <t>Стиральный порошок для цветного белья с добавками содержащее добавки энзима,пригодное для использования в мягкой и средней жесткости воде.Используются в любой стиральной машине промышленного типа.Эффективен при любой температуре.Химический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отбеливатель(в упаковке не менее 10 кг.)</t>
  </si>
  <si>
    <t>Средство для удаления жира и грязи</t>
  </si>
  <si>
    <t>Вспомогательное средство для удаления жира и грязи.Используются в любой стиральной машине промышленного типа.Не подвержено воздействию жесткости воды.Применяется при стирки любого текстиля и в особенности шерстяного и нежного белья.Химический состав: нонионо поверхностно-активного вещества &lt;%30.рН 7, жидкость безцветного цвета.(масса не менее 4.85 кг. в бидоне )</t>
  </si>
  <si>
    <t>Пакеты</t>
  </si>
  <si>
    <t>Услуги по реставрации мебели</t>
  </si>
  <si>
    <t>Со дня вступления в силу договора до 31 декабря 2014 года по заявке заказчика</t>
  </si>
  <si>
    <t>г.Астана</t>
  </si>
  <si>
    <t>Услуги мойки витражей</t>
  </si>
  <si>
    <t xml:space="preserve">Услуг по текущему ремонту жилых помещений </t>
  </si>
  <si>
    <t>Услуги по техническому обслуживанию бытового оборудования</t>
  </si>
  <si>
    <t>Услуги по ремонту прачечного оборудования</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</si>
  <si>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</si>
  <si>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Набор наушников и ИК –приемников на 50 чел., 20 настольных микрофонов, 1 радиомикрофон, 2 пульта переводчиков, 1 центр. процессор, 1 трансмиттер, 1 излучатель, 1 кабина для переводчиков, 2 петличных микрофона (101 день, 8 часов в день)</t>
  </si>
  <si>
    <t>Услуги синхронного перевода для организации обучения по программе Executive MBA</t>
  </si>
  <si>
    <t>Синхронный перевод с английского на русский/казахский и русского/казахского на английский. 2 переводчика на 8-часовой рабочий день (2 256 часов)</t>
  </si>
  <si>
    <t xml:space="preserve"> Дератизация - борьба с грызунами (мыши, крысы и т.д.), дезинсекция - борьба с мухами, комарами и тараканами и другими бытовыми насекомыми.  Обработка постельных принадлежностей. Услуги осуществляются на территории трех объектов. Комплекс зданий Назарбаев Университета: общая площадь помещений – не более  35 286,3 кв.м,открытые территории – не более 15 га.  Республиканский научный центр нейрохирургии: общая площадь помещений не более 19475 кв.м, открытых территорий не более 15 га. Республиканский научный центр неотложной медицинской помощи: общая площадь помещений не более 3200 кв.м, открытые территории не более 3200 кв.м</t>
  </si>
  <si>
    <t>Комплект состоит из : 1)Жидкий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2)Жидкий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3)Жидкий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4)Средство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5)Кондиционер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</si>
  <si>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В течении 60 календарных дней со дня вступления в силу договора</t>
  </si>
  <si>
    <t>Тепловизионная камера</t>
  </si>
  <si>
    <t>Услуги по текущему ремонту жилых помещений  1176 кв.м согласно дефектных актов и технической спецификации.</t>
  </si>
  <si>
    <t>Файл архивный, ламинированный. Используется для хранения бумаг. Формат А4,вмещает от 350 до 550 листов. На корешке пластиковое окно, ширина 75 мм</t>
  </si>
  <si>
    <t>гр.7, 8, 9</t>
  </si>
  <si>
    <t>гр.4, 7, 8, 9</t>
  </si>
  <si>
    <t>гр.7,8,9</t>
  </si>
  <si>
    <t>Выходная мощность 6 милливатт Миниатюрные размеры и вес - 14 на 160мм (металлический корпус в виде ручки), 90 граммДлина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- 1,1ммПотребляемая энергия - менее 200мА, питание от двух батареек АААСрок службы - более 5000 часов Время работы от одного комплекта батареек: 2-3 часа (зависит от качества энергоносителя).</t>
  </si>
  <si>
    <t>гр.4</t>
  </si>
  <si>
    <t xml:space="preserve">Услуги фотографа </t>
  </si>
  <si>
    <t>Запрос ценовых предлложений</t>
  </si>
  <si>
    <t xml:space="preserve">С момента ступления в силу Договора до 31.12.2014 года, по заявке заказчика </t>
  </si>
  <si>
    <t>г. Астана, пр. Кабанбай батыра 53</t>
  </si>
  <si>
    <t>Услуги питания для организации обучения по программе Executive MBA (1 меню)</t>
  </si>
  <si>
    <t>Услуги питания (меню 1). Меню в расчете по одной штуке: салат, горячее блюдо, десерт, напитки (соки, вода, чай). Количество участников 50 человек.</t>
  </si>
  <si>
    <t>Услуги питания для организации обучения по программе Executive MBA (2 меню)</t>
  </si>
  <si>
    <t>Услуги питания (меню 2). Меню в расчете по одной штуке: салат, горячее блюдо, десерт, напитки (соки, вода, чай). Количество участников 45 человек.</t>
  </si>
  <si>
    <t>Профессиональная выездная репортажная фотосъёмка профессиональным фотоаппаратом (34 часа). Согласно технической спецификации.</t>
  </si>
  <si>
    <t xml:space="preserve">Дырокол </t>
  </si>
  <si>
    <t>Металлические для скрепления бумаг без перфорирования,  ширина 15мм, цвет черный,  в картонной упаковке, в пачке 12 штук.</t>
  </si>
  <si>
    <t>Металлические для скрепления бумаг без перфорирования, цвет черный, ширина 19мм,   в картонной упаковке, в пачке 12 штук.</t>
  </si>
  <si>
    <t>гр.6,8,9</t>
  </si>
  <si>
    <t>По заявкам Заказчика, со дня подписания Договора и до заключения договора о закупках по итогам тендера</t>
  </si>
  <si>
    <t xml:space="preserve">Без применения норм Правил (пп. 40 п. 15) </t>
  </si>
  <si>
    <t>Футболка с логотипом</t>
  </si>
  <si>
    <t>Футболка белая с логотипом. Ткань:хлопок 100%. Ворот: О-образный. Размеры: 10 шт. –S, 20 шт. – M, 20 шт. –L. Способ нанесения логотипа оговаривается с Заказчиком.</t>
  </si>
  <si>
    <t>Блокнот с логотипом</t>
  </si>
  <si>
    <t>Блокнот формата А5, в клетку 50 листов (отрывные) с логотипом на обложке и листах. Способ нанесения логотипа оговаривается с Заказчиком</t>
  </si>
  <si>
    <t>Ручка с логотипом</t>
  </si>
  <si>
    <t>Шариковая ручка черного либо золотистого цвета с синей пастой, с нанесением логотипа. Способ нанесения логотипа оговаривается с Заказчиком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</si>
  <si>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</si>
  <si>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</si>
  <si>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</si>
  <si>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Пакет бумажный с логотипом</t>
  </si>
  <si>
    <t>Имиджевый бейдж</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</si>
  <si>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</si>
  <si>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</si>
  <si>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Карандаш с логотипом</t>
  </si>
  <si>
    <t>Простой карандаш черного цвета с нанесением логотипа. Способ нанесения логотипа оговаривается с Заказчиком</t>
  </si>
  <si>
    <t>Кувертка</t>
  </si>
  <si>
    <t>USB- флеш-карта с логотипом</t>
  </si>
  <si>
    <t>Флеш-карта из черного/белого пластика либо из металла не менее 4 Гб памяти. Способ нанесения логотипа оговаривается с Заказчиком</t>
  </si>
  <si>
    <t>Бейсболки с логотипом</t>
  </si>
  <si>
    <t>Мяч баскетбольный, женский, «игровой»</t>
  </si>
  <si>
    <t>Мяч баскетбольный, женский, «тренировочный»</t>
  </si>
  <si>
    <t>Мяч баскетбольный, мужской, «игровой»</t>
  </si>
  <si>
    <t>Мяч баскетбольный, мужской, «тренировочный»</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</si>
  <si>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</si>
  <si>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</si>
  <si>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</si>
  <si>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</si>
  <si>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</si>
  <si>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</si>
  <si>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Кубки золото</t>
  </si>
  <si>
    <t>Вратарские перчатки</t>
  </si>
  <si>
    <t>Медали</t>
  </si>
  <si>
    <t>Щитки футбольные</t>
  </si>
  <si>
    <t>Наколенники для воллейбола</t>
  </si>
  <si>
    <t>Гиря  24 кг</t>
  </si>
  <si>
    <t>Гриф 20 кг</t>
  </si>
  <si>
    <t>Гриф 18 кг</t>
  </si>
  <si>
    <t>Блины тяжелоатлетические  5 кг</t>
  </si>
  <si>
    <t>Блины тяжелоатлетические 10 кг</t>
  </si>
  <si>
    <t>Блины тяжелоатлетические 20 кг</t>
  </si>
  <si>
    <t>Лапы боксерские</t>
  </si>
  <si>
    <t>Футы (защита голени)</t>
  </si>
  <si>
    <t>Капа боксерская</t>
  </si>
  <si>
    <t>Форма для вратаря</t>
  </si>
  <si>
    <t>Форма для волейбола женская</t>
  </si>
  <si>
    <t>Форма для волейбола мужская</t>
  </si>
  <si>
    <t>Форма для футбола женская</t>
  </si>
  <si>
    <t>Форма для футбола мужская</t>
  </si>
  <si>
    <t>Форма для баскетбола мужская</t>
  </si>
  <si>
    <t>Форма для баскетбола женская</t>
  </si>
  <si>
    <t>Кимоно для дзюдо</t>
  </si>
  <si>
    <t>Кимоно для казакша курес</t>
  </si>
  <si>
    <t>Сетка воллейбольная с тросом</t>
  </si>
  <si>
    <t>Сетка для большого тенниса</t>
  </si>
  <si>
    <t>Весы</t>
  </si>
  <si>
    <t>Пады (ручные макивары)</t>
  </si>
  <si>
    <t>Макивары большие</t>
  </si>
  <si>
    <t>Защитные сетки</t>
  </si>
  <si>
    <t>Спортивные костюмы</t>
  </si>
  <si>
    <t>Официальный мяч FIBA «BGL6»,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</si>
  <si>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Тренировочный мяч «BDL6»,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либо из улучшенной синтетической кожи, размер: 6 (длина окружности 720—740 мм, масса 500—540 г).</t>
  </si>
  <si>
    <t>Официальный мяч FIBA «BGL7»,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</si>
  <si>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Тренировочный мяч «BDL7»,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</si>
  <si>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</si>
  <si>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</si>
  <si>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</si>
  <si>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Насос ручной для накачивания мячей. Длина: 29 см, диаметр: 3,6 см. С иглой и гибким шлангом.</t>
  </si>
  <si>
    <t>Цвет – золото, высота 29 мм, диаметр 12 мм. Матерал: нижняя часть кубка - пластик, основная верхняя часть - металл.</t>
  </si>
  <si>
    <t>Гибкая защита пальцев; спресованный поролон, Изогнутая форма. Настраиваемый ремешок на запястье. Анатомическая форма кисти. Размер – взрослый.</t>
  </si>
  <si>
    <t>Комплект медалей со шнурками. Диаметр: 60 мм. В комплекте 1 медаль золотого, 1 бронзового, и 1 серебренного цветов. Материал исполнения: металл.</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</si>
  <si>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</si>
  <si>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</si>
  <si>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Металлическая сферическая гиря с ручкой. Вес - 24 кг.</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</si>
  <si>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</si>
  <si>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Гриф. Изготовлен из металла. Длина - не менее 1800 мм, толщина 25 мм. В комплекте: замок - гайка Вейдера. Внешнее покрытие – хром. Вес – 18 кг.</t>
  </si>
  <si>
    <t>Диск обрезиненый, рекордный. Диаметр отверстия не менее 52 мм. Вес – 5 кг.</t>
  </si>
  <si>
    <t>Диск обрезиненый. Диаметр отверстия не менее 52 мм. Вес – 10 кг.</t>
  </si>
  <si>
    <t>Диск обрезиненный. Диаметр отверстия не менее 52 мм. Вес – 20 кг.</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</si>
  <si>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</si>
  <si>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</si>
  <si>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Комплект: футболка с длинным рукавом, трико.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</si>
  <si>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</si>
  <si>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</si>
  <si>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Комплект: майка без рукавов, шорты. Состав: 92% полиэстер, 8% эластан. размеры - по согласованию с Заказчиком, с логотипом NU и номерами по согласованию с Заказчиком.</t>
  </si>
  <si>
    <t xml:space="preserve"> В течении 10 рабочих дней с момента подачи письменной заявки</t>
  </si>
  <si>
    <t xml:space="preserve">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
</t>
  </si>
  <si>
    <t xml:space="preserve">Высококачественный нейлон, натяжка сетки: регулируемая, крепление: винтовое. Размер сетки (высота, длина): 15,25 см на 152,5 см.
Цвет по согласованию с Заказчиком.
</t>
  </si>
  <si>
    <t>Сетка тренировочная, черная с металлическим тросом (трос 3 мм, длинна 11 м, коуши, зажимы троса).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</si>
  <si>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</si>
  <si>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Предел взвешивания – 150 кг. Дискретность  мг 0,01. Диаметр платформы мм 85. Калибровка внутренняя (автоматическая), питание 230В 50Гц/11В АС.</t>
  </si>
  <si>
    <t>Материал: кожа, наполнитель: пенополиэтилен, размеры: 40 см х 20 см, толщина: 7-7,5 см.</t>
  </si>
  <si>
    <t>Макевары, изготовленные из натуральной кожи, по бокам из коровьей кожи с набивкой из дюрафлекса, резины и пены. Размеры (приблизительно): 60х35х15 см.</t>
  </si>
  <si>
    <t xml:space="preserve"> В течении 10 рабочих дней с момента подачи письменной заявки </t>
  </si>
  <si>
    <t xml:space="preserve">Оформление зданий баннерами приуроченным к государственным праздникам </t>
  </si>
  <si>
    <t xml:space="preserve">Изготовление, монтаж и демонтаж баннеров - 24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t>
  </si>
  <si>
    <t>С момента подписания договора до 31 декабря 2014 года</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</si>
  <si>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</si>
  <si>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Перевозка обучающихся АОО «Назарбаев Университет». Не менее 1000 часов. Согласно технической спецификации.</t>
  </si>
  <si>
    <t>гр. 4,8,9</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</si>
  <si>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</si>
  <si>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536. Количество дней в году - не более 246. Ежедневное 4-х разовое питание (завтрак, обед, полдник, ужин)</t>
  </si>
  <si>
    <t>С 1 января 2014 года по 31 декабря 2014 года</t>
  </si>
  <si>
    <t>Портативная цифровая радиостанция носимая (в комплекте с ретранслятором)</t>
  </si>
  <si>
    <t>11 274 910,72</t>
  </si>
  <si>
    <t xml:space="preserve">В течение 80 рабочих дней с момента вступления договора в силу. </t>
  </si>
  <si>
    <t>55</t>
  </si>
  <si>
    <t>Услуги питания (меню 1). Меню в расчёте по одной штуке : салат, горячее блюдо, десерт, напитки (соки, вода, чай). Количество участников 95 человек)</t>
  </si>
  <si>
    <t>Учебник по французскому языку с DVD диском «Alter Ego + 2, Livre de l'élève + DVD-ROM»</t>
  </si>
  <si>
    <t>Учебник по французскому языку с DVD диском, авторы - Annie Berthet, Emmanuelle Daill, Catherine Hugot, Véronique M Kizirian, Monique Waendendries, год издания – не ранее 2012 года, количество страниц - 224</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</si>
  <si>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</si>
  <si>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</si>
  <si>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преподавателя по французскому языку, авторы - Annie Berthet, Emmanuelle Daill, Catherine Hugot, Véronique M Kizirian, Béatrix Sampsonis, год издания – не ранее 2013 года, количество страниц - 240</t>
  </si>
  <si>
    <t>Пособие для проектов «Alter Ego + 2, Livrets Projets (+1 et 2)»</t>
  </si>
  <si>
    <t>Пособие для проектов, авторы - Annie Berthet, Emmanuelle Daill, Catherine Hugot, Véronique M Kizirian, Monique Waendendries, год издания – не ранее 2013 года, количество страниц – 112</t>
  </si>
  <si>
    <t>3 500,00</t>
  </si>
  <si>
    <t>Учебник «Французский язык в международных отношениях с CD диском «Objectif Diplomatie 1 , Livre de l'élève + CD audio.  A1 / A2.»</t>
  </si>
  <si>
    <t>Французский язык в международных отношениях с CD диском, авторы - Laurence Riehl, Michel Soignet, Marie-Hélène Amiot, год издания – не ранее 2010 года, количество страниц - 192</t>
  </si>
  <si>
    <t>6 200,00</t>
  </si>
  <si>
    <t>Учебник «Французский язык в международных отношениях «Objectif Diplomatie 2, Livre de l'élève + CD audio.  A2 / B1»</t>
  </si>
  <si>
    <t>Французский язык в международных отношениях, автор - Michel Soignet, год издания – не ранее 2010 года, количество страниц -  192</t>
  </si>
  <si>
    <t>6 400,00</t>
  </si>
  <si>
    <t>Учебник «Французский язык для юристов «Le français juridique, Livret d'activités»</t>
  </si>
  <si>
    <t>Французский язык для юристов, автор - Michel Soignet, год издания – не ранее 2003 года, количество страниц -  128</t>
  </si>
  <si>
    <t>5 500,00</t>
  </si>
  <si>
    <t>Тетрадь для заданий по французскому языку, авторы - Annie Berthet, Emmanuelle Daill, Catherine Hugot, Véronique M Kizirian, Monique Waendendries. Год издания – не ранее 2012 года,количество страниц -  128</t>
  </si>
  <si>
    <t>CD диск - Профессиональный французский «Le français juridique, CD AUDIO"</t>
  </si>
  <si>
    <t>CD диск - Профессиональный французский, автор -  Michel Soignet, Издательство - Hachette, издан - 26/06/2003</t>
  </si>
  <si>
    <t>11 200,00</t>
  </si>
  <si>
    <t>С момента подписания Договора до 31.12.2013 года, по заявке заказчика</t>
  </si>
  <si>
    <t>Пластиковая стойка-кувертка, размеры не менее 280*95 мм (по горизонтали)</t>
  </si>
  <si>
    <t>Создание теплового изображения:температурная чувствительность/NETD: не менее &lt;45  мK при 30°C; ИК-разрешение: не менее 320 × 240 пикселей; Масштабирование: 1–4× плавное цифровое с панорамированием; Угол обзора / минимальное фокусное расстояние: 25° × 19° / 0.4 м; Спектральный диапазон: не менее 7.5 - 13 мкм; Пространственное разрешение (мгновенное поле зрения): не менее 1.36 мрад; Фокусировка: Автоматическая или ручная; Просмотр изображения: Режимы изображения: ИК/визуальное + Thermal Fusion; Дисплей: Встроенный сенсорный экран, цветной ЖК-дисплей не менее 3.5", 320 x 240 пикселей; Измерения: Диапазон температур предмета От –20 °C до +650 °C не менее в 3 диапазонах: от -20°C до +120°C, или от 0°C до +350°C, или от +200°C до+650°C; Погрешность: не более ±2°C или 2% от показания. Хранение изображений: Тип: карта памяти SD; Формат файла: стандартный JPEG, включая данные измерений; Цифровая камера: Встроенная цифровая камера: не менее 3.1 мегапиксела (2048 × 1536 пикселей) и два светодиода. Физические характеристики: Вес камеры, включая батарею: не более 0.88 кг; Размеры камеры: (Д × Ш × В) не менее 106 × 201 × 125 мм. Отгрузочные габариты: не менее 180 x 500 x 360 мм; Отгрузочный вес: не менее 5.6 кг. В комплект входят: Тепловизионная камера, прочный транспортировочный кейс, ИК-камера с объективами, аккумулятор, микроадаптер Bluetooth® USB, зарядное устройство, калибровочный сертификат, компакт-диск с программным обеспечением, гарнитура, сетевой кабель, карта памяти с адаптером, блок питания, печатное руководство по началу работы на русском или казахском языке, солнцезащитная ширма, USB-кабель, компакт-диск с пользовательской документацией, видеокабель, карта продления гарантийного срока или регистрационная карта.</t>
  </si>
  <si>
    <t>32</t>
  </si>
  <si>
    <t>33</t>
  </si>
  <si>
    <t>34</t>
  </si>
  <si>
    <t>35</t>
  </si>
  <si>
    <t>36</t>
  </si>
  <si>
    <t>37</t>
  </si>
  <si>
    <t>38</t>
  </si>
  <si>
    <t>39</t>
  </si>
  <si>
    <t>40</t>
  </si>
  <si>
    <t>41</t>
  </si>
  <si>
    <t>42</t>
  </si>
  <si>
    <t>43</t>
  </si>
  <si>
    <t>44</t>
  </si>
  <si>
    <t>45</t>
  </si>
  <si>
    <t>46</t>
  </si>
  <si>
    <t>47</t>
  </si>
  <si>
    <t>Ремень приводной клиновый В 17х1700 для АО "Республиканский научный центр неотложной медицинской помощи"</t>
  </si>
  <si>
    <t xml:space="preserve">Без применения норм Правил (пп. 31 п. 15) </t>
  </si>
  <si>
    <t>Ремень приводной клиновый В 17х1700, ГОСТ 5813-93</t>
  </si>
  <si>
    <t>Ремень приводной клиновый В 17х1800 для АО "Республиканский научный центр неотложной медицинской помощи"</t>
  </si>
  <si>
    <t>Ремень приводной клиновый В 17х1800, ГОСТ 5813-93</t>
  </si>
  <si>
    <t>Ремень приводной клиновый В 17х1900 для АО "Республиканский научный центр неотложной медицинской помощи"</t>
  </si>
  <si>
    <t>Ремень приводной клиновый В 17х1900, ГОСТ 5813-93</t>
  </si>
  <si>
    <t>Ремень приводной клиновый В 17х2000 для АО "Республиканский научный центр неотложной медицинской помощи"</t>
  </si>
  <si>
    <t>Ремень приводной клиновый В 17х2000, ГОСТ 5813-93</t>
  </si>
  <si>
    <t>Ремень приводной клиновый В 17х2120 для АО "Республиканский научный центр неотложной медицинской помощи"</t>
  </si>
  <si>
    <t>Ремень приводной клиновый В 17х2120, ГОСТ 5813-93</t>
  </si>
  <si>
    <t>Ремень приводной клиновый В 17х2240 для АО "Республиканский научный центр неотложной медицинской помощи"</t>
  </si>
  <si>
    <t>Ремень приводной клиновый В 17х2240, ГОСТ 5813-93</t>
  </si>
  <si>
    <t>Ремень клиновый, на приточно-вытяжную вентиляцию А13 х 900 mm для АО "Национальный  центр нейрохирургии"</t>
  </si>
  <si>
    <t>Ремень клиновый, на приточно-вытяжную вентиляцию А13 х 900 mm, ГОСТ 5813-93</t>
  </si>
  <si>
    <t>Ремень клиновый, на приточно-вытяжную вентиляцию А13 х 950 mm для АО "Национальный центр нейрохирургии"</t>
  </si>
  <si>
    <t>Ремень клиновый, на приточно-вытяжную вентиляцию А13 х 950 mm, ГОСТ 5813-93</t>
  </si>
  <si>
    <t>Ремень клиновый, на приточно-вытяжную вентиляцию А13 х 975 mm для АО "Национальный центр нейрохирургии"</t>
  </si>
  <si>
    <t>Ремень клиновый, на приточно-вытяжную вентиляцию А13 х 975 mm, ГОСТ 5813-93</t>
  </si>
  <si>
    <t>Ремень клиновый, на приточно-вытяжную вентиляцию А13 х 1050 mm  для АО "Национальный центр нейрохирургии"</t>
  </si>
  <si>
    <t>Ремень клиновый, на приточно-вытяжную вентиляцию А13 х 1050 mm, ГОСТ 5813-93</t>
  </si>
  <si>
    <t>Ремень клиновый, на приточно-вытяжную вентиляцию А13 х 1075 mm  для АО "Национальный центр нейрохирургии"</t>
  </si>
  <si>
    <t>Ремень клиновый, на приточно-вытяжную вентиляцию А13 х 1075 mm, ГОСТ 5813-93</t>
  </si>
  <si>
    <t>Ремень клиновый, на приточно-вытяжную вентиляцию А13 х 1175 mm  для АО "Национальный центр нейрохирургии"</t>
  </si>
  <si>
    <t>Ремень клиновый, на приточно-вытяжную вентиляцию А13 х 1175 mm, ГОСТ 5813-93</t>
  </si>
  <si>
    <t>Ремень клиновый, на приточно-вытяжную вентиляцию А13 х 1200 mm  для АО "Национальный центр нейрохирургии"</t>
  </si>
  <si>
    <t>Ремень клиновый, на приточно-вытяжную вентиляцию А13 х 1200 mm, ГОСТ 5813-93</t>
  </si>
  <si>
    <t>Ремень клиновый, на приточно-вытяжную вентиляцию А13 х 1225 mm  для АО "Национальный центр нейрохирургии"</t>
  </si>
  <si>
    <t>Ремень клиновый, на приточно-вытяжную вентиляцию А13 х 1225 mm, ГОСТ 5813-93</t>
  </si>
  <si>
    <t>Ремень клиновый, на приточно-вытяжную вентиляцию А13 х 1275 mm  для АО "Национальный центр нейрохирургии"</t>
  </si>
  <si>
    <t>Ремень клиновый, на приточно-вытяжную вентиляцию А13 х 1275 mm, ГОСТ 5813-93</t>
  </si>
  <si>
    <t>Ремень клиновый, на приточно-вытяжную вентиляцию А13 х 1300 mm  для АО "Национальный центр нейрохирургии"</t>
  </si>
  <si>
    <t>Ремень клиновый, на приточно-вытяжную вентиляцию А13 х 1300 mm, ГОСТ 5813-93</t>
  </si>
  <si>
    <t>Ремень клиновый, на приточно-вытяжную вентиляцию А13 х 1375 mm  для АО "Национальный центр нейрохирургии"</t>
  </si>
  <si>
    <t>Ремень клиновый, на приточно-вытяжную вентиляцию А13 х 1375 mm, ГОСТ 5813-93</t>
  </si>
  <si>
    <t>Ремень клиновый, на приточно-вытяжную вентиляцию А13 х 1450 mm  для АО "Национальный центр нейрохирургии"</t>
  </si>
  <si>
    <t>Ремень клиновый, на приточно-вытяжную вентиляцию А13 х 1450 mm, ГОСТ 5813-93</t>
  </si>
  <si>
    <t>Ремень клиновый, на приточно-вытяжную вентиляцию А13 х 1675 mm  для АО "Национальный центр нейрохирургии"</t>
  </si>
  <si>
    <t>Ремень клиновый, на приточно-вытяжную вентиляцию А13 х 1675 mm, ГОСТ 5813-93</t>
  </si>
  <si>
    <t>Ремень клиновый, на приточно-вытяжную вентиляцию А13 х 1750 mm  для АО "Национальный центр нейрохирургии"</t>
  </si>
  <si>
    <t>Ремень клиновый, на приточно-вытяжную вентиляцию А13 х 1750 mm, ГОСТ 5813-93</t>
  </si>
  <si>
    <t>Ремень клиновый, на приточно-вытяжную вентиляцию А13 х 2350 mm  для АО "Национальный центр нейрохирургии"</t>
  </si>
  <si>
    <t>Ремень клиновый, на приточно-вытяжную вентиляцию А13 х 2350 mm, ГОСТ 5813-93</t>
  </si>
  <si>
    <t>Ремень клиновый, на приточно-вытяжную вентиляцию А17 х 1900 mm  для АО "Национальный центр нейрохирургии"</t>
  </si>
  <si>
    <t>Ремень клиновый, на приточно-вытяжную вентиляцию А 17 х 1900 mm, ГОСТ 5813-93</t>
  </si>
  <si>
    <t>Ремень клиновый, на приточно-вытяжную вентиляцию А17 х 2000 mm  для АО "Национальный центр нейрохирургии"</t>
  </si>
  <si>
    <t>Ремень клиновый, на приточно-вытяжную вентиляцию А 17 х 2000 mm, ГОСТ 5813-93</t>
  </si>
  <si>
    <t>НЕРА фильтр Н13 to EN1822 Фильтр абсолютной очистки воздуха Опер. блок АО "РНЦН"</t>
  </si>
  <si>
    <t>Фильтр абсолютной очистки воздуха для операционных,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</si>
  <si>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ОАРИТ АО "РНЦН"</t>
  </si>
  <si>
    <t>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</si>
  <si>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опер. блок комната пробуждения АО "РНЦН"</t>
  </si>
  <si>
    <t>НЕРА фильтр Н13 to EN1822 Фильтр абсолютной очистки воздуха  ЦСО АО "РНЦН"</t>
  </si>
  <si>
    <t>НЕРА фильтр Н13 to EN1822 Фильтр абсолютной очистки воздуха ангиография АО "РНЦН"</t>
  </si>
  <si>
    <t>По заявкам Заказчика, со дня вступления в силу Договора и по 31 декабря 2014 года.</t>
  </si>
  <si>
    <t>56</t>
  </si>
  <si>
    <t>«Поверка прибора учета тепловой энергии АО «Республиканский научный центр неотложной медицинской помощи»</t>
  </si>
  <si>
    <t>1. Поверка теплосчетчика, диаметр расходомеров 100 мм; 2. Подтверждение метрологического класса прибора учета тепловой энергии; 3. Монтаж и демонтаж прибора учета с разборкой, чисткой и промывкой теплосчетчика.</t>
  </si>
  <si>
    <t>г. Астан, ул. Керей, Жанибек ханов, д. 3</t>
  </si>
  <si>
    <t>Размер: 26х21х6 см. Глянцевый, полиуритан. Многослойный наполнитель. Перчатки с застежкой на липучке.</t>
  </si>
  <si>
    <t>Дизель генератор (система гарантированного электропитания центральной серверной IT)</t>
  </si>
  <si>
    <t>В течение 130 рабочих дней с даты подписания договора</t>
  </si>
  <si>
    <t>Гр. 4,5</t>
  </si>
  <si>
    <t>Гр. 5</t>
  </si>
  <si>
    <t>Гр. 4</t>
  </si>
  <si>
    <t>Гр. 7,8,9</t>
  </si>
  <si>
    <t>Работы по ремонту электрооборудования</t>
  </si>
  <si>
    <t>Ремонт по степени разрушения и износа, перемотка с заменой активной части (медная обмотка электродвигателя) разборка электродвигателя,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электродвигателя. Замер электрических параметров с выдачей протокола испытаний.</t>
  </si>
  <si>
    <t>по 31 декабря 2014 года со дня вступления в силу Договора</t>
  </si>
  <si>
    <t>г. Астана, пр. Кабанбай батыра, д. 53.</t>
  </si>
  <si>
    <t>Сервисное обслуживание 12 источников бесперебойного электропитания (ИБЭ) комплекса АОО "Назарбаев Университет", с учетом замены запасных частей и изделий (ЗИП)</t>
  </si>
  <si>
    <t>Сервисное обслуживание: 
1. Планово - профилактические работы: общая очистка, проверка, контроль, регулировка, визуальный осмотр оборудования. 
2. Техническая поддержка: e-mail, по телефону - круглосуточно. Время реагирования сервисного инженеров случае аварии - 24 часа. 
3. Ремонт, замена запасных частей и изделий ИБЭ. 
4. Отчет о рабочем состоянии ИБЭ и дальнейшей эксплуатации.</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</si>
  <si>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</si>
  <si>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</si>
  <si>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</si>
  <si>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(ІІ,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140 человек.</t>
  </si>
  <si>
    <t>В течение 20 рабочих дней со дня получения заявки от Заказчика</t>
  </si>
  <si>
    <t>Папка для бумаг с логотипом.Формат А4 с внутренним кармашком. Плотность бумаги – 300 г., препресс обложки матовый, цветность 2+0, кармашек внутренный с одной стороны, беговка. Способ нанесения логотипа оговаривается с Заказчиком</t>
  </si>
  <si>
    <t>Пакет с логотипом бумажный. Размеры (ШхВхГ): не менее 25х35х9 см. Плотность – 250 г., цветность 2+0, матовый препресс, печать с одной стороны, горизонтальное расположение.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</si>
  <si>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Цветность 4+0. Способ нанесения логотипа оговаривается с Заказчиком</t>
  </si>
  <si>
    <t>Гр.4</t>
  </si>
  <si>
    <t>Куртка мужская летняя</t>
  </si>
  <si>
    <t>Полукомбинезон мужской летний</t>
  </si>
  <si>
    <t>Халат женский</t>
  </si>
  <si>
    <t>30 календарных днейс даты вступления в силу договора</t>
  </si>
  <si>
    <t>Полуботинки мужские,  кожаные, летние</t>
  </si>
  <si>
    <t xml:space="preserve">Перчатки  трикотажные с ПВХ </t>
  </si>
  <si>
    <t>30 календарных дней с даты вступления в силу договора</t>
  </si>
  <si>
    <t>Мониторинг производственного экологического контроля</t>
  </si>
  <si>
    <t>57</t>
  </si>
  <si>
    <t>г. Астан, пр. Туран, ул. Сыганак, д. 2 (РДЦ)</t>
  </si>
  <si>
    <t>Услуга по установке ограничения доступа на лифты УСК-3</t>
  </si>
  <si>
    <t>48</t>
  </si>
  <si>
    <t>49</t>
  </si>
  <si>
    <t>50</t>
  </si>
  <si>
    <t>51</t>
  </si>
  <si>
    <t>52</t>
  </si>
  <si>
    <t>53</t>
  </si>
  <si>
    <t>54</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</si>
  <si>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</si>
  <si>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</si>
  <si>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</si>
  <si>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</si>
  <si>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</si>
  <si>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</si>
  <si>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</si>
  <si>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</si>
  <si>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</si>
  <si>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</si>
  <si>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</si>
  <si>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</si>
  <si>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</si>
  <si>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</si>
  <si>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</si>
  <si>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</si>
  <si>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</si>
  <si>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</si>
  <si>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</si>
  <si>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</si>
  <si>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</si>
  <si>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</si>
  <si>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</si>
  <si>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</si>
  <si>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</si>
  <si>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</si>
  <si>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</si>
  <si>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</si>
  <si>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</si>
  <si>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</si>
  <si>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</si>
  <si>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</si>
  <si>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</si>
  <si>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</si>
  <si>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</si>
  <si>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</si>
  <si>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</si>
  <si>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</si>
  <si>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</si>
  <si>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</si>
  <si>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</si>
  <si>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</si>
  <si>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</si>
  <si>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</si>
  <si>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</si>
  <si>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</si>
  <si>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</si>
  <si>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</si>
  <si>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</si>
  <si>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</si>
  <si>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</si>
  <si>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</si>
  <si>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</si>
  <si>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</si>
  <si>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</si>
  <si>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</si>
  <si>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</si>
  <si>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</si>
  <si>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</si>
  <si>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</si>
  <si>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</si>
  <si>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</si>
  <si>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</si>
  <si>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</si>
  <si>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</si>
  <si>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</si>
  <si>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</si>
  <si>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</si>
  <si>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</si>
  <si>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</si>
  <si>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</si>
  <si>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</si>
  <si>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</si>
  <si>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</si>
  <si>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</si>
  <si>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</si>
  <si>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</si>
  <si>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</si>
  <si>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</si>
  <si>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</si>
  <si>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</si>
  <si>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</si>
  <si>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</si>
  <si>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</si>
  <si>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</si>
  <si>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</si>
  <si>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</si>
  <si>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</si>
  <si>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</si>
  <si>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</si>
  <si>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</si>
  <si>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</si>
  <si>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</si>
  <si>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</si>
  <si>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</si>
  <si>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</si>
  <si>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</si>
  <si>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</si>
  <si>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</si>
  <si>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</si>
  <si>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</si>
  <si>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</si>
  <si>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</si>
  <si>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</si>
  <si>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</si>
  <si>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</si>
  <si>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</si>
  <si>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</si>
  <si>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</si>
  <si>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</si>
  <si>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</si>
  <si>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</si>
  <si>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</si>
  <si>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</si>
  <si>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</si>
  <si>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</si>
  <si>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</si>
  <si>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</si>
  <si>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</si>
  <si>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</si>
  <si>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</si>
  <si>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</si>
  <si>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</si>
  <si>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</si>
  <si>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</si>
  <si>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</si>
  <si>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</si>
  <si>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</si>
  <si>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</si>
  <si>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</si>
  <si>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</si>
  <si>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</si>
  <si>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Кв.м.</t>
  </si>
  <si>
    <t>Комплект состоит из: 1. Портативная радиостанция – 90 штук. В комплект поставки входит: радиостанция, антенна, аккумулятор Li-ion емкостью не менее 1500 мАч.Диапазон рабочих частот: не менее 403 МГц и не более 527 МГц.Количество  каналов: не менее 16.Выходная мощность: не менее 1/4 Вт.Работа в цифровом режиме.Время работы (цикл 5/5/90): не менее 11,5 часов в цифровом режиме.Стандарт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2. Ретранслятор (репитер) – 1 штука. Цифровой ретранслятор для монтажа в стойку. Работа в транкинговом режиме. Должен вдвое повышать пропускную способность радиосвязи,  обеспечивать устойчивость и повышать дальность радиосвязи. Выходная мощность: не менее 40 Вт.100% нагрузка. Цифровой режим работы.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существующую систему, оформление санитарного паспорта, оформление и подача заявки на  получение радиочастот - согласно технической спецификации).
3.  Временные радиостанции - 26 штук. До момента поставки основного оборудования настройки и получения радиочастотного спектра для стабильной и бесперебойной работы Службы  обеспечения контрольно-пропускного режима, поставщик поставляет временные радиостанции для обеспечения базовой качественной радиосвязи.</t>
  </si>
  <si>
    <t>Гр. 2,8,9</t>
  </si>
  <si>
    <t xml:space="preserve">Комплект  «Welcome package» </t>
  </si>
  <si>
    <t>Гр. 2,4,8,9</t>
  </si>
  <si>
    <t>Постельный комплект - двуспальный (1 простыня, 2 наволочки, 2 пододеяльник)</t>
  </si>
  <si>
    <t xml:space="preserve">Постельный комплект 100% хлопок,2 наволочки размером не менее 60*80см, 2 пододеяльник размером не менее 200*220см  и 1 простыня размером не менее 260*280см. Цвет белый.
</t>
  </si>
  <si>
    <t xml:space="preserve">Постельный комплект - односпальный (1 простыня, 1 наволочки, 1 пододеяльник) </t>
  </si>
  <si>
    <t>Гр. 2,4</t>
  </si>
  <si>
    <t>Постельный комплект  (1 наволочка размером не менее 50*70см (без замков и молнии) , 1 пододеяльник размером не менее 160*220см  и 1 простыня размером не менее 160*240см .Материал хлопок. Цвет белый.</t>
  </si>
  <si>
    <t xml:space="preserve">Одеяло односпальное  </t>
  </si>
  <si>
    <t xml:space="preserve"> Одеяло, размер 125х 200 cм, материал верха- хлопок, наполнение одеяла - силикон.</t>
  </si>
  <si>
    <t xml:space="preserve">Одеяло двуспальное  </t>
  </si>
  <si>
    <t xml:space="preserve"> Одеяло, размер 175х 200 cм, материал верха- хлопок, наполнение одеяла - силикон.</t>
  </si>
  <si>
    <t>Подушка, размер: 50x70 cм, чехол: 100% хлопок. Наполнение: 100% силиконовый наполнитель. Цвет белый.</t>
  </si>
  <si>
    <t>Наматрасник односпальный</t>
  </si>
  <si>
    <t>Материал  -20 % хлопок, 80% силикон, края обработаны бейкой,  с антибактериальными свойствами, размер 100*200 см.</t>
  </si>
  <si>
    <t xml:space="preserve">Наматрасник двуспальный  </t>
  </si>
  <si>
    <t>Материал  - 20 % хлопок, 80% силикон, края обработаны бейкой,  с антибактериальными свойствами, размер 200*200 см.»</t>
  </si>
  <si>
    <t>Гр. 2</t>
  </si>
  <si>
    <t xml:space="preserve">Покрывало односпальное  </t>
  </si>
  <si>
    <t xml:space="preserve">Покрывало двуспальное </t>
  </si>
  <si>
    <t xml:space="preserve">Полотенце лицевое </t>
  </si>
  <si>
    <t xml:space="preserve">Полотенце 100*50см , махровое полотно 480 г/м2, хорошо впитывающее влагу. Материал изготовления хлопок </t>
  </si>
  <si>
    <t xml:space="preserve">Полотенце банное </t>
  </si>
  <si>
    <t>Банное полотенце 150*100см, махровое полотно 480 г/м2, хорошо впитывающей влагу. Материал изготовления хлопок . Цвет белый.</t>
  </si>
  <si>
    <t xml:space="preserve">Одеяло односпальное </t>
  </si>
  <si>
    <t>Подушка, размер: 50x70 cм, наполение силикон.Цвет белый.</t>
  </si>
  <si>
    <t xml:space="preserve">Полотенце 50*80 см, махровое полотно 480 г/м2, хорошо впитывающее влагу. </t>
  </si>
  <si>
    <t>Полотенце банное</t>
  </si>
  <si>
    <t xml:space="preserve">Банное полотенце 170*90 см, махровое полотно 480 г/м2, хорошо впитывающее влагу. </t>
  </si>
  <si>
    <t>Сердцевина для замков</t>
  </si>
  <si>
    <t>Исключено</t>
  </si>
  <si>
    <t>190</t>
  </si>
  <si>
    <t>191</t>
  </si>
  <si>
    <t>192</t>
  </si>
  <si>
    <t>193</t>
  </si>
  <si>
    <t>Жидкий пятновыводитель для вывдения трудно выводимых и жирных пятен</t>
  </si>
  <si>
    <t xml:space="preserve">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t>
  </si>
  <si>
    <t>Жидкий отбеливатель</t>
  </si>
  <si>
    <t xml:space="preserve">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t>
  </si>
  <si>
    <t>Средство для пассивации железа</t>
  </si>
  <si>
    <t xml:space="preserve"> 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t>
  </si>
  <si>
    <t xml:space="preserve"> Кондиционер </t>
  </si>
  <si>
    <t xml:space="preserve"> 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</si>
  <si>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цветного белья</t>
  </si>
  <si>
    <t xml:space="preserve"> Пакеты  из ПВХ для прачечной, толщина 16.5 мкр, материал ПНД, размер 40*45 см.</t>
  </si>
  <si>
    <t>Гр. 2,4,10</t>
  </si>
  <si>
    <t>Услуги по регулировке стеклопакетов и замене механизмов «Schuco»</t>
  </si>
  <si>
    <t>С момента вступления в силу Договора до 31.12.2014 года, по заявке заказчика.</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</si>
  <si>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на хромированных ножках – 26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</si>
  <si>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 xml:space="preserve">Текущий  ремонт жилых помещений </t>
  </si>
  <si>
    <t>Ремонт жилых помещений согласно дефектных актов и технической спецификации 1176 кв.м.</t>
  </si>
  <si>
    <t xml:space="preserve">  Сервисное обслуживание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шт.По заявке Заказчика.
</t>
  </si>
  <si>
    <t>194</t>
  </si>
  <si>
    <t>195</t>
  </si>
  <si>
    <t>Радиостанция носимая</t>
  </si>
  <si>
    <t xml:space="preserve">В комплект входит радиостанция, антенна, аккумулятор Li-iOn емкостью не менее 1500 мАч.
Диапазон рабочих частот UHF: не менее 403 МГц, но не более 527 МГц.
Количество каналов: не менее 16.
Выходная мощность: не менее 1/4 Вт.
Работа в цифровом режиме.
Время работы (цикл 5/5/90): не менее 11,5 часов в цифровом режиме.
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t>
  </si>
  <si>
    <t>В течение 40 рабочих дней с момента вступления договора в силу</t>
  </si>
  <si>
    <t>В течение 80 рабочих дней с момента вступления договора в силу</t>
  </si>
  <si>
    <t>Репитер (ретранслятор)</t>
  </si>
  <si>
    <t>Гр. 4,8,9</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</si>
  <si>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носителях. 3.Чистка контактов и проверка работоспособности системы учета и программирования теплосчетчика.</t>
  </si>
  <si>
    <t>Бейсболки белого цвета, регулируются под охват головы. Плотность ткани – 430 г/м2. Ткань: 100 % хлопок. Способ нанесения логотипа оговаривается с Заказчиком</t>
  </si>
  <si>
    <t>Комплект: куртка, шорты, пояс. Униформа для занятий казакша курес. Состав: хлопок 100 % + вставки из синтетического материала. Размеры по согласованию с Заказчиком.</t>
  </si>
  <si>
    <t>Защитные сетки из нейлона. Размер ячеек: 4 см х 4 см. Крепление сетки – «поросячий хвостик», размер: 6 м х 8 м.</t>
  </si>
  <si>
    <t>Комплект: спортивная куртка на замке, брюки. Состав из комбинации полиэстера 92 %, эластана 4% и хлопка 4 %. Размеры – по согласованию с Заказчиком, с логотипом NU.</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</si>
  <si>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</si>
  <si>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</si>
  <si>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</si>
  <si>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</si>
  <si>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</si>
  <si>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</si>
  <si>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</si>
  <si>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</si>
  <si>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</si>
  <si>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</si>
  <si>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</si>
  <si>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</si>
  <si>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</si>
  <si>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</si>
  <si>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</si>
  <si>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</si>
  <si>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</si>
  <si>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</si>
  <si>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</si>
  <si>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</si>
  <si>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</si>
  <si>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</si>
  <si>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</si>
  <si>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</si>
  <si>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</si>
  <si>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</si>
  <si>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</si>
  <si>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</si>
  <si>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</si>
  <si>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 xml:space="preserve">Размеры юрты: 1. Диаметр юрты –не менее 7 метров. 2. Диаметр шаңырака – не менее 2 метров. 3. Количество кереге –не менее 4-х шт. 4. Количество уыков – не менее 50 шт.
5. Длина уыков – не менее 3.5 метров. 6. Высота юрты  4 – 4.5 м.  Материал изготовления
1. Уыки, кереге, шанырак, двери – дерево, ручная работа. 2. Покрытие – ткань белого цвета. Мебель для юрты: 1. Сандық (сундук) – 1 шт. (дерево, металл).  2. Жозы (круглый стол) – 1 шт. (дерево). 3. Алаша. 4. Национальные ковры. Музыкальные инструменты: 
1. Домбра – 1 шт. Предметы быта: 1. Көрпешелер. 2. Дастархан – 1шт. 3. Камшы – 1 шт.
4. Жел-бау – 2 шт. 5. Бау шашак – 10шт. 6. Иргелик – 1шт. 7. Тус кииз – 6шт. 8. Бас аркан – 1 шт. Сопутствующие услуги: Поставщик обязан доставить, разгрузить и собрать, разложить, развесить, установить  весь материал необходимый для организации услуги на территории  Заказчика, по окончании мероприятия собрать, загрузить весь материал, а также вывезти упаковочный материал и мусор. Срок аренды: Один день.
</t>
  </si>
  <si>
    <t>В течение 3 (трех) рабочих дней с даты  получения письменной заявки Заказчика</t>
  </si>
  <si>
    <t xml:space="preserve">Аренда демонстрационной юрты
в комплекте  с внутренним убранством
</t>
  </si>
  <si>
    <t>Гр. 8,9</t>
  </si>
  <si>
    <t>Текущий ремонт для создания новых лаборатории</t>
  </si>
  <si>
    <t>Без применение норм Правил (пп. 31 п. 15)</t>
  </si>
  <si>
    <t>Текущий ремонт для создания новых лаборатории в блоках 3 (кабинет 3143. 3129. 2132) и 7 (кабинет 7154). Текущий ремонт будет выполнятся согласно проектно-сметной документации.</t>
  </si>
  <si>
    <t>Со дня вступления в силу Договора до 10 мая 2014 года</t>
  </si>
  <si>
    <t>Очистка фасадов, витражей методом промышленного альпинизма</t>
  </si>
  <si>
    <t>Очистка кровли от снега и наледи методом промышленного альпинизма</t>
  </si>
  <si>
    <t>Аутсорсинг погрузочно-разгрузочных услуг</t>
  </si>
  <si>
    <t xml:space="preserve">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Общее количество часов 5 568. </t>
  </si>
  <si>
    <t>Производятся работы по удалению с кровли всего скопившегося снега и образовавшиеся наледи. Удаляются свисающие с кровли сосульки. Общее количество 34 048 кв.м. Кровли</t>
  </si>
  <si>
    <t xml:space="preserve">Очистка поверхности фасадов и витражей от атмосферного или других видов загрязнения. В зависимости от типа фасадного покрытия выполняется либо вручную, либо аппаратом высокого давления.
Проведение клининговых работ на фасаде здания осуществляется с помощью профессионального инструмента и с использованием химических средств. Общее количество 22 101 кв.м.
</t>
  </si>
  <si>
    <t>С момента вступления договора в силу до 31 декабря, по заявке.</t>
  </si>
  <si>
    <t>С момента вступления договора в силу до полного исполнения обязательств по договору</t>
  </si>
  <si>
    <t>В течение  3 (трех) рабочих дней с даты  получения письменной заявки Заказчика</t>
  </si>
  <si>
    <t>225</t>
  </si>
  <si>
    <t>226</t>
  </si>
  <si>
    <t>Сейф огнестойкий</t>
  </si>
  <si>
    <t>Шкаф металлический для офиса</t>
  </si>
  <si>
    <t>Сейф огнестойкий предназначен для сохранности документов и ценностей при пожаре. Ригельная система запирания. Сейф оборудован колесами. Предусмотрено анкерное крепление к полу. Внешние размеры: высота – не менее 732 мм; ширина – не менее 485 мм; глубина – не менее 430, мм. Внутренний объем, л: не менее 49. Количество полок: 1. Кассовая ячейка: трейзер. Тип замка: кодовый электронный и ключевой. Гарантия: 12 месяцев.</t>
  </si>
  <si>
    <t>Предназначен для хранения документации, Наличие магнитных защелок, фиксирующих дверь в закрытом состоянии при открытом замке. Внешние размеры: высота – не менее 1830 мм; ширина – не менее 915 мм; глубина – не менее 370 мм. Вместимость: не менее 60 папок 75 мм. Количество полок: 4. Тип замка: ключевой.  Гарантия: 12 месяцев.</t>
  </si>
  <si>
    <t>Гр.2,3,8,9,11</t>
  </si>
  <si>
    <t>Дезинфекция, дезинсекция и дератизация</t>
  </si>
  <si>
    <t>Назарбаев Университет, г. Астана, пр. Кабанбай батыра, 53; Республиканский научный центр нейрохирургии,  г. Астана пр. Туран 34/1; Республиканский научный центр неотложной медицинской помощи,  г.Астана ул. Керей, Жанибек хандар, 3</t>
  </si>
  <si>
    <t>227</t>
  </si>
  <si>
    <t>228</t>
  </si>
  <si>
    <t>229</t>
  </si>
  <si>
    <t>230</t>
  </si>
  <si>
    <t>231</t>
  </si>
  <si>
    <t xml:space="preserve">С даты вступления в силу договора до 31.12.2014 года </t>
  </si>
  <si>
    <t xml:space="preserve">Доска информационная  </t>
  </si>
  <si>
    <t xml:space="preserve">Доска пробковая </t>
  </si>
  <si>
    <t xml:space="preserve">Шкафы для ключей </t>
  </si>
  <si>
    <t xml:space="preserve">Машина для запаивания пакетов </t>
  </si>
  <si>
    <t>Весы для прачечной</t>
  </si>
  <si>
    <t xml:space="preserve"> Материал изготовления - пластик поливинилхлорид, толщина не менее 8 мм, акрилового оргстекла толщиной, не менее 4 мм, размер доски не менее 754х1000 мм, ширина рамки доски не более 80мм. </t>
  </si>
  <si>
    <t>Поверхность пробковая, рамка из алюминия, размер 120х180 см.</t>
  </si>
  <si>
    <t>Металлический шкаф для хранения ключей, размеры 240х80х300 см.</t>
  </si>
  <si>
    <t>Машина для запаивания пакетов с ножом, габариты 440*85*225 мм, напряжение-220 В, мощность-0,43 кВт, время запаивания 0,43 сек.</t>
  </si>
  <si>
    <t xml:space="preserve">Платформа весов -51х40 см, наибольший предел взвешивания(НПВ) -60 кг., наименьший предел взвешивания(НмПВ)-0,2 кг. </t>
  </si>
  <si>
    <t>Услуги питания для организации обучения по программе Executive MBA (3 меню)</t>
  </si>
  <si>
    <t>г. Астана, Отель Парк Инн от Рэдиссон, пр. Сарыарка 8А</t>
  </si>
  <si>
    <t>Услуги питания для организации обучения по программе Executive MBA (4 меню)</t>
  </si>
  <si>
    <t>232</t>
  </si>
  <si>
    <t>233</t>
  </si>
  <si>
    <t>234</t>
  </si>
  <si>
    <t>235</t>
  </si>
  <si>
    <t>Тележка архивная</t>
  </si>
  <si>
    <t>Настольный светильник</t>
  </si>
  <si>
    <t>Сейф электронный</t>
  </si>
  <si>
    <t>Металлический шкаф для офиса</t>
  </si>
  <si>
    <t>Архивная тележка имеет размеры (Д*Ш*В): не менее 845х465*800 мм. Цельносварной каркас из трубы 20х40 и трубы диаметром 30 мм. Вкладные полки из ЛДСП или МДФ. Обрезиненные колеса диаметром 100 мм, с углом вращения 360 градусов; два колеса со стопорным механизмом. Наличие ручки для держания. Боковые ограничители в виде металлической планки должны быть установлены на расстоянии не менее 8 см от основной полки с четырех сторон на верхней полке и трех сторон на нижней полке. Максимальная нагрузка: не менее 150 кг. Гарантия 6 месяцев.</t>
  </si>
  <si>
    <t>Настольный светодиодный светильник. Мощность: не менее 10 Вт. Напряжение: 220V. Цветовая температура, К: 3000-6000. Освещенность до 2000Lx. Режим работы: не менее 6 режимов. Кнопки: сенсорные. Размеры: длина лампы – не менее 160 мм; высота – не менее 350 мм; длина подставки – не менее 150 мм. Цвет: по согласованию с Заказчиком. Гарантия 12 месяцев.</t>
  </si>
  <si>
    <t>Сейф огнеупорный имеет внешний размер ШхГхВ, (мм): не менее 1220х655х560 и не более 1275х 690х581. Вес: не более 295 кг. Объем: не менее 207 л. Наличие ящика с замком (трейзер): 1 шт. Полка: не менее 2 шт. Замок: электронный кодовый и ключевой. Гарантия 12 месяцев</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</si>
  <si>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 глубина не менее  458 мм. Вместимость: не менее 60 папок регистраторов 75 мм. Количество полок – 4. Во внутренней части нет вертикальной перегородки. Шкаф с двумя распашными дверями. Тип замка: ключевой. Цвет: серый. Гарантия 12 месяцев.</t>
  </si>
  <si>
    <t>В течение 15 (пятнадцати) рабочих дней с даты  получения письменной заявки Заказчика</t>
  </si>
  <si>
    <t>В течение 30 (тридцати) календарных дней с даты  получения письменной заявки Заказчика</t>
  </si>
  <si>
    <t>В течение 10 (десяти) календарных дней с даты  получения письменной заявки Заказчика</t>
  </si>
  <si>
    <t xml:space="preserve">Цифровой ретранслятор для диапазона частот не менее  403 МГц  но не более 527 МГц для монтажа в стойку.
Количество каналов: не менее 16.
Выходная мощность: не менее 1-25 Вт.
100% нагрузка. Цифровой режим работы. Работа в транкинговом режиме. Должен вдвое повышать пропускную способность радиосвязи, обеспечивать устойчивость, повышать дальность радиосвязи.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существующею систему, оформление и подача заявки на получение радиочастот – согласно технической спецификации). Полная техническая характеристика согласно технической спецификации.
</t>
  </si>
  <si>
    <t>236</t>
  </si>
  <si>
    <t>237</t>
  </si>
  <si>
    <t>238</t>
  </si>
  <si>
    <t>239</t>
  </si>
  <si>
    <t>240</t>
  </si>
  <si>
    <t>241</t>
  </si>
  <si>
    <t>242</t>
  </si>
  <si>
    <t>243</t>
  </si>
  <si>
    <t>244</t>
  </si>
  <si>
    <t>245</t>
  </si>
  <si>
    <t>246</t>
  </si>
  <si>
    <t>247</t>
  </si>
  <si>
    <t>248</t>
  </si>
  <si>
    <t>249</t>
  </si>
  <si>
    <t>250</t>
  </si>
  <si>
    <t>251</t>
  </si>
  <si>
    <t>252</t>
  </si>
  <si>
    <t>Ученический стул с металлическими ножками</t>
  </si>
  <si>
    <t xml:space="preserve">Спинка с мягкой вставкой, сидение изготовлено на основе фанерной склейки и обито   тканью. Устойчивая металлическая рама.
Размеры: высота не менее 809 мм ширина сидения не менее 474 мм
Глубина не менее 526 мм
Высота сидения не менее 454 мм
цвет обивки (под заказ)
Штабелирование до 20 штук в стопке
</t>
  </si>
  <si>
    <t>В течение 15 рабочих дней с момента подписания договора</t>
  </si>
  <si>
    <t>Шкаф металлический 4 секционный</t>
  </si>
  <si>
    <t xml:space="preserve">Предназначены для хранения одежды и личных вещей в любых видах помещений.
- Способ сборки: зацепы и саморезы, обеспечивает большую жесткость, обеспечивает возможность многократной сборки-разборки, то есть при необходимости данную модель можно  хранить в разобранном виде. Обеспечивает возможность транспортировки шкафа, как в собранном, так и в разобранном виде.
- Ключевой замок (2000 комбинаций) с возможностью смены цилиндра.
- Мастер ключ, обеспечивает вскрытие замка при потери ключа без повреждения (взлома) шкафа, поставляется в количестве 1 (одной) штуки на каждые 40-50 шкафов.
- Вентиляционные отверстия.
- Конструкция шкафов позволяет скреплять их между собой.
- Шкафы укомплектованы дополнительным крючком на двери и набором крепежа для установки двери, как на правую, так и на левую стороны.
- Шкафы покрыты порошковым антикоррозийным покрытием в заводских условиях на профессиональном оборудовании. За счет этого отсутствует посторонний запах краски, покрытие устойчиво к царапинам.
Размеры: высота не менее 1820 мм и не более 1840 мм, ширина не менее 1125 мм и не более 1140 мм, глубина не менее 490 мм и не более 510 мм; количество секций 4 штуки; комплектация в каждой секции полка, перекладина, крючки; масса не менее 55 кг и не более  60 кг.
Цвет согласовывается с заказчиком
</t>
  </si>
  <si>
    <t>Кресла на роликах</t>
  </si>
  <si>
    <t>Материал: обшит гобеленом или винилискожей,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440 мм, ширина посадочного места 455 мм, высота спинки 565 мм. Оснащено механизмом типа «Перманент — контакт». Глубина сиденья не менее 440 мм, ширина посадочного места не менее 455 мм, высота спинки не менее 565 мм. Цвет обивки согласовывается с Заказчиком.</t>
  </si>
  <si>
    <t>Кожаное кресло на роликах</t>
  </si>
  <si>
    <t>Материал: обшит перед кожа натуральная либо экокожа, задняя часть обшит кожзаменителем, спинки гнутая фанера, подлокотники металлические с пластиковыми накладками,  крестовина металлическая хромированная или деревянная, колеса пластиковые. высота спинки не менее 630 мм, ширина спинки не менее 500 мм, ширина сидения  не менее 500 мм, глубина сидения не менее 480мм,   Имеются регулировки высоты и режима качания. Цвет обивки согласовывается с Заказчиком.</t>
  </si>
  <si>
    <t>Стойка ресепшн</t>
  </si>
  <si>
    <t>Ресепшен Длина не менее 6620 мм, Ширина не менее 800 мм, высота не менее 1200 мм, столешница 32 мм, корпус ЛДСП 16 мм, сборка производиться на эксцентриковые блюм стяжки</t>
  </si>
  <si>
    <t>Стойка для печатной продукции (буклетница)</t>
  </si>
  <si>
    <t>Стойка для печатной продукции (буклетница) напольная с карманами. Материал-металл. Высота - 160 см, ширина - 60 см.</t>
  </si>
  <si>
    <t>Столы лабораторные с выдвижными ящиками</t>
  </si>
  <si>
    <t>Картотечный шкаф пятисекционный</t>
  </si>
  <si>
    <t>Металлический картотечный шкаф, 5 ящика,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t>
  </si>
  <si>
    <t>Шкаф с открытыми полками</t>
  </si>
  <si>
    <t>Стол рабочий</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</si>
  <si>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</si>
  <si>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t>
  </si>
  <si>
    <t>Шкаф со стеклянными дверцами</t>
  </si>
  <si>
    <t>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t>
  </si>
  <si>
    <t xml:space="preserve">Габаритные размеры стола (мм): Длина не менее 1500 мм, ширина не менее 750 мм, высота не менее 750 мм,
Размер рабочей поверхности стола (мм):  Длина не менее 1500 мм, ширина не менее 750 мм,
Мах равномерно распределенная нагрузка на столешницу (кг):  350
Регулируемые опоры (шт): 4
Масса (кг): 24
</t>
  </si>
  <si>
    <t>Деревянные открытые полки, без замков и дверей, 3 секции в длину (не менее 21 см каждая секция), 4 секции в высоту (не менее 10 см каждая секция), глубина секций не менее 30 см.</t>
  </si>
  <si>
    <t>Картотечный шкаф двух секционный</t>
  </si>
  <si>
    <t>Картотечный шкаф, 2 ящика, оснащен телескопическими направляющими выдвижных ящиков. Наличие замка и анти опрокидывающего устройства. Высота не менее 710 мм. Ширина не менее 470 мм. Глубина не менее 630 мм. Материал металл, порошковое покрытие.</t>
  </si>
  <si>
    <t>Стол для библиотеки</t>
  </si>
  <si>
    <t>Стол для читального зала</t>
  </si>
  <si>
    <t>Стол круглый</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</si>
  <si>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</si>
  <si>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1500 мм; ширина не менее 800 мм; высота не менее 790 мм. Цвет согласовывается с заказчиком.</t>
  </si>
  <si>
    <t>Жидкий стиральный порошок</t>
  </si>
  <si>
    <t xml:space="preserve">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</si>
  <si>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</si>
  <si>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t>
  </si>
  <si>
    <t>Халат с центральной застежкой на пуговицы, с накладными карманами. Состав: 100 % хлопок. Цвет и  размер по согласованию заказчика.</t>
  </si>
  <si>
    <t>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t>
  </si>
  <si>
    <t>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t>
  </si>
  <si>
    <t>Контейнеры для сбора твердо-бытовых отходов</t>
  </si>
  <si>
    <t xml:space="preserve">Металлические контейнеры, предназначенные для сбора твердо-бытовых отходов объемом 1,1 м3 евростандарта: 2 боковые цапфы для захвата подъемным устройством мусоровоза.
Крышка контейнера сделана из оцинкованного листа толщиной 1,5 мм имеет 3 положения (закрытое, полуоткрытое, открытое).
Контейнер оснащен четырьмя колесами диаметром 200 мм с шариковым подшипником.
Допустимая нагрузка – 400 кг для каждой точки.
Угол поворота колес – 360°.
Контейнер горячего оцинкования (ENISO 1461) изготовлены в соответствии с DIN 30700,EN840-3 и EN840-6
</t>
  </si>
  <si>
    <t>Гр.3</t>
  </si>
  <si>
    <t>ежеквартально до 10 числа месяца следующего за отчётным кварталом</t>
  </si>
  <si>
    <t>Гр. 4,10</t>
  </si>
  <si>
    <t>253</t>
  </si>
  <si>
    <t>254</t>
  </si>
  <si>
    <t>255</t>
  </si>
  <si>
    <t>256</t>
  </si>
  <si>
    <t>257</t>
  </si>
  <si>
    <t>258</t>
  </si>
  <si>
    <t>259</t>
  </si>
  <si>
    <t>260</t>
  </si>
  <si>
    <t>261</t>
  </si>
  <si>
    <t>Домбра</t>
  </si>
  <si>
    <t>Материал изготовления-сосна,  орех, бук, красное дерево.  Длина корпуса не менее - 32 см., ширина не менее - 24 см., высота не менее - 12см., длина накладки на грифе не менее - 48 см., общая длина не менее - 98 см. Домбра высококачественная. Гарантийный срок не менее 1 года.</t>
  </si>
  <si>
    <t>Бубен</t>
  </si>
  <si>
    <t>Кыл- кобыз</t>
  </si>
  <si>
    <t>Материал изготовления- клен, отделка- кожа. Диаметр не менее - 50 см, боковина не менее-30 см. Две колотушки. 1-плетенная с кожи,  2- материал кожа. Деревянная крестовина с кованными из метала колокольчиками.Обод-из массива дерева полированный клен.</t>
  </si>
  <si>
    <t>Дауылпаз</t>
  </si>
  <si>
    <t>Материал изготовления- береза, отделка- кожа. Диаметр не менее -32 см, высота не менее - 27 см.</t>
  </si>
  <si>
    <t>Асатаяк, пиркуссии (ударные инструменты)</t>
  </si>
  <si>
    <t>Материал- дерево сосна, кованный метал колокольчики.         Длина не менее - 43см, ширина не менее - 12 см.</t>
  </si>
  <si>
    <t>Сыбызгы</t>
  </si>
  <si>
    <t>Саз-сырнай</t>
  </si>
  <si>
    <t xml:space="preserve">Ручная работа. Материал-обожённая глина с семью отверстиями. С одним отверстием для подвески. Строй-in A. Длина не менее - 11 см, диаметр не менее -17 см. 
</t>
  </si>
  <si>
    <t>Шан-кобыз</t>
  </si>
  <si>
    <t xml:space="preserve">Материал-качественная калиброванная сталь. Строй-in G, in A.     Длина не менее - 6 см , ширина не менее - 3см. Длина язычка не менее - 8 см. </t>
  </si>
  <si>
    <t>Костюмы для танцевального клуба</t>
  </si>
  <si>
    <t xml:space="preserve">Головной убор с фатой, перьями и мехом (бархат, шифон, стразы, искусственный мех, узоры).Камзол (бархат, атлас, стразы, узоры).Платье (шифон). Штаны под платье (атлас). Размер 42-44. Платье должно быть регулируемой по длине. Цвет  по согласованию с заказчиком.
</t>
  </si>
  <si>
    <t xml:space="preserve">Услуги
Руководителя ансамбля народных инструментов
</t>
  </si>
  <si>
    <t xml:space="preserve">Руководитель оркестра, должен быть знатоком фольклорной музыки Казахского Народа, профессионалом своего дела, преподавателем,  не менее выпускник Государственной Консерватории или Академии искусств. Предпочтительно заслуженный деятель Республики Казахстан.
Срок оказания услуги 6 (шесть) месяцев
</t>
  </si>
  <si>
    <t>По заявке Заказчика в течение 5 (пяти) рабочих дней с момента подачи заявки</t>
  </si>
  <si>
    <t xml:space="preserve"> Услуги питания (меню 3). Меню в расчёте по одной штуке: бананы, десерт, напитки (соки, вода, чай). Количество участников 1 206 человек) </t>
  </si>
  <si>
    <t xml:space="preserve"> Услуги питания (меню 4). Меню в расчёте по одной штуке: первое, салат, второе, десерт, напитки (соки, вода, чай). Количество участников 1 310 человек) </t>
  </si>
  <si>
    <t>Материал –дерево из высококачественного  шпона.  Длина не менее - 75 см, диаметр не менее -1,9 см. Толщина трубки не менее - 1мм.  Строй-in A, in С</t>
  </si>
  <si>
    <t>Материал изготовления – цельный кусок дерева из хвойной арчи. Нижняя часть корпуса- верблюжья кожа.  Струны 2 шт из конского волоса. Смычок (материал –трость из дерева , конский волос).  Футляр (материал покрытый сентитической тканью,утепленный)</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</si>
  <si>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1600мм; ширина, не менее 650 мм; высота, не менее 750 мм.</t>
  </si>
  <si>
    <t xml:space="preserve">Стол для библиотеки. Столешница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2000мм;
Ширина не менее 800 мм;
Высота не менее 750 мм;
Столешница, толщина, не менее 30 мм.
</t>
  </si>
  <si>
    <t xml:space="preserve">Стол для библиотеки. 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2500мм;
Ширина не менее 800 мм;
Высота не менее 750 мм;
Столешница, толщина, не менее 30 мм.
</t>
  </si>
  <si>
    <t xml:space="preserve">Стол для библиотеки. 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Диаметр не менее 750мм;
Высота не менее 750 мм;
Столешница, толщина, не менее 30 мм.
</t>
  </si>
  <si>
    <t>Проведения 4 ежеквартальных циклов наблюдений в соответствии с Проектом нормативов предельно допустимых выбросов вредных (загрязняющих) веществ в атмосферу АОО «Назарбаев Университет» на период 2013-2017 годы. По результатам наблюдений предоставление  отчёта в соответствии с Требований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16-Ө).Проведения замеров из источников выбросов, цикла наблюдений, подготовить отчёты по производственному экологическому контролю согласно технической спецификации.</t>
  </si>
  <si>
    <t>Кимоно для дзюдо (дзюдоги) изготовлено из высококачественной 100% хлопковой ткани плотностью 600 г/м2, белого и синего цвета. Комплект: куртка, брюки, пояс. Куртка ниже пояса. Брюки, с укрепленными коленями.</t>
  </si>
  <si>
    <t>Услуги по  регулировке стеклопакетов и замене механизмов «Schuco» в блоках №11, 19, 20, 21, замена уплотнительной резины, при необходимости с заменой стеклопакетов. Согласно технической спецификации. Общее количество 85 окон.</t>
  </si>
  <si>
    <t>Мойка витражей в ЖК "Северное сияние" и в  зданиях студенческих общежитий, общая площадь 3255 кв.м.</t>
  </si>
  <si>
    <t>Сервисное обслуживание прачечного оборудования.Стиральные машины: Samsung 5 kg -8 шт., LG 8 kg- 4 шт., Tolon 25 kg- 1 шт.,Tolon 40 kg-2 шт.Сушильные машины: Tolon-2 шт.  По заявке Заказчика.</t>
  </si>
  <si>
    <t>Постельный комплект 100% хлопок, 2 наволочки размером не менее 50*70см ( без замков и молнии) ,1 пододеяльник размером не менее 180*210см  и 1 простыня размером не менее 240*260см. Цвет белый.</t>
  </si>
  <si>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36 месяцев с даты подписания Акта приема-передачи Товара. Сопутствующие услуги: поставка, наладка, установка, внедрение в эксплуатацию (согласно технической спецификации), сервисное обслуживание дизель генератора в течение 12 месяцев с момента ввода в эксплуатацию.</t>
  </si>
  <si>
    <t>от  «09» апреля 2014 года  № 57</t>
  </si>
</sst>
</file>

<file path=xl/styles.xml><?xml version="1.0" encoding="utf-8"?>
<styleSheet xmlns="http://schemas.openxmlformats.org/spreadsheetml/2006/main" xmlns:mc="http://schemas.openxmlformats.org/markup-compatibility/2006" xmlns:x14ac="http://schemas.microsoft.com/office/spreadsheetml/2009/9/ac" mc:Ignorable="x14ac">
  <numFmts count="46">
    <numFmt numFmtId="43" formatCode="_-* #,##0.00_-;\-* #,##0.00_-;_-* &quot;-&quot;??_-;_-@_-"/>
    <numFmt numFmtId="164" formatCode="_-* #,##0_р_._-;\-* #,##0_р_._-;_-* &quot;-&quot;_р_._-;_-@_-"/>
    <numFmt numFmtId="165" formatCode="_-* #,##0.00_р_._-;\-* #,##0.00_р_._-;_-* &quot;-&quot;??_р_._-;_-@_-"/>
    <numFmt numFmtId="166" formatCode="_(&quot;$&quot;* #,##0_);_(&quot;$&quot;* \(#,##0\);_(&quot;$&quot;* &quot;-&quot;_);_(@_)"/>
    <numFmt numFmtId="167" formatCode="_(* #,##0_);_(* \(#,##0\);_(* &quot;-&quot;_);_(@_)"/>
    <numFmt numFmtId="168" formatCode="#,##0.00_р_."/>
    <numFmt numFmtId="169" formatCode="#."/>
    <numFmt numFmtId="170" formatCode="#.00"/>
    <numFmt numFmtId="171" formatCode="&quot;$&quot;#.00"/>
    <numFmt numFmtId="172" formatCode="#,##0_);\(#,##0\);0_);* @_)"/>
    <numFmt numFmtId="173" formatCode="#,##0.0_);\(#,##0.0\);0.0_);* @_)"/>
    <numFmt numFmtId="174" formatCode="#,##0.00_);\(#,##0.00\);0.00_);* @_)"/>
    <numFmt numFmtId="175" formatCode="#,##0.000_);\(#,##0.000\);0.000_);* @_)"/>
    <numFmt numFmtId="176" formatCode="#,##0.0000_);\(#,##0.0000\);0.0000_);* @_)"/>
    <numFmt numFmtId="177" formatCode="d\-mmm;[Red]&quot;Not date&quot;;&quot;-&quot;;[Red]* &quot;Not date&quot;"/>
    <numFmt numFmtId="178" formatCode="d\-mmm\-yyyy;[Red]&quot;Not date&quot;;&quot;-&quot;;[Red]* &quot;Not date&quot;"/>
    <numFmt numFmtId="179" formatCode="d\-mmm\-yyyy\ h:mm\ AM/PM;[Red]* &quot;Not date&quot;;&quot;-&quot;;[Red]* &quot;Not date&quot;"/>
    <numFmt numFmtId="180" formatCode="d/mm/yyyy;[Red]* &quot;Not date&quot;;&quot;-&quot;;[Red]* &quot;Not date&quot;"/>
    <numFmt numFmtId="181" formatCode="mm/dd/yyyy;[Red]* &quot;Not date&quot;;&quot;-&quot;;[Red]* &quot;Not date&quot;"/>
    <numFmt numFmtId="182" formatCode="mmm\-yy;[Red]* &quot;Not date&quot;;&quot;-&quot;;[Red]* &quot;Not date&quot;"/>
    <numFmt numFmtId="183" formatCode="0;\-0;0;* @"/>
    <numFmt numFmtId="184" formatCode="h:mm\ AM/PM;[Red]* &quot;Not time&quot;;\-;[Red]* &quot;Not time&quot;"/>
    <numFmt numFmtId="185" formatCode="[h]:mm;[Red]* &quot;Not time&quot;;[h]:mm;[Red]* &quot;Not time&quot;"/>
    <numFmt numFmtId="186" formatCode="0%;\-0%;0%;* @_%"/>
    <numFmt numFmtId="187" formatCode="0.0%;\-0.0%;0.0%;* @_%"/>
    <numFmt numFmtId="188" formatCode="0.00%;\-0.00%;0.00%;* @_%"/>
    <numFmt numFmtId="189" formatCode="0.000%;\-0.000%;0.000%;* @_%"/>
    <numFmt numFmtId="190" formatCode="&quot;$&quot;* #,##0_);&quot;$&quot;* \(#,##0\);&quot;$&quot;* 0_);* @_)"/>
    <numFmt numFmtId="191" formatCode="&quot;$&quot;* #,##0.0_);&quot;$&quot;* \(#,##0.0\);&quot;$&quot;* 0.0_);* @_)"/>
    <numFmt numFmtId="192" formatCode="&quot;$&quot;* #,##0.00_);&quot;$&quot;* \(#,##0.00\);&quot;$&quot;* 0.00_);* @_)"/>
    <numFmt numFmtId="193" formatCode="&quot;$&quot;* #,##0.000_);&quot;$&quot;* \(#,##0.000\);&quot;$&quot;* 0.000_);* @_)"/>
    <numFmt numFmtId="194" formatCode="&quot;$&quot;* #,##0.0000_);&quot;$&quot;* \(#,##0.0000\);&quot;$&quot;* 0.0000_);* @_)"/>
    <numFmt numFmtId="195" formatCode="_-* #,##0.00[$€-1]_-;\-* #,##0.00[$€-1]_-;_-* &quot;-&quot;??[$€-1]_-"/>
    <numFmt numFmtId="196" formatCode="d\-mmm\-yyyy;[Red]* &quot;Not date&quot;;&quot;-&quot;;[Red]* &quot;Not date&quot;"/>
    <numFmt numFmtId="197" formatCode="d\-mmm\-yyyy\ h:mm\ AM/PM;[Red]* &quot;Not time&quot;;0;[Red]* &quot;Not time&quot;"/>
    <numFmt numFmtId="198" formatCode="#,##0_);[Blue]\(\-\)\ #,##0_)"/>
    <numFmt numFmtId="199" formatCode="%#.00"/>
    <numFmt numFmtId="200" formatCode="0.0%"/>
    <numFmt numFmtId="201" formatCode="_-* #,##0_р_._-;\-* #,##0_р_._-;_-* &quot;-&quot;??_р_._-;_-@_-"/>
    <numFmt numFmtId="202" formatCode="[$-419]mmmm\ yyyy;@"/>
    <numFmt numFmtId="203" formatCode="#,##0_р_."/>
    <numFmt numFmtId="204" formatCode="#,##0.00_ ;\-#,##0.00\ "/>
    <numFmt numFmtId="205" formatCode="#,##0.00&quot;р.&quot;"/>
    <numFmt numFmtId="206" formatCode="_-* #,##0.0_р_._-;\-* #,##0.0_р_._-;_-* &quot;-&quot;??_р_._-;_-@_-"/>
    <numFmt numFmtId="207" formatCode="#,##0.0"/>
    <numFmt numFmtId="208" formatCode="d/m;@"/>
  </numFmts>
  <fonts count="36" x14ac:knownFonts="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8"/>
      <name val="Times New Roman"/>
      <family val="1"/>
      <charset val="204"/>
    </font>
    <font>
      <sz val="11"/>
      <name val="Calibri"/>
      <family val="2"/>
      <charset val="204"/>
      <scheme val="minor"/>
    </font>
    <font>
      <sz val="10"/>
      <name val="Arial"/>
      <family val="2"/>
      <charset val="204"/>
    </font>
    <font>
      <sz val="10"/>
      <name val="Calibri"/>
      <family val="2"/>
      <charset val="20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197">
    <xf numFmtId="0" fontId="0" fillId="0" borderId="0"/>
    <xf numFmtId="0" fontId="2" fillId="0" borderId="0"/>
    <xf numFmtId="165" fontId="3"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165" fontId="3" fillId="0" borderId="0" applyFont="0" applyFill="0" applyBorder="0" applyAlignment="0" applyProtection="0"/>
    <xf numFmtId="169" fontId="9" fillId="0" borderId="2">
      <protection locked="0"/>
    </xf>
    <xf numFmtId="169" fontId="9" fillId="0" borderId="2">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170" fontId="9" fillId="0" borderId="0">
      <protection locked="0"/>
    </xf>
    <xf numFmtId="171" fontId="9" fillId="0" borderId="0">
      <protection locked="0"/>
    </xf>
    <xf numFmtId="171" fontId="9" fillId="0" borderId="0">
      <protection locked="0"/>
    </xf>
    <xf numFmtId="169" fontId="9" fillId="0" borderId="2">
      <protection locked="0"/>
    </xf>
    <xf numFmtId="169" fontId="9" fillId="0" borderId="2">
      <protection locked="0"/>
    </xf>
    <xf numFmtId="169" fontId="10" fillId="0" borderId="0">
      <protection locked="0"/>
    </xf>
    <xf numFmtId="169" fontId="10" fillId="0" borderId="0">
      <protection locked="0"/>
    </xf>
    <xf numFmtId="169" fontId="9" fillId="0" borderId="2">
      <protection locked="0"/>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1" fontId="11" fillId="0" borderId="0" applyFill="0" applyBorder="0">
      <alignment vertical="top"/>
    </xf>
    <xf numFmtId="182" fontId="11" fillId="0" borderId="0" applyFill="0" applyBorder="0">
      <alignment vertical="top"/>
    </xf>
    <xf numFmtId="182" fontId="11" fillId="0" borderId="0" applyFill="0" applyBorder="0">
      <alignment horizontal="center" vertical="top"/>
    </xf>
    <xf numFmtId="183" fontId="11" fillId="0" borderId="0" applyFill="0" applyBorder="0">
      <alignment vertical="top"/>
    </xf>
    <xf numFmtId="184" fontId="11" fillId="0" borderId="0" applyFill="0" applyBorder="0">
      <alignment vertical="top"/>
    </xf>
    <xf numFmtId="185" fontId="11" fillId="0" borderId="0" applyFill="0" applyBorder="0">
      <alignment vertical="top"/>
    </xf>
    <xf numFmtId="186" fontId="11" fillId="0" borderId="0" applyFill="0" applyBorder="0">
      <alignment vertical="top"/>
    </xf>
    <xf numFmtId="187" fontId="12"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193" fontId="11" fillId="0" borderId="0" applyFill="0" applyBorder="0">
      <alignment vertical="top"/>
    </xf>
    <xf numFmtId="194" fontId="11" fillId="0" borderId="0" applyFill="0" applyBorder="0">
      <alignment vertical="top"/>
    </xf>
    <xf numFmtId="0" fontId="13" fillId="0" borderId="0" applyNumberFormat="0" applyFill="0" applyBorder="0" applyAlignment="0" applyProtection="0"/>
    <xf numFmtId="195"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76" fontId="19" fillId="0" borderId="0" applyFill="0" applyBorder="0">
      <alignment vertical="top"/>
      <protection locked="0"/>
    </xf>
    <xf numFmtId="177" fontId="19" fillId="0" borderId="0" applyFill="0" applyBorder="0">
      <alignment vertical="top"/>
      <protection locked="0"/>
    </xf>
    <xf numFmtId="196" fontId="19" fillId="0" borderId="0" applyFill="0" applyBorder="0">
      <alignment vertical="top"/>
      <protection locked="0"/>
    </xf>
    <xf numFmtId="197"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2" fontId="19" fillId="0" borderId="0" applyFill="0" applyBorder="0">
      <alignment vertical="top"/>
      <protection locked="0"/>
    </xf>
    <xf numFmtId="183" fontId="19" fillId="0" borderId="0" applyFill="0" applyBorder="0">
      <alignment vertical="top"/>
      <protection locked="0"/>
    </xf>
    <xf numFmtId="183" fontId="20" fillId="0" borderId="0" applyFill="0" applyBorder="0">
      <alignment vertical="top"/>
      <protection locked="0"/>
    </xf>
    <xf numFmtId="183"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193" fontId="19" fillId="0" borderId="0" applyFill="0" applyBorder="0">
      <alignment vertical="top"/>
      <protection locked="0"/>
    </xf>
    <xf numFmtId="194"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8"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164" fontId="2" fillId="0" borderId="0" applyFont="0" applyFill="0" applyBorder="0" applyAlignment="0" applyProtection="0"/>
    <xf numFmtId="165" fontId="2" fillId="0" borderId="0" applyFont="0" applyFill="0" applyBorder="0" applyAlignment="0" applyProtection="0"/>
    <xf numFmtId="169" fontId="10" fillId="0" borderId="0">
      <protection locked="0"/>
    </xf>
    <xf numFmtId="169" fontId="10" fillId="0" borderId="0">
      <protection locked="0"/>
    </xf>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2" fillId="0" borderId="0" applyFont="0" applyFill="0" applyBorder="0" applyAlignment="0" applyProtection="0"/>
    <xf numFmtId="199" fontId="9" fillId="0" borderId="0">
      <protection locked="0"/>
    </xf>
    <xf numFmtId="199" fontId="9" fillId="0" borderId="0">
      <protection locked="0"/>
    </xf>
    <xf numFmtId="0" fontId="26" fillId="0" borderId="0"/>
    <xf numFmtId="0" fontId="6" fillId="0" borderId="0"/>
    <xf numFmtId="166" fontId="27"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7" fillId="0" borderId="0" applyFont="0" applyFill="0" applyBorder="0" applyAlignment="0" applyProtection="0"/>
    <xf numFmtId="166"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7" fontId="28" fillId="0" borderId="0" applyFont="0" applyFill="0" applyBorder="0" applyAlignment="0" applyProtection="0"/>
    <xf numFmtId="167" fontId="2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7" fillId="0" borderId="0"/>
    <xf numFmtId="165" fontId="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3" fillId="0" borderId="0"/>
    <xf numFmtId="0" fontId="2" fillId="0" borderId="0"/>
    <xf numFmtId="200" fontId="6"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7" fontId="7" fillId="0" borderId="0"/>
    <xf numFmtId="0" fontId="6"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0" fontId="34" fillId="0" borderId="0"/>
  </cellStyleXfs>
  <cellXfs count="111">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0" fontId="29" fillId="2" borderId="1" xfId="2" applyNumberFormat="1" applyFont="1" applyFill="1" applyBorder="1" applyAlignment="1">
      <alignment horizontal="center" vertical="center" wrapText="1"/>
    </xf>
    <xf numFmtId="168" fontId="29" fillId="2" borderId="1" xfId="2" applyNumberFormat="1" applyFont="1" applyFill="1" applyBorder="1" applyAlignment="1">
      <alignment horizontal="center" vertical="center" wrapText="1"/>
    </xf>
    <xf numFmtId="0" fontId="31" fillId="2" borderId="0" xfId="0" applyFont="1" applyFill="1"/>
    <xf numFmtId="201" fontId="30" fillId="2" borderId="0" xfId="189" applyNumberFormat="1" applyFont="1" applyFill="1" applyAlignment="1">
      <alignment horizontal="center" vertical="center" wrapText="1"/>
    </xf>
    <xf numFmtId="0" fontId="8" fillId="2" borderId="0" xfId="0" applyFont="1" applyFill="1" applyAlignment="1">
      <alignment horizontal="center" vertical="center" wrapText="1"/>
    </xf>
    <xf numFmtId="165" fontId="8" fillId="2" borderId="1" xfId="189" applyNumberFormat="1" applyFont="1" applyFill="1" applyBorder="1" applyAlignment="1">
      <alignment horizontal="center" vertical="center" wrapText="1"/>
    </xf>
    <xf numFmtId="203" fontId="29" fillId="2" borderId="1" xfId="2" applyNumberFormat="1" applyFont="1" applyFill="1" applyBorder="1" applyAlignment="1">
      <alignment horizontal="center" vertical="center" wrapText="1"/>
    </xf>
    <xf numFmtId="0" fontId="32"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0" xfId="0" applyFont="1" applyFill="1" applyBorder="1" applyAlignment="1">
      <alignment horizontal="center" vertical="center"/>
    </xf>
    <xf numFmtId="165"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165" fontId="8" fillId="2" borderId="1" xfId="0" applyNumberFormat="1" applyFont="1" applyFill="1" applyBorder="1" applyAlignment="1">
      <alignment horizontal="center" vertical="center" wrapText="1"/>
    </xf>
    <xf numFmtId="165" fontId="8" fillId="2" borderId="6" xfId="189" applyFont="1" applyFill="1" applyBorder="1" applyAlignment="1">
      <alignment horizontal="center" vertical="center" wrapText="1"/>
    </xf>
    <xf numFmtId="165" fontId="29" fillId="2" borderId="6" xfId="189" applyFont="1" applyFill="1" applyBorder="1" applyAlignment="1">
      <alignment horizontal="center" vertical="center" wrapText="1"/>
    </xf>
    <xf numFmtId="165" fontId="8" fillId="2" borderId="6" xfId="189" applyNumberFormat="1" applyFont="1" applyFill="1" applyBorder="1" applyAlignment="1">
      <alignment horizontal="center" vertical="center" wrapText="1"/>
    </xf>
    <xf numFmtId="165" fontId="8" fillId="2" borderId="3" xfId="189" applyFont="1" applyFill="1" applyBorder="1" applyAlignment="1">
      <alignment horizontal="center" vertical="center" wrapText="1"/>
    </xf>
    <xf numFmtId="204" fontId="8" fillId="2" borderId="5" xfId="189"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9" fontId="8" fillId="2" borderId="3" xfId="189" applyNumberFormat="1" applyFont="1" applyFill="1" applyBorder="1" applyAlignment="1">
      <alignment horizontal="center" vertical="center" wrapText="1"/>
    </xf>
    <xf numFmtId="201" fontId="8" fillId="2" borderId="5" xfId="189"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165" fontId="8" fillId="2" borderId="7" xfId="189" applyFont="1" applyFill="1" applyBorder="1" applyAlignment="1">
      <alignment horizontal="center" vertical="center" wrapText="1"/>
    </xf>
    <xf numFmtId="204" fontId="8" fillId="2" borderId="9" xfId="189" applyNumberFormat="1" applyFont="1" applyFill="1" applyBorder="1" applyAlignment="1">
      <alignment horizontal="center" vertical="center" wrapText="1"/>
    </xf>
    <xf numFmtId="204" fontId="8" fillId="2" borderId="1"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65" fontId="29"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131" applyFont="1" applyFill="1" applyBorder="1" applyAlignment="1">
      <alignment horizontal="center" vertical="center" wrapText="1"/>
    </xf>
    <xf numFmtId="165" fontId="8" fillId="2" borderId="1" xfId="189"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165" fontId="29" fillId="2" borderId="1" xfId="189" applyNumberFormat="1" applyFont="1" applyFill="1" applyBorder="1" applyAlignment="1">
      <alignment horizontal="center" vertical="center" wrapText="1"/>
    </xf>
    <xf numFmtId="201" fontId="29" fillId="2" borderId="0" xfId="189" applyNumberFormat="1" applyFont="1" applyFill="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201" fontId="29" fillId="2" borderId="6" xfId="189"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201" fontId="8" fillId="2" borderId="9" xfId="189" applyNumberFormat="1" applyFont="1" applyFill="1" applyBorder="1" applyAlignment="1">
      <alignment horizontal="center" vertical="center" wrapText="1"/>
    </xf>
    <xf numFmtId="206" fontId="29" fillId="2" borderId="1" xfId="189" applyNumberFormat="1" applyFont="1" applyFill="1" applyBorder="1" applyAlignment="1">
      <alignment horizontal="center" vertical="center" wrapText="1"/>
    </xf>
    <xf numFmtId="0" fontId="33" fillId="2" borderId="0" xfId="0" applyFont="1" applyFill="1"/>
    <xf numFmtId="0" fontId="8" fillId="2" borderId="0" xfId="0" applyFont="1" applyFill="1" applyAlignment="1">
      <alignment horizontal="center" vertical="top" wrapText="1"/>
    </xf>
    <xf numFmtId="0" fontId="8" fillId="2" borderId="1" xfId="0" applyFont="1" applyFill="1" applyBorder="1" applyAlignment="1">
      <alignment horizontal="center" vertical="center"/>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0" fontId="8" fillId="2" borderId="0" xfId="0" applyFont="1" applyFill="1" applyAlignment="1">
      <alignment horizontal="center" vertical="center"/>
    </xf>
    <xf numFmtId="4" fontId="8" fillId="2" borderId="6" xfId="191" applyNumberFormat="1" applyFont="1" applyFill="1" applyBorder="1" applyAlignment="1">
      <alignment horizontal="center" vertical="center" wrapText="1"/>
    </xf>
    <xf numFmtId="14" fontId="8" fillId="2" borderId="1" xfId="189" applyNumberFormat="1" applyFont="1" applyFill="1" applyBorder="1" applyAlignment="1">
      <alignment horizontal="center" vertical="center" wrapText="1"/>
    </xf>
    <xf numFmtId="2"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 fontId="8" fillId="2" borderId="1" xfId="191" applyNumberFormat="1" applyFont="1" applyFill="1" applyBorder="1" applyAlignment="1">
      <alignment horizontal="center" vertical="center" wrapText="1"/>
    </xf>
    <xf numFmtId="4" fontId="29" fillId="2" borderId="6" xfId="191"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43" fontId="8" fillId="2" borderId="0" xfId="0" applyNumberFormat="1" applyFont="1" applyFill="1"/>
    <xf numFmtId="165" fontId="8" fillId="2" borderId="5" xfId="189"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202" fontId="8" fillId="2" borderId="7" xfId="0" applyNumberFormat="1" applyFont="1" applyFill="1" applyBorder="1" applyAlignment="1">
      <alignment horizontal="center" vertical="center" wrapText="1"/>
    </xf>
    <xf numFmtId="201" fontId="29" fillId="2" borderId="1" xfId="189" applyNumberFormat="1" applyFont="1" applyFill="1" applyBorder="1" applyAlignment="1">
      <alignment horizontal="center" vertical="center" wrapText="1"/>
    </xf>
    <xf numFmtId="0" fontId="8" fillId="2" borderId="0" xfId="0" applyFont="1" applyFill="1" applyBorder="1" applyAlignment="1">
      <alignment horizontal="left" vertical="center"/>
    </xf>
    <xf numFmtId="165" fontId="8" fillId="2" borderId="0" xfId="189" applyNumberFormat="1" applyFont="1" applyFill="1" applyBorder="1" applyAlignment="1">
      <alignment horizontal="center" vertical="center"/>
    </xf>
    <xf numFmtId="3" fontId="29" fillId="2" borderId="0" xfId="0" applyNumberFormat="1" applyFont="1" applyFill="1" applyBorder="1" applyAlignment="1">
      <alignment horizontal="right" vertical="center" wrapText="1"/>
    </xf>
    <xf numFmtId="0" fontId="8" fillId="2" borderId="0" xfId="0" applyFont="1" applyFill="1" applyBorder="1" applyAlignment="1">
      <alignment horizontal="right" vertical="center"/>
    </xf>
    <xf numFmtId="43" fontId="31" fillId="2" borderId="0" xfId="0" applyNumberFormat="1" applyFont="1" applyFill="1"/>
    <xf numFmtId="207" fontId="8" fillId="2" borderId="1" xfId="0" applyNumberFormat="1" applyFont="1" applyFill="1" applyBorder="1" applyAlignment="1">
      <alignment horizontal="center" vertical="center"/>
    </xf>
    <xf numFmtId="165" fontId="8" fillId="2" borderId="1" xfId="189" applyFont="1" applyFill="1" applyBorder="1" applyAlignment="1">
      <alignment horizontal="center" vertical="center"/>
    </xf>
    <xf numFmtId="4" fontId="8" fillId="2" borderId="6"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49" fontId="8" fillId="2" borderId="11" xfId="189" applyNumberFormat="1" applyFont="1" applyFill="1" applyBorder="1" applyAlignment="1">
      <alignment horizontal="center" vertical="center" wrapText="1"/>
    </xf>
    <xf numFmtId="205" fontId="8" fillId="2" borderId="11" xfId="189"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2" fontId="8" fillId="2" borderId="11" xfId="0" applyNumberFormat="1" applyFont="1" applyFill="1" applyBorder="1" applyAlignment="1">
      <alignment horizontal="center" vertical="center" wrapText="1"/>
    </xf>
    <xf numFmtId="0" fontId="29" fillId="2" borderId="1" xfId="0" applyFont="1" applyFill="1" applyBorder="1" applyAlignment="1">
      <alignment horizontal="center" vertical="center" wrapText="1"/>
    </xf>
    <xf numFmtId="49" fontId="29" fillId="2" borderId="3" xfId="189" applyNumberFormat="1" applyFont="1" applyFill="1" applyBorder="1" applyAlignment="1">
      <alignment horizontal="center" vertical="center" wrapText="1"/>
    </xf>
    <xf numFmtId="49" fontId="29" fillId="2" borderId="4" xfId="189" applyNumberFormat="1" applyFont="1" applyFill="1" applyBorder="1" applyAlignment="1">
      <alignment horizontal="center" vertical="center" wrapText="1"/>
    </xf>
    <xf numFmtId="49" fontId="29" fillId="2" borderId="5" xfId="189" applyNumberFormat="1" applyFont="1" applyFill="1" applyBorder="1" applyAlignment="1">
      <alignment horizontal="center" vertical="center" wrapText="1"/>
    </xf>
    <xf numFmtId="0" fontId="29" fillId="2" borderId="12"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201" fontId="29" fillId="2" borderId="3" xfId="189" applyNumberFormat="1" applyFont="1" applyFill="1" applyBorder="1" applyAlignment="1">
      <alignment horizontal="left" vertical="center" wrapText="1"/>
    </xf>
    <xf numFmtId="201" fontId="29" fillId="2" borderId="4" xfId="189" applyNumberFormat="1" applyFont="1" applyFill="1" applyBorder="1" applyAlignment="1">
      <alignment horizontal="left" vertical="center" wrapText="1"/>
    </xf>
    <xf numFmtId="201" fontId="29" fillId="2" borderId="5" xfId="189" applyNumberFormat="1" applyFont="1" applyFill="1" applyBorder="1" applyAlignment="1">
      <alignment horizontal="left" vertical="center" wrapText="1"/>
    </xf>
    <xf numFmtId="0" fontId="29" fillId="2" borderId="3"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201" fontId="29" fillId="2" borderId="3" xfId="189" applyNumberFormat="1" applyFont="1" applyFill="1" applyBorder="1" applyAlignment="1">
      <alignment horizontal="center" vertical="center" wrapText="1"/>
    </xf>
    <xf numFmtId="201" fontId="29" fillId="2" borderId="4" xfId="189" applyNumberFormat="1" applyFont="1" applyFill="1" applyBorder="1" applyAlignment="1">
      <alignment horizontal="center" vertical="center" wrapText="1"/>
    </xf>
    <xf numFmtId="201" fontId="29" fillId="2" borderId="5" xfId="189" applyNumberFormat="1" applyFont="1" applyFill="1" applyBorder="1" applyAlignment="1">
      <alignment horizontal="center" vertical="center" wrapText="1"/>
    </xf>
    <xf numFmtId="0" fontId="29" fillId="2" borderId="1" xfId="0" applyFont="1" applyFill="1" applyBorder="1" applyAlignment="1">
      <alignment horizontal="left" vertical="center" wrapText="1"/>
    </xf>
    <xf numFmtId="165" fontId="8" fillId="2" borderId="11" xfId="189" applyFont="1" applyFill="1" applyBorder="1" applyAlignment="1">
      <alignment horizontal="center" vertical="center" wrapText="1"/>
    </xf>
    <xf numFmtId="208" fontId="8" fillId="2" borderId="1" xfId="189" applyNumberFormat="1" applyFont="1" applyFill="1" applyBorder="1" applyAlignment="1">
      <alignment horizontal="center" vertical="center" wrapText="1"/>
    </xf>
    <xf numFmtId="0" fontId="35" fillId="2" borderId="1" xfId="0" applyFont="1" applyFill="1" applyBorder="1" applyAlignment="1">
      <alignment horizontal="center" vertical="center"/>
    </xf>
    <xf numFmtId="201" fontId="8" fillId="2" borderId="6" xfId="189" applyNumberFormat="1" applyFont="1" applyFill="1" applyBorder="1" applyAlignment="1">
      <alignment horizontal="center" vertical="center" wrapText="1"/>
    </xf>
  </cellXfs>
  <cellStyles count="197">
    <cellStyle name="?’ћѓћ‚›‰" xfId="17"/>
    <cellStyle name="?’һғһ‚›ү" xfId="16"/>
    <cellStyle name="”?ќђќ‘ћ‚›‰" xfId="18"/>
    <cellStyle name="”?қђқ‘һ‚›ү" xfId="19"/>
    <cellStyle name="”?љ‘?ђћ‚ђќќ›‰" xfId="21"/>
    <cellStyle name="”?љ‘?ђһ‚ђққ›ү" xfId="20"/>
    <cellStyle name="”€ќђќ‘ћ‚›‰" xfId="22"/>
    <cellStyle name="”€қђқ‘һ‚›ү" xfId="23"/>
    <cellStyle name="”€љ‘€ђћ‚ђќќ›‰" xfId="25"/>
    <cellStyle name="”€љ‘€ђһ‚ђққ›ү" xfId="24"/>
    <cellStyle name="”ќђќ‘ћ‚›‰" xfId="26"/>
    <cellStyle name="”љ‘ђћ‚ђќќ›‰" xfId="27"/>
    <cellStyle name="„…ќ…†ќ›‰" xfId="28"/>
    <cellStyle name="„…қ…†қ›ү" xfId="29"/>
    <cellStyle name="€’ћѓћ‚›‰" xfId="31"/>
    <cellStyle name="€’һғһ‚›ү" xfId="30"/>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1"/>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50" xfId="196"/>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11" xfId="193"/>
    <cellStyle name="Финансовый 12" xfId="192"/>
    <cellStyle name="Финансовый 12 2" xfId="194"/>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34" xfId="195"/>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ћ–…ќ’ќ›‰" xfId="150"/>
    <cellStyle name="Џђһ–…қ’қ›ү" xfId="1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464"/>
  <sheetViews>
    <sheetView tabSelected="1" zoomScaleNormal="100" workbookViewId="0">
      <selection activeCell="J8" sqref="J8"/>
    </sheetView>
  </sheetViews>
  <sheetFormatPr defaultColWidth="9.140625" defaultRowHeight="12.75" x14ac:dyDescent="0.2"/>
  <cols>
    <col min="1" max="1" width="5.42578125" style="14" customWidth="1"/>
    <col min="2" max="2" width="20.42578125" style="14" customWidth="1"/>
    <col min="3" max="3" width="11.42578125" style="14" customWidth="1"/>
    <col min="4" max="4" width="53.7109375" style="14" customWidth="1"/>
    <col min="5" max="5" width="9" style="14" customWidth="1"/>
    <col min="6" max="6" width="14.140625" style="15" customWidth="1"/>
    <col min="7" max="7" width="14" style="15" customWidth="1"/>
    <col min="8" max="8" width="18.5703125" style="15" customWidth="1"/>
    <col min="9" max="9" width="19" style="15" customWidth="1"/>
    <col min="10" max="10" width="14.28515625" style="72" customWidth="1"/>
    <col min="11" max="11" width="14.7109375" style="72" customWidth="1"/>
    <col min="12" max="12" width="14.5703125" style="14" customWidth="1"/>
    <col min="13" max="13" width="9.140625" style="2"/>
    <col min="14" max="14" width="12.85546875" style="2" bestFit="1" customWidth="1"/>
    <col min="15" max="16384" width="9.140625" style="2"/>
  </cols>
  <sheetData>
    <row r="1" spans="1:12" x14ac:dyDescent="0.2">
      <c r="J1" s="3" t="s">
        <v>29</v>
      </c>
      <c r="K1" s="73"/>
    </row>
    <row r="2" spans="1:12" x14ac:dyDescent="0.2">
      <c r="J2" s="3" t="s">
        <v>36</v>
      </c>
      <c r="K2" s="73"/>
    </row>
    <row r="3" spans="1:12" x14ac:dyDescent="0.2">
      <c r="J3" s="3" t="s">
        <v>3</v>
      </c>
      <c r="K3" s="73"/>
    </row>
    <row r="4" spans="1:12" x14ac:dyDescent="0.2">
      <c r="J4" s="3" t="s">
        <v>21</v>
      </c>
      <c r="K4" s="73"/>
    </row>
    <row r="5" spans="1:12" x14ac:dyDescent="0.2">
      <c r="J5" s="3" t="s">
        <v>239</v>
      </c>
      <c r="K5" s="73"/>
    </row>
    <row r="6" spans="1:12" s="11" customFormat="1" x14ac:dyDescent="0.2">
      <c r="A6" s="14"/>
      <c r="B6" s="14"/>
      <c r="C6" s="14"/>
      <c r="D6" s="14"/>
      <c r="E6" s="14"/>
      <c r="F6" s="15"/>
      <c r="G6" s="15"/>
      <c r="H6" s="15"/>
      <c r="I6" s="15"/>
      <c r="J6" s="16" t="s">
        <v>35</v>
      </c>
      <c r="K6" s="73"/>
      <c r="L6" s="14"/>
    </row>
    <row r="7" spans="1:12" x14ac:dyDescent="0.2">
      <c r="J7" s="3" t="s">
        <v>1245</v>
      </c>
      <c r="K7" s="73"/>
    </row>
    <row r="8" spans="1:12" s="11" customFormat="1" x14ac:dyDescent="0.2">
      <c r="A8" s="14"/>
      <c r="B8" s="14"/>
      <c r="C8" s="14"/>
      <c r="D8" s="14"/>
      <c r="E8" s="14"/>
      <c r="F8" s="15"/>
      <c r="G8" s="15"/>
      <c r="H8" s="15"/>
      <c r="I8" s="15"/>
      <c r="J8" s="16" t="s">
        <v>358</v>
      </c>
      <c r="K8" s="74"/>
      <c r="L8" s="14"/>
    </row>
    <row r="9" spans="1:12" s="11" customFormat="1" x14ac:dyDescent="0.2">
      <c r="A9" s="14"/>
      <c r="B9" s="14"/>
      <c r="C9" s="14"/>
      <c r="D9" s="14"/>
      <c r="E9" s="14"/>
      <c r="F9" s="15"/>
      <c r="G9" s="15"/>
      <c r="H9" s="15"/>
      <c r="I9" s="15"/>
      <c r="J9" s="71" t="s">
        <v>359</v>
      </c>
      <c r="K9" s="74"/>
      <c r="L9" s="14"/>
    </row>
    <row r="10" spans="1:12" s="11" customFormat="1" x14ac:dyDescent="0.2">
      <c r="A10" s="14"/>
      <c r="B10" s="14"/>
      <c r="C10" s="14"/>
      <c r="D10" s="14"/>
      <c r="E10" s="14"/>
      <c r="F10" s="15"/>
      <c r="G10" s="15"/>
      <c r="H10" s="15"/>
      <c r="I10" s="15"/>
      <c r="J10" s="14"/>
      <c r="K10" s="14"/>
      <c r="L10" s="14"/>
    </row>
    <row r="11" spans="1:12" ht="80.25" customHeight="1" x14ac:dyDescent="0.2">
      <c r="A11" s="4" t="s">
        <v>18</v>
      </c>
      <c r="B11" s="4" t="s">
        <v>4</v>
      </c>
      <c r="C11" s="4" t="s">
        <v>5</v>
      </c>
      <c r="D11" s="5" t="s">
        <v>325</v>
      </c>
      <c r="E11" s="4" t="s">
        <v>6</v>
      </c>
      <c r="F11" s="33" t="s">
        <v>0</v>
      </c>
      <c r="G11" s="33" t="s">
        <v>7</v>
      </c>
      <c r="H11" s="33" t="s">
        <v>19</v>
      </c>
      <c r="I11" s="33" t="s">
        <v>20</v>
      </c>
      <c r="J11" s="1" t="s">
        <v>1</v>
      </c>
      <c r="K11" s="1" t="s">
        <v>2</v>
      </c>
      <c r="L11" s="10" t="s">
        <v>34</v>
      </c>
    </row>
    <row r="12" spans="1:12" s="13" customFormat="1" x14ac:dyDescent="0.2">
      <c r="A12" s="12">
        <v>1</v>
      </c>
      <c r="B12" s="12">
        <v>2</v>
      </c>
      <c r="C12" s="12">
        <v>3</v>
      </c>
      <c r="D12" s="12">
        <v>4</v>
      </c>
      <c r="E12" s="12">
        <v>5</v>
      </c>
      <c r="F12" s="47">
        <v>6</v>
      </c>
      <c r="G12" s="47">
        <v>7</v>
      </c>
      <c r="H12" s="47">
        <v>8</v>
      </c>
      <c r="I12" s="47">
        <v>9</v>
      </c>
      <c r="J12" s="12">
        <v>10</v>
      </c>
      <c r="K12" s="12">
        <v>11</v>
      </c>
      <c r="L12" s="12">
        <v>12</v>
      </c>
    </row>
    <row r="13" spans="1:12" s="6" customFormat="1" x14ac:dyDescent="0.2">
      <c r="A13" s="85" t="s">
        <v>13</v>
      </c>
      <c r="B13" s="85"/>
      <c r="C13" s="85"/>
      <c r="D13" s="85"/>
      <c r="E13" s="85"/>
      <c r="F13" s="85"/>
      <c r="G13" s="85"/>
      <c r="H13" s="85"/>
      <c r="I13" s="85"/>
      <c r="J13" s="85"/>
      <c r="K13" s="85"/>
      <c r="L13" s="65"/>
    </row>
    <row r="14" spans="1:12" s="7" customFormat="1" ht="12.75" customHeight="1" x14ac:dyDescent="0.25">
      <c r="A14" s="86" t="s">
        <v>14</v>
      </c>
      <c r="B14" s="87"/>
      <c r="C14" s="87"/>
      <c r="D14" s="87"/>
      <c r="E14" s="87"/>
      <c r="F14" s="87"/>
      <c r="G14" s="87"/>
      <c r="H14" s="87"/>
      <c r="I14" s="87"/>
      <c r="J14" s="87"/>
      <c r="K14" s="87"/>
      <c r="L14" s="88"/>
    </row>
    <row r="15" spans="1:12" s="8" customFormat="1" ht="87.75" customHeight="1" x14ac:dyDescent="0.25">
      <c r="A15" s="42" t="s">
        <v>28</v>
      </c>
      <c r="B15" s="65" t="s">
        <v>40</v>
      </c>
      <c r="C15" s="65" t="s">
        <v>31</v>
      </c>
      <c r="D15" s="65" t="s">
        <v>341</v>
      </c>
      <c r="E15" s="65" t="s">
        <v>32</v>
      </c>
      <c r="F15" s="23">
        <v>2658049</v>
      </c>
      <c r="G15" s="23">
        <v>91.08</v>
      </c>
      <c r="H15" s="23">
        <f>F15*G15</f>
        <v>242095102.91999999</v>
      </c>
      <c r="I15" s="23">
        <f>H15*1.12</f>
        <v>271146515.27039999</v>
      </c>
      <c r="J15" s="31" t="s">
        <v>41</v>
      </c>
      <c r="K15" s="65" t="s">
        <v>22</v>
      </c>
      <c r="L15" s="65" t="s">
        <v>604</v>
      </c>
    </row>
    <row r="16" spans="1:12" s="8" customFormat="1" ht="69" customHeight="1" x14ac:dyDescent="0.25">
      <c r="A16" s="42" t="s">
        <v>76</v>
      </c>
      <c r="B16" s="65" t="s">
        <v>141</v>
      </c>
      <c r="C16" s="65" t="s">
        <v>77</v>
      </c>
      <c r="D16" s="65" t="s">
        <v>181</v>
      </c>
      <c r="E16" s="65" t="s">
        <v>142</v>
      </c>
      <c r="F16" s="23">
        <v>2800</v>
      </c>
      <c r="G16" s="23">
        <v>77</v>
      </c>
      <c r="H16" s="23">
        <f t="shared" ref="H16:H55" si="0">F16*G16</f>
        <v>215600</v>
      </c>
      <c r="I16" s="23">
        <f>H16*1.12</f>
        <v>241472.00000000003</v>
      </c>
      <c r="J16" s="65" t="s">
        <v>107</v>
      </c>
      <c r="K16" s="65" t="s">
        <v>143</v>
      </c>
      <c r="L16" s="65"/>
    </row>
    <row r="17" spans="1:12" s="8" customFormat="1" ht="118.5" customHeight="1" x14ac:dyDescent="0.25">
      <c r="A17" s="42" t="s">
        <v>108</v>
      </c>
      <c r="B17" s="65" t="s">
        <v>145</v>
      </c>
      <c r="C17" s="65" t="s">
        <v>77</v>
      </c>
      <c r="D17" s="65" t="s">
        <v>144</v>
      </c>
      <c r="E17" s="65" t="s">
        <v>142</v>
      </c>
      <c r="F17" s="23">
        <v>15872</v>
      </c>
      <c r="G17" s="23">
        <v>477</v>
      </c>
      <c r="H17" s="23">
        <f t="shared" si="0"/>
        <v>7570944</v>
      </c>
      <c r="I17" s="23">
        <f>H17*1.12</f>
        <v>8479457.2800000012</v>
      </c>
      <c r="J17" s="65" t="s">
        <v>107</v>
      </c>
      <c r="K17" s="65" t="s">
        <v>143</v>
      </c>
      <c r="L17" s="65"/>
    </row>
    <row r="18" spans="1:12" s="8" customFormat="1" ht="114" customHeight="1" x14ac:dyDescent="0.25">
      <c r="A18" s="42" t="s">
        <v>109</v>
      </c>
      <c r="B18" s="65" t="s">
        <v>146</v>
      </c>
      <c r="C18" s="65" t="s">
        <v>77</v>
      </c>
      <c r="D18" s="8" t="s">
        <v>182</v>
      </c>
      <c r="E18" s="65" t="s">
        <v>142</v>
      </c>
      <c r="F18" s="23">
        <v>60</v>
      </c>
      <c r="G18" s="23">
        <v>1120</v>
      </c>
      <c r="H18" s="23">
        <f t="shared" si="0"/>
        <v>67200</v>
      </c>
      <c r="I18" s="23">
        <f t="shared" ref="I18:I54" si="1">H18*1.12</f>
        <v>75264</v>
      </c>
      <c r="J18" s="65" t="s">
        <v>147</v>
      </c>
      <c r="K18" s="65" t="s">
        <v>22</v>
      </c>
      <c r="L18" s="65"/>
    </row>
    <row r="19" spans="1:12" s="8" customFormat="1" ht="100.5" customHeight="1" x14ac:dyDescent="0.25">
      <c r="A19" s="42" t="s">
        <v>110</v>
      </c>
      <c r="B19" s="65" t="s">
        <v>183</v>
      </c>
      <c r="C19" s="65" t="s">
        <v>77</v>
      </c>
      <c r="D19" s="65" t="s">
        <v>184</v>
      </c>
      <c r="E19" s="65" t="s">
        <v>149</v>
      </c>
      <c r="F19" s="23">
        <v>10</v>
      </c>
      <c r="G19" s="23">
        <v>1800</v>
      </c>
      <c r="H19" s="23">
        <f t="shared" si="0"/>
        <v>18000</v>
      </c>
      <c r="I19" s="23">
        <f t="shared" si="1"/>
        <v>20160.000000000004</v>
      </c>
      <c r="J19" s="65" t="s">
        <v>147</v>
      </c>
      <c r="K19" s="65" t="s">
        <v>22</v>
      </c>
      <c r="L19" s="65"/>
    </row>
    <row r="20" spans="1:12" s="8" customFormat="1" ht="114" customHeight="1" x14ac:dyDescent="0.25">
      <c r="A20" s="42" t="s">
        <v>111</v>
      </c>
      <c r="B20" s="65" t="s">
        <v>148</v>
      </c>
      <c r="C20" s="65" t="s">
        <v>77</v>
      </c>
      <c r="D20" s="65" t="s">
        <v>185</v>
      </c>
      <c r="E20" s="65" t="s">
        <v>142</v>
      </c>
      <c r="F20" s="23">
        <v>2</v>
      </c>
      <c r="G20" s="23">
        <v>37382</v>
      </c>
      <c r="H20" s="23">
        <f t="shared" si="0"/>
        <v>74764</v>
      </c>
      <c r="I20" s="23">
        <f t="shared" si="1"/>
        <v>83735.680000000008</v>
      </c>
      <c r="J20" s="65" t="s">
        <v>147</v>
      </c>
      <c r="K20" s="65" t="s">
        <v>22</v>
      </c>
      <c r="L20" s="65"/>
    </row>
    <row r="21" spans="1:12" s="8" customFormat="1" ht="243" customHeight="1" x14ac:dyDescent="0.25">
      <c r="A21" s="42" t="s">
        <v>112</v>
      </c>
      <c r="B21" s="65" t="s">
        <v>240</v>
      </c>
      <c r="C21" s="65" t="s">
        <v>77</v>
      </c>
      <c r="D21" s="65" t="s">
        <v>309</v>
      </c>
      <c r="E21" s="65" t="s">
        <v>142</v>
      </c>
      <c r="F21" s="23">
        <v>2</v>
      </c>
      <c r="G21" s="23">
        <v>1607142.855</v>
      </c>
      <c r="H21" s="23">
        <f t="shared" si="0"/>
        <v>3214285.71</v>
      </c>
      <c r="I21" s="23">
        <f t="shared" si="1"/>
        <v>3599999.9952000002</v>
      </c>
      <c r="J21" s="65" t="s">
        <v>302</v>
      </c>
      <c r="K21" s="65" t="s">
        <v>22</v>
      </c>
      <c r="L21" s="65"/>
    </row>
    <row r="22" spans="1:12" s="8" customFormat="1" ht="123.75" customHeight="1" x14ac:dyDescent="0.25">
      <c r="A22" s="42" t="s">
        <v>113</v>
      </c>
      <c r="B22" s="65" t="s">
        <v>241</v>
      </c>
      <c r="C22" s="65" t="s">
        <v>77</v>
      </c>
      <c r="D22" s="65" t="s">
        <v>242</v>
      </c>
      <c r="E22" s="65" t="s">
        <v>142</v>
      </c>
      <c r="F22" s="23">
        <v>2</v>
      </c>
      <c r="G22" s="23">
        <v>53571.43</v>
      </c>
      <c r="H22" s="23">
        <f t="shared" si="0"/>
        <v>107142.86</v>
      </c>
      <c r="I22" s="23">
        <f t="shared" si="1"/>
        <v>120000.00320000001</v>
      </c>
      <c r="J22" s="65" t="s">
        <v>303</v>
      </c>
      <c r="K22" s="65" t="s">
        <v>22</v>
      </c>
      <c r="L22" s="65"/>
    </row>
    <row r="23" spans="1:12" s="8" customFormat="1" ht="194.25" customHeight="1" x14ac:dyDescent="0.25">
      <c r="A23" s="42" t="s">
        <v>114</v>
      </c>
      <c r="B23" s="65" t="s">
        <v>243</v>
      </c>
      <c r="C23" s="65" t="s">
        <v>77</v>
      </c>
      <c r="D23" s="65" t="s">
        <v>244</v>
      </c>
      <c r="E23" s="65" t="s">
        <v>142</v>
      </c>
      <c r="F23" s="23">
        <v>3</v>
      </c>
      <c r="G23" s="23">
        <v>34642.856666666667</v>
      </c>
      <c r="H23" s="23">
        <f t="shared" si="0"/>
        <v>103928.57</v>
      </c>
      <c r="I23" s="23">
        <f t="shared" si="1"/>
        <v>116399.99840000003</v>
      </c>
      <c r="J23" s="65" t="s">
        <v>302</v>
      </c>
      <c r="K23" s="65" t="s">
        <v>22</v>
      </c>
      <c r="L23" s="65"/>
    </row>
    <row r="24" spans="1:12" s="8" customFormat="1" ht="90" customHeight="1" x14ac:dyDescent="0.25">
      <c r="A24" s="42" t="s">
        <v>115</v>
      </c>
      <c r="B24" s="65" t="s">
        <v>245</v>
      </c>
      <c r="C24" s="65" t="s">
        <v>77</v>
      </c>
      <c r="D24" s="65" t="s">
        <v>246</v>
      </c>
      <c r="E24" s="65" t="s">
        <v>142</v>
      </c>
      <c r="F24" s="23">
        <v>1</v>
      </c>
      <c r="G24" s="23">
        <v>267857.14</v>
      </c>
      <c r="H24" s="23">
        <f t="shared" si="0"/>
        <v>267857.14</v>
      </c>
      <c r="I24" s="23">
        <f t="shared" si="1"/>
        <v>299999.99680000002</v>
      </c>
      <c r="J24" s="65" t="s">
        <v>302</v>
      </c>
      <c r="K24" s="65" t="s">
        <v>22</v>
      </c>
      <c r="L24" s="65"/>
    </row>
    <row r="25" spans="1:12" s="8" customFormat="1" ht="96.75" customHeight="1" x14ac:dyDescent="0.25">
      <c r="A25" s="42" t="s">
        <v>116</v>
      </c>
      <c r="B25" s="65" t="s">
        <v>247</v>
      </c>
      <c r="C25" s="65" t="s">
        <v>77</v>
      </c>
      <c r="D25" s="65" t="s">
        <v>248</v>
      </c>
      <c r="E25" s="65" t="s">
        <v>142</v>
      </c>
      <c r="F25" s="23">
        <v>1</v>
      </c>
      <c r="G25" s="23">
        <v>85623.21</v>
      </c>
      <c r="H25" s="23">
        <f t="shared" si="0"/>
        <v>85623.21</v>
      </c>
      <c r="I25" s="23">
        <f t="shared" si="1"/>
        <v>95897.995200000019</v>
      </c>
      <c r="J25" s="65" t="s">
        <v>304</v>
      </c>
      <c r="K25" s="65" t="s">
        <v>22</v>
      </c>
      <c r="L25" s="65"/>
    </row>
    <row r="26" spans="1:12" s="8" customFormat="1" ht="63" customHeight="1" x14ac:dyDescent="0.25">
      <c r="A26" s="42" t="s">
        <v>117</v>
      </c>
      <c r="B26" s="65" t="s">
        <v>249</v>
      </c>
      <c r="C26" s="65" t="s">
        <v>77</v>
      </c>
      <c r="D26" s="65" t="s">
        <v>250</v>
      </c>
      <c r="E26" s="65" t="s">
        <v>251</v>
      </c>
      <c r="F26" s="23">
        <v>21</v>
      </c>
      <c r="G26" s="23">
        <v>625</v>
      </c>
      <c r="H26" s="23">
        <f t="shared" si="0"/>
        <v>13125</v>
      </c>
      <c r="I26" s="23">
        <f t="shared" si="1"/>
        <v>14700.000000000002</v>
      </c>
      <c r="J26" s="65" t="s">
        <v>303</v>
      </c>
      <c r="K26" s="65" t="s">
        <v>22</v>
      </c>
      <c r="L26" s="65"/>
    </row>
    <row r="27" spans="1:12" s="8" customFormat="1" ht="180.75" customHeight="1" x14ac:dyDescent="0.25">
      <c r="A27" s="42" t="s">
        <v>121</v>
      </c>
      <c r="B27" s="65" t="s">
        <v>252</v>
      </c>
      <c r="C27" s="65" t="s">
        <v>77</v>
      </c>
      <c r="D27" s="65" t="s">
        <v>310</v>
      </c>
      <c r="E27" s="65" t="s">
        <v>251</v>
      </c>
      <c r="F27" s="23">
        <v>21</v>
      </c>
      <c r="G27" s="23">
        <v>17200</v>
      </c>
      <c r="H27" s="23">
        <f t="shared" si="0"/>
        <v>361200</v>
      </c>
      <c r="I27" s="23">
        <f t="shared" si="1"/>
        <v>404544.00000000006</v>
      </c>
      <c r="J27" s="65" t="s">
        <v>305</v>
      </c>
      <c r="K27" s="65" t="s">
        <v>22</v>
      </c>
      <c r="L27" s="65"/>
    </row>
    <row r="28" spans="1:12" s="8" customFormat="1" ht="99" customHeight="1" x14ac:dyDescent="0.25">
      <c r="A28" s="42" t="s">
        <v>122</v>
      </c>
      <c r="B28" s="65" t="s">
        <v>253</v>
      </c>
      <c r="C28" s="65" t="s">
        <v>77</v>
      </c>
      <c r="D28" s="65" t="s">
        <v>254</v>
      </c>
      <c r="E28" s="65" t="s">
        <v>251</v>
      </c>
      <c r="F28" s="23">
        <v>21</v>
      </c>
      <c r="G28" s="23">
        <v>8549</v>
      </c>
      <c r="H28" s="23">
        <f t="shared" si="0"/>
        <v>179529</v>
      </c>
      <c r="I28" s="23">
        <f t="shared" si="1"/>
        <v>201072.48</v>
      </c>
      <c r="J28" s="65" t="s">
        <v>305</v>
      </c>
      <c r="K28" s="65" t="s">
        <v>22</v>
      </c>
      <c r="L28" s="65"/>
    </row>
    <row r="29" spans="1:12" s="8" customFormat="1" ht="79.5" customHeight="1" x14ac:dyDescent="0.25">
      <c r="A29" s="42" t="s">
        <v>123</v>
      </c>
      <c r="B29" s="65" t="s">
        <v>255</v>
      </c>
      <c r="C29" s="65" t="s">
        <v>77</v>
      </c>
      <c r="D29" s="65" t="s">
        <v>256</v>
      </c>
      <c r="E29" s="65" t="s">
        <v>142</v>
      </c>
      <c r="F29" s="23">
        <v>6</v>
      </c>
      <c r="G29" s="23">
        <v>2322</v>
      </c>
      <c r="H29" s="23">
        <f t="shared" si="0"/>
        <v>13932</v>
      </c>
      <c r="I29" s="23">
        <f t="shared" si="1"/>
        <v>15603.840000000002</v>
      </c>
      <c r="J29" s="65" t="s">
        <v>305</v>
      </c>
      <c r="K29" s="65" t="s">
        <v>22</v>
      </c>
      <c r="L29" s="65"/>
    </row>
    <row r="30" spans="1:12" s="8" customFormat="1" ht="166.5" customHeight="1" x14ac:dyDescent="0.25">
      <c r="A30" s="42" t="s">
        <v>124</v>
      </c>
      <c r="B30" s="65" t="s">
        <v>257</v>
      </c>
      <c r="C30" s="65" t="s">
        <v>77</v>
      </c>
      <c r="D30" s="65" t="s">
        <v>311</v>
      </c>
      <c r="E30" s="65" t="s">
        <v>142</v>
      </c>
      <c r="F30" s="23">
        <v>13</v>
      </c>
      <c r="G30" s="23">
        <v>39000</v>
      </c>
      <c r="H30" s="23">
        <f t="shared" si="0"/>
        <v>507000</v>
      </c>
      <c r="I30" s="23">
        <f t="shared" si="1"/>
        <v>567840</v>
      </c>
      <c r="J30" s="65" t="s">
        <v>305</v>
      </c>
      <c r="K30" s="65" t="s">
        <v>22</v>
      </c>
      <c r="L30" s="65"/>
    </row>
    <row r="31" spans="1:12" s="8" customFormat="1" ht="99" customHeight="1" x14ac:dyDescent="0.25">
      <c r="A31" s="42" t="s">
        <v>125</v>
      </c>
      <c r="B31" s="65" t="s">
        <v>258</v>
      </c>
      <c r="C31" s="65" t="s">
        <v>77</v>
      </c>
      <c r="D31" s="65" t="s">
        <v>312</v>
      </c>
      <c r="E31" s="65" t="s">
        <v>142</v>
      </c>
      <c r="F31" s="23">
        <v>8</v>
      </c>
      <c r="G31" s="23">
        <v>25000</v>
      </c>
      <c r="H31" s="23">
        <f t="shared" si="0"/>
        <v>200000</v>
      </c>
      <c r="I31" s="23">
        <f t="shared" si="1"/>
        <v>224000.00000000003</v>
      </c>
      <c r="J31" s="65" t="s">
        <v>305</v>
      </c>
      <c r="K31" s="65" t="s">
        <v>22</v>
      </c>
      <c r="L31" s="65"/>
    </row>
    <row r="32" spans="1:12" s="8" customFormat="1" ht="177" customHeight="1" x14ac:dyDescent="0.25">
      <c r="A32" s="42" t="s">
        <v>126</v>
      </c>
      <c r="B32" s="65" t="s">
        <v>259</v>
      </c>
      <c r="C32" s="65" t="s">
        <v>77</v>
      </c>
      <c r="D32" s="65" t="s">
        <v>313</v>
      </c>
      <c r="E32" s="65" t="s">
        <v>142</v>
      </c>
      <c r="F32" s="23">
        <v>4</v>
      </c>
      <c r="G32" s="23">
        <v>22035.715</v>
      </c>
      <c r="H32" s="23">
        <f t="shared" si="0"/>
        <v>88142.86</v>
      </c>
      <c r="I32" s="23">
        <f t="shared" si="1"/>
        <v>98720.003200000006</v>
      </c>
      <c r="J32" s="65" t="s">
        <v>306</v>
      </c>
      <c r="K32" s="65" t="s">
        <v>22</v>
      </c>
      <c r="L32" s="65"/>
    </row>
    <row r="33" spans="1:12" s="8" customFormat="1" ht="90.75" customHeight="1" x14ac:dyDescent="0.25">
      <c r="A33" s="42" t="s">
        <v>127</v>
      </c>
      <c r="B33" s="65" t="s">
        <v>260</v>
      </c>
      <c r="C33" s="65" t="s">
        <v>77</v>
      </c>
      <c r="D33" s="65" t="s">
        <v>314</v>
      </c>
      <c r="E33" s="65" t="s">
        <v>142</v>
      </c>
      <c r="F33" s="23">
        <v>21</v>
      </c>
      <c r="G33" s="23">
        <v>2233</v>
      </c>
      <c r="H33" s="23">
        <f t="shared" si="0"/>
        <v>46893</v>
      </c>
      <c r="I33" s="23">
        <f t="shared" si="1"/>
        <v>52520.160000000003</v>
      </c>
      <c r="J33" s="65" t="s">
        <v>305</v>
      </c>
      <c r="K33" s="65" t="s">
        <v>22</v>
      </c>
      <c r="L33" s="65"/>
    </row>
    <row r="34" spans="1:12" s="8" customFormat="1" ht="108" customHeight="1" x14ac:dyDescent="0.25">
      <c r="A34" s="42" t="s">
        <v>150</v>
      </c>
      <c r="B34" s="65" t="s">
        <v>261</v>
      </c>
      <c r="C34" s="65" t="s">
        <v>77</v>
      </c>
      <c r="D34" s="65" t="s">
        <v>335</v>
      </c>
      <c r="E34" s="65" t="s">
        <v>251</v>
      </c>
      <c r="F34" s="23">
        <v>21</v>
      </c>
      <c r="G34" s="23">
        <v>5000</v>
      </c>
      <c r="H34" s="23">
        <f t="shared" si="0"/>
        <v>105000</v>
      </c>
      <c r="I34" s="23">
        <f t="shared" si="1"/>
        <v>117600.00000000001</v>
      </c>
      <c r="J34" s="65" t="s">
        <v>307</v>
      </c>
      <c r="K34" s="65" t="s">
        <v>22</v>
      </c>
      <c r="L34" s="65" t="s">
        <v>329</v>
      </c>
    </row>
    <row r="35" spans="1:12" s="8" customFormat="1" ht="95.25" customHeight="1" x14ac:dyDescent="0.25">
      <c r="A35" s="42" t="s">
        <v>151</v>
      </c>
      <c r="B35" s="65" t="s">
        <v>262</v>
      </c>
      <c r="C35" s="65" t="s">
        <v>77</v>
      </c>
      <c r="D35" s="65" t="s">
        <v>315</v>
      </c>
      <c r="E35" s="65" t="s">
        <v>149</v>
      </c>
      <c r="F35" s="23">
        <v>150</v>
      </c>
      <c r="G35" s="23">
        <v>268</v>
      </c>
      <c r="H35" s="23">
        <f t="shared" si="0"/>
        <v>40200</v>
      </c>
      <c r="I35" s="23">
        <f t="shared" si="1"/>
        <v>45024.000000000007</v>
      </c>
      <c r="J35" s="65" t="s">
        <v>303</v>
      </c>
      <c r="K35" s="65" t="s">
        <v>22</v>
      </c>
      <c r="L35" s="65"/>
    </row>
    <row r="36" spans="1:12" s="8" customFormat="1" ht="87.75" customHeight="1" x14ac:dyDescent="0.25">
      <c r="A36" s="42" t="s">
        <v>159</v>
      </c>
      <c r="B36" s="65" t="s">
        <v>262</v>
      </c>
      <c r="C36" s="65" t="s">
        <v>77</v>
      </c>
      <c r="D36" s="65" t="s">
        <v>316</v>
      </c>
      <c r="E36" s="65" t="s">
        <v>149</v>
      </c>
      <c r="F36" s="23">
        <v>150</v>
      </c>
      <c r="G36" s="23">
        <v>447</v>
      </c>
      <c r="H36" s="23">
        <f t="shared" si="0"/>
        <v>67050</v>
      </c>
      <c r="I36" s="23">
        <f t="shared" si="1"/>
        <v>75096</v>
      </c>
      <c r="J36" s="65" t="s">
        <v>303</v>
      </c>
      <c r="K36" s="65" t="s">
        <v>22</v>
      </c>
      <c r="L36" s="65"/>
    </row>
    <row r="37" spans="1:12" s="8" customFormat="1" ht="108" customHeight="1" x14ac:dyDescent="0.25">
      <c r="A37" s="42" t="s">
        <v>160</v>
      </c>
      <c r="B37" s="65" t="s">
        <v>263</v>
      </c>
      <c r="C37" s="65" t="s">
        <v>77</v>
      </c>
      <c r="D37" s="65" t="s">
        <v>264</v>
      </c>
      <c r="E37" s="65" t="s">
        <v>284</v>
      </c>
      <c r="F37" s="23">
        <v>21</v>
      </c>
      <c r="G37" s="23">
        <v>746</v>
      </c>
      <c r="H37" s="23">
        <f t="shared" si="0"/>
        <v>15666</v>
      </c>
      <c r="I37" s="23">
        <f t="shared" si="1"/>
        <v>17545.920000000002</v>
      </c>
      <c r="J37" s="65" t="s">
        <v>303</v>
      </c>
      <c r="K37" s="65" t="s">
        <v>22</v>
      </c>
      <c r="L37" s="65"/>
    </row>
    <row r="38" spans="1:12" s="8" customFormat="1" ht="86.25" customHeight="1" x14ac:dyDescent="0.25">
      <c r="A38" s="42" t="s">
        <v>161</v>
      </c>
      <c r="B38" s="65" t="s">
        <v>265</v>
      </c>
      <c r="C38" s="65" t="s">
        <v>77</v>
      </c>
      <c r="D38" s="65" t="s">
        <v>266</v>
      </c>
      <c r="E38" s="65" t="s">
        <v>142</v>
      </c>
      <c r="F38" s="23">
        <v>21</v>
      </c>
      <c r="G38" s="23">
        <v>130</v>
      </c>
      <c r="H38" s="23">
        <f t="shared" si="0"/>
        <v>2730</v>
      </c>
      <c r="I38" s="23">
        <f t="shared" si="1"/>
        <v>3057.6000000000004</v>
      </c>
      <c r="J38" s="65" t="s">
        <v>303</v>
      </c>
      <c r="K38" s="65" t="s">
        <v>22</v>
      </c>
      <c r="L38" s="65"/>
    </row>
    <row r="39" spans="1:12" s="8" customFormat="1" ht="81.75" customHeight="1" x14ac:dyDescent="0.25">
      <c r="A39" s="42" t="s">
        <v>162</v>
      </c>
      <c r="B39" s="65" t="s">
        <v>267</v>
      </c>
      <c r="C39" s="65" t="s">
        <v>77</v>
      </c>
      <c r="D39" s="65" t="s">
        <v>268</v>
      </c>
      <c r="E39" s="65" t="s">
        <v>142</v>
      </c>
      <c r="F39" s="23">
        <v>15</v>
      </c>
      <c r="G39" s="23">
        <v>100</v>
      </c>
      <c r="H39" s="23">
        <f t="shared" si="0"/>
        <v>1500</v>
      </c>
      <c r="I39" s="23">
        <f t="shared" si="1"/>
        <v>1680.0000000000002</v>
      </c>
      <c r="J39" s="65" t="s">
        <v>303</v>
      </c>
      <c r="K39" s="65" t="s">
        <v>22</v>
      </c>
      <c r="L39" s="65"/>
    </row>
    <row r="40" spans="1:12" s="8" customFormat="1" ht="87" customHeight="1" x14ac:dyDescent="0.25">
      <c r="A40" s="42" t="s">
        <v>163</v>
      </c>
      <c r="B40" s="65" t="s">
        <v>269</v>
      </c>
      <c r="C40" s="65" t="s">
        <v>77</v>
      </c>
      <c r="D40" s="65" t="s">
        <v>270</v>
      </c>
      <c r="E40" s="65" t="s">
        <v>142</v>
      </c>
      <c r="F40" s="23">
        <v>21</v>
      </c>
      <c r="G40" s="23">
        <v>514</v>
      </c>
      <c r="H40" s="23">
        <f t="shared" si="0"/>
        <v>10794</v>
      </c>
      <c r="I40" s="23">
        <f t="shared" si="1"/>
        <v>12089.28</v>
      </c>
      <c r="J40" s="65" t="s">
        <v>303</v>
      </c>
      <c r="K40" s="65" t="s">
        <v>22</v>
      </c>
      <c r="L40" s="65"/>
    </row>
    <row r="41" spans="1:12" s="8" customFormat="1" ht="90" customHeight="1" x14ac:dyDescent="0.25">
      <c r="A41" s="42" t="s">
        <v>164</v>
      </c>
      <c r="B41" s="65" t="s">
        <v>271</v>
      </c>
      <c r="C41" s="65" t="s">
        <v>77</v>
      </c>
      <c r="D41" s="65" t="s">
        <v>272</v>
      </c>
      <c r="E41" s="65" t="s">
        <v>273</v>
      </c>
      <c r="F41" s="23">
        <v>150</v>
      </c>
      <c r="G41" s="23">
        <v>150</v>
      </c>
      <c r="H41" s="23">
        <f t="shared" si="0"/>
        <v>22500</v>
      </c>
      <c r="I41" s="23">
        <f t="shared" si="1"/>
        <v>25200.000000000004</v>
      </c>
      <c r="J41" s="65" t="s">
        <v>303</v>
      </c>
      <c r="K41" s="65" t="s">
        <v>22</v>
      </c>
      <c r="L41" s="65"/>
    </row>
    <row r="42" spans="1:12" s="8" customFormat="1" ht="86.25" customHeight="1" x14ac:dyDescent="0.25">
      <c r="A42" s="42" t="s">
        <v>186</v>
      </c>
      <c r="B42" s="65" t="s">
        <v>274</v>
      </c>
      <c r="C42" s="65" t="s">
        <v>77</v>
      </c>
      <c r="D42" s="65" t="s">
        <v>275</v>
      </c>
      <c r="E42" s="65" t="s">
        <v>149</v>
      </c>
      <c r="F42" s="23">
        <v>1</v>
      </c>
      <c r="G42" s="23">
        <v>9821.43</v>
      </c>
      <c r="H42" s="23">
        <f t="shared" si="0"/>
        <v>9821.43</v>
      </c>
      <c r="I42" s="23">
        <f t="shared" si="1"/>
        <v>11000.001600000001</v>
      </c>
      <c r="J42" s="65" t="s">
        <v>303</v>
      </c>
      <c r="K42" s="65" t="s">
        <v>22</v>
      </c>
      <c r="L42" s="65"/>
    </row>
    <row r="43" spans="1:12" s="8" customFormat="1" ht="87.75" customHeight="1" x14ac:dyDescent="0.25">
      <c r="A43" s="42" t="s">
        <v>187</v>
      </c>
      <c r="B43" s="65" t="s">
        <v>276</v>
      </c>
      <c r="C43" s="65" t="s">
        <v>77</v>
      </c>
      <c r="D43" s="65" t="s">
        <v>277</v>
      </c>
      <c r="E43" s="65" t="s">
        <v>149</v>
      </c>
      <c r="F43" s="23">
        <v>1</v>
      </c>
      <c r="G43" s="23">
        <v>5357.14</v>
      </c>
      <c r="H43" s="23">
        <f t="shared" si="0"/>
        <v>5357.14</v>
      </c>
      <c r="I43" s="23">
        <f t="shared" si="1"/>
        <v>5999.9968000000008</v>
      </c>
      <c r="J43" s="65" t="s">
        <v>303</v>
      </c>
      <c r="K43" s="65" t="s">
        <v>22</v>
      </c>
      <c r="L43" s="65"/>
    </row>
    <row r="44" spans="1:12" s="8" customFormat="1" ht="84.75" customHeight="1" x14ac:dyDescent="0.25">
      <c r="A44" s="42" t="s">
        <v>188</v>
      </c>
      <c r="B44" s="65" t="s">
        <v>278</v>
      </c>
      <c r="C44" s="65" t="s">
        <v>77</v>
      </c>
      <c r="D44" s="65" t="s">
        <v>279</v>
      </c>
      <c r="E44" s="65" t="s">
        <v>142</v>
      </c>
      <c r="F44" s="23">
        <v>104</v>
      </c>
      <c r="G44" s="23">
        <v>60</v>
      </c>
      <c r="H44" s="23">
        <f t="shared" si="0"/>
        <v>6240</v>
      </c>
      <c r="I44" s="23">
        <f t="shared" si="1"/>
        <v>6988.8000000000011</v>
      </c>
      <c r="J44" s="65" t="s">
        <v>303</v>
      </c>
      <c r="K44" s="65" t="s">
        <v>22</v>
      </c>
      <c r="L44" s="65"/>
    </row>
    <row r="45" spans="1:12" s="8" customFormat="1" ht="108" customHeight="1" x14ac:dyDescent="0.25">
      <c r="A45" s="42" t="s">
        <v>330</v>
      </c>
      <c r="B45" s="65" t="s">
        <v>280</v>
      </c>
      <c r="C45" s="65" t="s">
        <v>77</v>
      </c>
      <c r="D45" s="65" t="s">
        <v>317</v>
      </c>
      <c r="E45" s="65" t="s">
        <v>284</v>
      </c>
      <c r="F45" s="23">
        <v>2</v>
      </c>
      <c r="G45" s="23">
        <v>4100</v>
      </c>
      <c r="H45" s="23">
        <f t="shared" si="0"/>
        <v>8200</v>
      </c>
      <c r="I45" s="23">
        <f t="shared" si="1"/>
        <v>9184</v>
      </c>
      <c r="J45" s="65" t="s">
        <v>303</v>
      </c>
      <c r="K45" s="65" t="s">
        <v>22</v>
      </c>
      <c r="L45" s="65"/>
    </row>
    <row r="46" spans="1:12" s="8" customFormat="1" ht="89.25" customHeight="1" x14ac:dyDescent="0.25">
      <c r="A46" s="42" t="s">
        <v>738</v>
      </c>
      <c r="B46" s="65" t="s">
        <v>281</v>
      </c>
      <c r="C46" s="65" t="s">
        <v>77</v>
      </c>
      <c r="D46" s="65" t="s">
        <v>318</v>
      </c>
      <c r="E46" s="65" t="s">
        <v>284</v>
      </c>
      <c r="F46" s="23">
        <v>2</v>
      </c>
      <c r="G46" s="23">
        <v>400</v>
      </c>
      <c r="H46" s="23">
        <f t="shared" si="0"/>
        <v>800</v>
      </c>
      <c r="I46" s="23">
        <f t="shared" si="1"/>
        <v>896.00000000000011</v>
      </c>
      <c r="J46" s="65" t="s">
        <v>303</v>
      </c>
      <c r="K46" s="65" t="s">
        <v>22</v>
      </c>
      <c r="L46" s="65"/>
    </row>
    <row r="47" spans="1:12" s="8" customFormat="1" ht="116.25" customHeight="1" x14ac:dyDescent="0.25">
      <c r="A47" s="42" t="s">
        <v>739</v>
      </c>
      <c r="B47" s="65" t="s">
        <v>282</v>
      </c>
      <c r="C47" s="65" t="s">
        <v>77</v>
      </c>
      <c r="D47" s="65" t="s">
        <v>319</v>
      </c>
      <c r="E47" s="65" t="s">
        <v>32</v>
      </c>
      <c r="F47" s="23">
        <v>84</v>
      </c>
      <c r="G47" s="23">
        <v>120</v>
      </c>
      <c r="H47" s="23">
        <f t="shared" si="0"/>
        <v>10080</v>
      </c>
      <c r="I47" s="23">
        <f t="shared" si="1"/>
        <v>11289.6</v>
      </c>
      <c r="J47" s="65" t="s">
        <v>303</v>
      </c>
      <c r="K47" s="65" t="s">
        <v>22</v>
      </c>
      <c r="L47" s="65"/>
    </row>
    <row r="48" spans="1:12" s="8" customFormat="1" ht="99.75" customHeight="1" x14ac:dyDescent="0.25">
      <c r="A48" s="42" t="s">
        <v>740</v>
      </c>
      <c r="B48" s="65" t="s">
        <v>283</v>
      </c>
      <c r="C48" s="65" t="s">
        <v>77</v>
      </c>
      <c r="D48" s="65" t="s">
        <v>320</v>
      </c>
      <c r="E48" s="65" t="s">
        <v>284</v>
      </c>
      <c r="F48" s="23">
        <v>42</v>
      </c>
      <c r="G48" s="23">
        <v>180</v>
      </c>
      <c r="H48" s="23">
        <f t="shared" si="0"/>
        <v>7560</v>
      </c>
      <c r="I48" s="23">
        <f t="shared" si="1"/>
        <v>8467.2000000000007</v>
      </c>
      <c r="J48" s="65" t="s">
        <v>303</v>
      </c>
      <c r="K48" s="65" t="s">
        <v>22</v>
      </c>
      <c r="L48" s="65"/>
    </row>
    <row r="49" spans="1:12" s="8" customFormat="1" ht="110.25" customHeight="1" x14ac:dyDescent="0.25">
      <c r="A49" s="42" t="s">
        <v>741</v>
      </c>
      <c r="B49" s="65" t="s">
        <v>285</v>
      </c>
      <c r="C49" s="65" t="s">
        <v>77</v>
      </c>
      <c r="D49" s="65" t="s">
        <v>286</v>
      </c>
      <c r="E49" s="65" t="s">
        <v>284</v>
      </c>
      <c r="F49" s="23">
        <v>4</v>
      </c>
      <c r="G49" s="23">
        <v>4465</v>
      </c>
      <c r="H49" s="23">
        <f t="shared" si="0"/>
        <v>17860</v>
      </c>
      <c r="I49" s="23">
        <f t="shared" si="1"/>
        <v>20003.2</v>
      </c>
      <c r="J49" s="65" t="s">
        <v>303</v>
      </c>
      <c r="K49" s="65" t="s">
        <v>22</v>
      </c>
      <c r="L49" s="65"/>
    </row>
    <row r="50" spans="1:12" s="8" customFormat="1" ht="177.75" customHeight="1" x14ac:dyDescent="0.25">
      <c r="A50" s="42" t="s">
        <v>742</v>
      </c>
      <c r="B50" s="65" t="s">
        <v>287</v>
      </c>
      <c r="C50" s="65" t="s">
        <v>77</v>
      </c>
      <c r="D50" s="65" t="s">
        <v>288</v>
      </c>
      <c r="E50" s="65" t="s">
        <v>32</v>
      </c>
      <c r="F50" s="23">
        <v>100</v>
      </c>
      <c r="G50" s="23">
        <v>446</v>
      </c>
      <c r="H50" s="23">
        <f t="shared" si="0"/>
        <v>44600</v>
      </c>
      <c r="I50" s="23">
        <f t="shared" si="1"/>
        <v>49952.000000000007</v>
      </c>
      <c r="J50" s="65" t="s">
        <v>308</v>
      </c>
      <c r="K50" s="65" t="s">
        <v>22</v>
      </c>
      <c r="L50" s="65"/>
    </row>
    <row r="51" spans="1:12" s="8" customFormat="1" ht="87" customHeight="1" x14ac:dyDescent="0.25">
      <c r="A51" s="42" t="s">
        <v>743</v>
      </c>
      <c r="B51" s="65" t="s">
        <v>289</v>
      </c>
      <c r="C51" s="65" t="s">
        <v>77</v>
      </c>
      <c r="D51" s="65" t="s">
        <v>290</v>
      </c>
      <c r="E51" s="65" t="s">
        <v>32</v>
      </c>
      <c r="F51" s="23">
        <v>50</v>
      </c>
      <c r="G51" s="23">
        <v>500</v>
      </c>
      <c r="H51" s="23">
        <f t="shared" si="0"/>
        <v>25000</v>
      </c>
      <c r="I51" s="23">
        <f t="shared" si="1"/>
        <v>28000.000000000004</v>
      </c>
      <c r="J51" s="65" t="s">
        <v>303</v>
      </c>
      <c r="K51" s="65" t="s">
        <v>22</v>
      </c>
      <c r="L51" s="65"/>
    </row>
    <row r="52" spans="1:12" s="8" customFormat="1" ht="83.25" customHeight="1" x14ac:dyDescent="0.25">
      <c r="A52" s="42" t="s">
        <v>744</v>
      </c>
      <c r="B52" s="65" t="s">
        <v>291</v>
      </c>
      <c r="C52" s="65" t="s">
        <v>77</v>
      </c>
      <c r="D52" s="65" t="s">
        <v>292</v>
      </c>
      <c r="E52" s="65" t="s">
        <v>32</v>
      </c>
      <c r="F52" s="23">
        <v>50</v>
      </c>
      <c r="G52" s="23">
        <v>393</v>
      </c>
      <c r="H52" s="23">
        <f t="shared" si="0"/>
        <v>19650</v>
      </c>
      <c r="I52" s="23">
        <f t="shared" si="1"/>
        <v>22008.000000000004</v>
      </c>
      <c r="J52" s="65" t="s">
        <v>303</v>
      </c>
      <c r="K52" s="65" t="s">
        <v>22</v>
      </c>
      <c r="L52" s="65"/>
    </row>
    <row r="53" spans="1:12" s="8" customFormat="1" ht="81.75" customHeight="1" x14ac:dyDescent="0.25">
      <c r="A53" s="42" t="s">
        <v>745</v>
      </c>
      <c r="B53" s="65" t="s">
        <v>293</v>
      </c>
      <c r="C53" s="65" t="s">
        <v>77</v>
      </c>
      <c r="D53" s="65" t="s">
        <v>294</v>
      </c>
      <c r="E53" s="65" t="s">
        <v>32</v>
      </c>
      <c r="F53" s="23">
        <v>50</v>
      </c>
      <c r="G53" s="23">
        <v>536</v>
      </c>
      <c r="H53" s="23">
        <f t="shared" si="0"/>
        <v>26800</v>
      </c>
      <c r="I53" s="23">
        <f t="shared" si="1"/>
        <v>30016.000000000004</v>
      </c>
      <c r="J53" s="65" t="s">
        <v>301</v>
      </c>
      <c r="K53" s="65" t="s">
        <v>22</v>
      </c>
      <c r="L53" s="65"/>
    </row>
    <row r="54" spans="1:12" s="8" customFormat="1" ht="99.75" customHeight="1" x14ac:dyDescent="0.25">
      <c r="A54" s="42" t="s">
        <v>746</v>
      </c>
      <c r="B54" s="65" t="s">
        <v>295</v>
      </c>
      <c r="C54" s="65" t="s">
        <v>77</v>
      </c>
      <c r="D54" s="65" t="s">
        <v>296</v>
      </c>
      <c r="E54" s="65" t="s">
        <v>32</v>
      </c>
      <c r="F54" s="23">
        <v>10</v>
      </c>
      <c r="G54" s="23">
        <v>430</v>
      </c>
      <c r="H54" s="23">
        <f t="shared" si="0"/>
        <v>4300</v>
      </c>
      <c r="I54" s="23">
        <f t="shared" si="1"/>
        <v>4816.0000000000009</v>
      </c>
      <c r="J54" s="65" t="s">
        <v>303</v>
      </c>
      <c r="K54" s="65" t="s">
        <v>22</v>
      </c>
      <c r="L54" s="65"/>
    </row>
    <row r="55" spans="1:12" s="8" customFormat="1" ht="126" customHeight="1" x14ac:dyDescent="0.25">
      <c r="A55" s="42" t="s">
        <v>747</v>
      </c>
      <c r="B55" s="65" t="s">
        <v>297</v>
      </c>
      <c r="C55" s="65" t="s">
        <v>77</v>
      </c>
      <c r="D55" s="65" t="s">
        <v>298</v>
      </c>
      <c r="E55" s="65" t="s">
        <v>32</v>
      </c>
      <c r="F55" s="23">
        <v>10</v>
      </c>
      <c r="G55" s="23">
        <v>1786</v>
      </c>
      <c r="H55" s="23">
        <f t="shared" si="0"/>
        <v>17860</v>
      </c>
      <c r="I55" s="23">
        <f>H55*1.12</f>
        <v>20003.2</v>
      </c>
      <c r="J55" s="65" t="s">
        <v>303</v>
      </c>
      <c r="K55" s="65" t="s">
        <v>22</v>
      </c>
      <c r="L55" s="65"/>
    </row>
    <row r="56" spans="1:12" s="8" customFormat="1" ht="102" x14ac:dyDescent="0.25">
      <c r="A56" s="42" t="s">
        <v>748</v>
      </c>
      <c r="B56" s="65" t="s">
        <v>398</v>
      </c>
      <c r="C56" s="65" t="s">
        <v>77</v>
      </c>
      <c r="D56" s="65" t="s">
        <v>512</v>
      </c>
      <c r="E56" s="65" t="s">
        <v>142</v>
      </c>
      <c r="F56" s="23">
        <v>17269</v>
      </c>
      <c r="G56" s="23">
        <v>286</v>
      </c>
      <c r="H56" s="23">
        <f t="shared" ref="H56:H93" si="2">F56*G56</f>
        <v>4938934</v>
      </c>
      <c r="I56" s="23">
        <f>H56*1.12</f>
        <v>5531606.0800000001</v>
      </c>
      <c r="J56" s="65" t="s">
        <v>399</v>
      </c>
      <c r="K56" s="65" t="s">
        <v>22</v>
      </c>
      <c r="L56" s="65" t="s">
        <v>333</v>
      </c>
    </row>
    <row r="57" spans="1:12" s="8" customFormat="1" ht="76.5" x14ac:dyDescent="0.25">
      <c r="A57" s="42" t="s">
        <v>749</v>
      </c>
      <c r="B57" s="65" t="s">
        <v>400</v>
      </c>
      <c r="C57" s="65" t="s">
        <v>77</v>
      </c>
      <c r="D57" s="65" t="s">
        <v>401</v>
      </c>
      <c r="E57" s="65" t="s">
        <v>423</v>
      </c>
      <c r="F57" s="23">
        <v>100</v>
      </c>
      <c r="G57" s="23">
        <v>1320</v>
      </c>
      <c r="H57" s="23">
        <f t="shared" si="2"/>
        <v>132000</v>
      </c>
      <c r="I57" s="23">
        <f t="shared" ref="I57:I93" si="3">H57*1.12</f>
        <v>147840</v>
      </c>
      <c r="J57" s="65" t="s">
        <v>403</v>
      </c>
      <c r="K57" s="65" t="s">
        <v>143</v>
      </c>
      <c r="L57" s="65" t="s">
        <v>333</v>
      </c>
    </row>
    <row r="58" spans="1:12" s="8" customFormat="1" ht="76.5" x14ac:dyDescent="0.25">
      <c r="A58" s="42" t="s">
        <v>750</v>
      </c>
      <c r="B58" s="65" t="s">
        <v>404</v>
      </c>
      <c r="C58" s="65" t="s">
        <v>77</v>
      </c>
      <c r="D58" s="65" t="s">
        <v>405</v>
      </c>
      <c r="E58" s="65" t="s">
        <v>423</v>
      </c>
      <c r="F58" s="23">
        <v>3000</v>
      </c>
      <c r="G58" s="23">
        <v>650</v>
      </c>
      <c r="H58" s="23">
        <f t="shared" si="2"/>
        <v>1950000</v>
      </c>
      <c r="I58" s="23">
        <f t="shared" si="3"/>
        <v>2184000</v>
      </c>
      <c r="J58" s="65" t="s">
        <v>403</v>
      </c>
      <c r="K58" s="65" t="s">
        <v>143</v>
      </c>
      <c r="L58" s="65" t="s">
        <v>333</v>
      </c>
    </row>
    <row r="59" spans="1:12" s="8" customFormat="1" ht="76.5" x14ac:dyDescent="0.25">
      <c r="A59" s="42" t="s">
        <v>751</v>
      </c>
      <c r="B59" s="65" t="s">
        <v>406</v>
      </c>
      <c r="C59" s="65" t="s">
        <v>77</v>
      </c>
      <c r="D59" s="65" t="s">
        <v>407</v>
      </c>
      <c r="E59" s="65" t="s">
        <v>423</v>
      </c>
      <c r="F59" s="23">
        <v>200</v>
      </c>
      <c r="G59" s="23">
        <v>345</v>
      </c>
      <c r="H59" s="23">
        <f t="shared" si="2"/>
        <v>69000</v>
      </c>
      <c r="I59" s="23">
        <f t="shared" si="3"/>
        <v>77280.000000000015</v>
      </c>
      <c r="J59" s="65" t="s">
        <v>403</v>
      </c>
      <c r="K59" s="65" t="s">
        <v>143</v>
      </c>
      <c r="L59" s="65" t="s">
        <v>333</v>
      </c>
    </row>
    <row r="60" spans="1:12" s="8" customFormat="1" ht="76.5" x14ac:dyDescent="0.25">
      <c r="A60" s="42" t="s">
        <v>752</v>
      </c>
      <c r="B60" s="65" t="s">
        <v>408</v>
      </c>
      <c r="C60" s="65" t="s">
        <v>77</v>
      </c>
      <c r="D60" s="65" t="s">
        <v>409</v>
      </c>
      <c r="E60" s="65" t="s">
        <v>142</v>
      </c>
      <c r="F60" s="23">
        <v>50</v>
      </c>
      <c r="G60" s="23">
        <v>90</v>
      </c>
      <c r="H60" s="23">
        <f t="shared" si="2"/>
        <v>4500</v>
      </c>
      <c r="I60" s="23">
        <f t="shared" si="3"/>
        <v>5040.0000000000009</v>
      </c>
      <c r="J60" s="65" t="s">
        <v>403</v>
      </c>
      <c r="K60" s="65" t="s">
        <v>143</v>
      </c>
      <c r="L60" s="65" t="s">
        <v>333</v>
      </c>
    </row>
    <row r="61" spans="1:12" s="8" customFormat="1" ht="76.5" x14ac:dyDescent="0.25">
      <c r="A61" s="42" t="s">
        <v>753</v>
      </c>
      <c r="B61" s="65" t="s">
        <v>410</v>
      </c>
      <c r="C61" s="65" t="s">
        <v>77</v>
      </c>
      <c r="D61" s="65" t="s">
        <v>411</v>
      </c>
      <c r="E61" s="65" t="s">
        <v>412</v>
      </c>
      <c r="F61" s="23">
        <v>50</v>
      </c>
      <c r="G61" s="23">
        <v>32</v>
      </c>
      <c r="H61" s="23">
        <f t="shared" si="2"/>
        <v>1600</v>
      </c>
      <c r="I61" s="23">
        <f t="shared" si="3"/>
        <v>1792.0000000000002</v>
      </c>
      <c r="J61" s="65" t="s">
        <v>403</v>
      </c>
      <c r="K61" s="65" t="s">
        <v>143</v>
      </c>
      <c r="L61" s="65" t="s">
        <v>333</v>
      </c>
    </row>
    <row r="62" spans="1:12" s="8" customFormat="1" ht="76.5" x14ac:dyDescent="0.25">
      <c r="A62" s="42" t="s">
        <v>846</v>
      </c>
      <c r="B62" s="65" t="s">
        <v>413</v>
      </c>
      <c r="C62" s="65" t="s">
        <v>77</v>
      </c>
      <c r="D62" s="65" t="s">
        <v>414</v>
      </c>
      <c r="E62" s="65" t="s">
        <v>412</v>
      </c>
      <c r="F62" s="23">
        <v>50</v>
      </c>
      <c r="G62" s="23">
        <v>40</v>
      </c>
      <c r="H62" s="23">
        <f t="shared" si="2"/>
        <v>2000</v>
      </c>
      <c r="I62" s="23">
        <f t="shared" si="3"/>
        <v>2240</v>
      </c>
      <c r="J62" s="65" t="s">
        <v>403</v>
      </c>
      <c r="K62" s="65" t="s">
        <v>143</v>
      </c>
      <c r="L62" s="65" t="s">
        <v>333</v>
      </c>
    </row>
    <row r="63" spans="1:12" s="8" customFormat="1" ht="76.5" x14ac:dyDescent="0.25">
      <c r="A63" s="42" t="s">
        <v>847</v>
      </c>
      <c r="B63" s="65" t="s">
        <v>415</v>
      </c>
      <c r="C63" s="65" t="s">
        <v>77</v>
      </c>
      <c r="D63" s="65" t="s">
        <v>416</v>
      </c>
      <c r="E63" s="65" t="s">
        <v>412</v>
      </c>
      <c r="F63" s="23">
        <v>50</v>
      </c>
      <c r="G63" s="23">
        <v>49</v>
      </c>
      <c r="H63" s="23">
        <f t="shared" si="2"/>
        <v>2450</v>
      </c>
      <c r="I63" s="23">
        <f t="shared" si="3"/>
        <v>2744.0000000000005</v>
      </c>
      <c r="J63" s="65" t="s">
        <v>403</v>
      </c>
      <c r="K63" s="65" t="s">
        <v>143</v>
      </c>
      <c r="L63" s="65" t="s">
        <v>333</v>
      </c>
    </row>
    <row r="64" spans="1:12" s="8" customFormat="1" ht="76.5" x14ac:dyDescent="0.25">
      <c r="A64" s="42" t="s">
        <v>848</v>
      </c>
      <c r="B64" s="65" t="s">
        <v>417</v>
      </c>
      <c r="C64" s="65" t="s">
        <v>77</v>
      </c>
      <c r="D64" s="65" t="s">
        <v>418</v>
      </c>
      <c r="E64" s="65" t="s">
        <v>412</v>
      </c>
      <c r="F64" s="23">
        <v>50</v>
      </c>
      <c r="G64" s="23">
        <v>15</v>
      </c>
      <c r="H64" s="23">
        <f t="shared" si="2"/>
        <v>750</v>
      </c>
      <c r="I64" s="23">
        <f t="shared" si="3"/>
        <v>840.00000000000011</v>
      </c>
      <c r="J64" s="65" t="s">
        <v>403</v>
      </c>
      <c r="K64" s="65" t="s">
        <v>143</v>
      </c>
      <c r="L64" s="65" t="s">
        <v>333</v>
      </c>
    </row>
    <row r="65" spans="1:12" s="8" customFormat="1" ht="76.5" x14ac:dyDescent="0.25">
      <c r="A65" s="42" t="s">
        <v>849</v>
      </c>
      <c r="B65" s="65" t="s">
        <v>601</v>
      </c>
      <c r="C65" s="65" t="s">
        <v>77</v>
      </c>
      <c r="D65" s="65" t="s">
        <v>419</v>
      </c>
      <c r="E65" s="65" t="s">
        <v>412</v>
      </c>
      <c r="F65" s="23">
        <v>5</v>
      </c>
      <c r="G65" s="23">
        <v>15400</v>
      </c>
      <c r="H65" s="23">
        <f t="shared" si="2"/>
        <v>77000</v>
      </c>
      <c r="I65" s="23">
        <f t="shared" si="3"/>
        <v>86240.000000000015</v>
      </c>
      <c r="J65" s="65" t="s">
        <v>403</v>
      </c>
      <c r="K65" s="65" t="s">
        <v>143</v>
      </c>
      <c r="L65" s="65" t="s">
        <v>333</v>
      </c>
    </row>
    <row r="66" spans="1:12" s="8" customFormat="1" ht="76.5" x14ac:dyDescent="0.25">
      <c r="A66" s="42" t="s">
        <v>850</v>
      </c>
      <c r="B66" s="65" t="s">
        <v>420</v>
      </c>
      <c r="C66" s="65" t="s">
        <v>77</v>
      </c>
      <c r="D66" s="65" t="s">
        <v>421</v>
      </c>
      <c r="E66" s="65" t="s">
        <v>412</v>
      </c>
      <c r="F66" s="23">
        <v>100</v>
      </c>
      <c r="G66" s="23">
        <v>1500</v>
      </c>
      <c r="H66" s="23">
        <f t="shared" si="2"/>
        <v>150000</v>
      </c>
      <c r="I66" s="23">
        <f t="shared" si="3"/>
        <v>168000.00000000003</v>
      </c>
      <c r="J66" s="65" t="s">
        <v>403</v>
      </c>
      <c r="K66" s="65" t="s">
        <v>143</v>
      </c>
      <c r="L66" s="65" t="s">
        <v>333</v>
      </c>
    </row>
    <row r="67" spans="1:12" s="8" customFormat="1" ht="76.5" x14ac:dyDescent="0.25">
      <c r="A67" s="42" t="s">
        <v>851</v>
      </c>
      <c r="B67" s="65" t="s">
        <v>422</v>
      </c>
      <c r="C67" s="65" t="s">
        <v>77</v>
      </c>
      <c r="D67" s="65" t="s">
        <v>602</v>
      </c>
      <c r="E67" s="65" t="s">
        <v>423</v>
      </c>
      <c r="F67" s="23">
        <v>300</v>
      </c>
      <c r="G67" s="23">
        <v>171</v>
      </c>
      <c r="H67" s="23">
        <f t="shared" si="2"/>
        <v>51300</v>
      </c>
      <c r="I67" s="23">
        <f t="shared" si="3"/>
        <v>57456.000000000007</v>
      </c>
      <c r="J67" s="65" t="s">
        <v>403</v>
      </c>
      <c r="K67" s="65" t="s">
        <v>143</v>
      </c>
      <c r="L67" s="65" t="s">
        <v>333</v>
      </c>
    </row>
    <row r="68" spans="1:12" s="8" customFormat="1" ht="76.5" x14ac:dyDescent="0.25">
      <c r="A68" s="42" t="s">
        <v>852</v>
      </c>
      <c r="B68" s="65" t="s">
        <v>424</v>
      </c>
      <c r="C68" s="65" t="s">
        <v>77</v>
      </c>
      <c r="D68" s="65" t="s">
        <v>603</v>
      </c>
      <c r="E68" s="65" t="s">
        <v>423</v>
      </c>
      <c r="F68" s="23">
        <v>300</v>
      </c>
      <c r="G68" s="23">
        <v>185</v>
      </c>
      <c r="H68" s="23">
        <f t="shared" si="2"/>
        <v>55500</v>
      </c>
      <c r="I68" s="23">
        <f t="shared" si="3"/>
        <v>62160.000000000007</v>
      </c>
      <c r="J68" s="65" t="s">
        <v>403</v>
      </c>
      <c r="K68" s="65" t="s">
        <v>143</v>
      </c>
      <c r="L68" s="65" t="s">
        <v>333</v>
      </c>
    </row>
    <row r="69" spans="1:12" s="8" customFormat="1" ht="76.5" x14ac:dyDescent="0.25">
      <c r="A69" s="42" t="s">
        <v>712</v>
      </c>
      <c r="B69" s="65" t="s">
        <v>425</v>
      </c>
      <c r="C69" s="65" t="s">
        <v>77</v>
      </c>
      <c r="D69" s="65" t="s">
        <v>426</v>
      </c>
      <c r="E69" s="65" t="s">
        <v>423</v>
      </c>
      <c r="F69" s="23">
        <v>300</v>
      </c>
      <c r="G69" s="23">
        <v>216</v>
      </c>
      <c r="H69" s="23">
        <f t="shared" si="2"/>
        <v>64800</v>
      </c>
      <c r="I69" s="23">
        <f t="shared" si="3"/>
        <v>72576</v>
      </c>
      <c r="J69" s="65" t="s">
        <v>403</v>
      </c>
      <c r="K69" s="65" t="s">
        <v>143</v>
      </c>
      <c r="L69" s="65" t="s">
        <v>333</v>
      </c>
    </row>
    <row r="70" spans="1:12" s="8" customFormat="1" ht="76.5" x14ac:dyDescent="0.25">
      <c r="A70" s="42" t="s">
        <v>809</v>
      </c>
      <c r="B70" s="65" t="s">
        <v>427</v>
      </c>
      <c r="C70" s="65" t="s">
        <v>77</v>
      </c>
      <c r="D70" s="65" t="s">
        <v>428</v>
      </c>
      <c r="E70" s="65" t="s">
        <v>423</v>
      </c>
      <c r="F70" s="23">
        <v>50</v>
      </c>
      <c r="G70" s="23">
        <v>234</v>
      </c>
      <c r="H70" s="23">
        <f t="shared" si="2"/>
        <v>11700</v>
      </c>
      <c r="I70" s="23">
        <f t="shared" si="3"/>
        <v>13104.000000000002</v>
      </c>
      <c r="J70" s="65" t="s">
        <v>403</v>
      </c>
      <c r="K70" s="65" t="s">
        <v>143</v>
      </c>
      <c r="L70" s="65" t="s">
        <v>333</v>
      </c>
    </row>
    <row r="71" spans="1:12" s="8" customFormat="1" ht="76.5" x14ac:dyDescent="0.25">
      <c r="A71" s="42" t="s">
        <v>843</v>
      </c>
      <c r="B71" s="65" t="s">
        <v>429</v>
      </c>
      <c r="C71" s="65" t="s">
        <v>77</v>
      </c>
      <c r="D71" s="65" t="s">
        <v>430</v>
      </c>
      <c r="E71" s="65" t="s">
        <v>423</v>
      </c>
      <c r="F71" s="23">
        <v>200</v>
      </c>
      <c r="G71" s="23">
        <v>265</v>
      </c>
      <c r="H71" s="23">
        <f t="shared" si="2"/>
        <v>53000</v>
      </c>
      <c r="I71" s="23">
        <f t="shared" si="3"/>
        <v>59360.000000000007</v>
      </c>
      <c r="J71" s="65" t="s">
        <v>403</v>
      </c>
      <c r="K71" s="65" t="s">
        <v>143</v>
      </c>
      <c r="L71" s="65" t="s">
        <v>333</v>
      </c>
    </row>
    <row r="72" spans="1:12" s="8" customFormat="1" ht="76.5" x14ac:dyDescent="0.25">
      <c r="A72" s="42" t="s">
        <v>853</v>
      </c>
      <c r="B72" s="65" t="s">
        <v>431</v>
      </c>
      <c r="C72" s="65" t="s">
        <v>77</v>
      </c>
      <c r="D72" s="65" t="s">
        <v>432</v>
      </c>
      <c r="E72" s="65" t="s">
        <v>142</v>
      </c>
      <c r="F72" s="23">
        <v>100</v>
      </c>
      <c r="G72" s="23">
        <v>3058</v>
      </c>
      <c r="H72" s="23">
        <f t="shared" si="2"/>
        <v>305800</v>
      </c>
      <c r="I72" s="23">
        <f t="shared" si="3"/>
        <v>342496.00000000006</v>
      </c>
      <c r="J72" s="65" t="s">
        <v>403</v>
      </c>
      <c r="K72" s="65" t="s">
        <v>143</v>
      </c>
      <c r="L72" s="65" t="s">
        <v>333</v>
      </c>
    </row>
    <row r="73" spans="1:12" s="8" customFormat="1" ht="318.75" x14ac:dyDescent="0.25">
      <c r="A73" s="42" t="s">
        <v>854</v>
      </c>
      <c r="B73" s="65" t="s">
        <v>433</v>
      </c>
      <c r="C73" s="65" t="s">
        <v>77</v>
      </c>
      <c r="D73" s="65" t="s">
        <v>434</v>
      </c>
      <c r="E73" s="65" t="s">
        <v>142</v>
      </c>
      <c r="F73" s="23">
        <v>400</v>
      </c>
      <c r="G73" s="23">
        <v>4450</v>
      </c>
      <c r="H73" s="23">
        <f t="shared" si="2"/>
        <v>1780000</v>
      </c>
      <c r="I73" s="23">
        <f t="shared" si="3"/>
        <v>1993600.0000000002</v>
      </c>
      <c r="J73" s="65" t="s">
        <v>403</v>
      </c>
      <c r="K73" s="65" t="s">
        <v>143</v>
      </c>
      <c r="L73" s="65" t="s">
        <v>333</v>
      </c>
    </row>
    <row r="74" spans="1:12" s="8" customFormat="1" ht="76.5" x14ac:dyDescent="0.25">
      <c r="A74" s="42" t="s">
        <v>855</v>
      </c>
      <c r="B74" s="65" t="s">
        <v>435</v>
      </c>
      <c r="C74" s="65" t="s">
        <v>77</v>
      </c>
      <c r="D74" s="65" t="s">
        <v>436</v>
      </c>
      <c r="E74" s="65" t="s">
        <v>412</v>
      </c>
      <c r="F74" s="23">
        <v>500</v>
      </c>
      <c r="G74" s="23">
        <v>407</v>
      </c>
      <c r="H74" s="23">
        <f t="shared" si="2"/>
        <v>203500</v>
      </c>
      <c r="I74" s="23">
        <f t="shared" si="3"/>
        <v>227920.00000000003</v>
      </c>
      <c r="J74" s="65" t="s">
        <v>403</v>
      </c>
      <c r="K74" s="65" t="s">
        <v>143</v>
      </c>
      <c r="L74" s="65" t="s">
        <v>333</v>
      </c>
    </row>
    <row r="75" spans="1:12" s="8" customFormat="1" ht="76.5" x14ac:dyDescent="0.25">
      <c r="A75" s="42" t="s">
        <v>856</v>
      </c>
      <c r="B75" s="65" t="s">
        <v>437</v>
      </c>
      <c r="C75" s="65" t="s">
        <v>77</v>
      </c>
      <c r="D75" s="65" t="s">
        <v>438</v>
      </c>
      <c r="E75" s="65" t="s">
        <v>412</v>
      </c>
      <c r="F75" s="23">
        <v>300</v>
      </c>
      <c r="G75" s="23">
        <v>290</v>
      </c>
      <c r="H75" s="23">
        <f t="shared" si="2"/>
        <v>87000</v>
      </c>
      <c r="I75" s="23">
        <f t="shared" si="3"/>
        <v>97440.000000000015</v>
      </c>
      <c r="J75" s="65" t="s">
        <v>403</v>
      </c>
      <c r="K75" s="65" t="s">
        <v>143</v>
      </c>
      <c r="L75" s="65" t="s">
        <v>333</v>
      </c>
    </row>
    <row r="76" spans="1:12" s="8" customFormat="1" ht="76.5" x14ac:dyDescent="0.25">
      <c r="A76" s="42" t="s">
        <v>857</v>
      </c>
      <c r="B76" s="65" t="s">
        <v>439</v>
      </c>
      <c r="C76" s="65" t="s">
        <v>77</v>
      </c>
      <c r="D76" s="65" t="s">
        <v>440</v>
      </c>
      <c r="E76" s="65" t="s">
        <v>412</v>
      </c>
      <c r="F76" s="23">
        <v>1600</v>
      </c>
      <c r="G76" s="23">
        <v>16</v>
      </c>
      <c r="H76" s="23">
        <f t="shared" si="2"/>
        <v>25600</v>
      </c>
      <c r="I76" s="23">
        <f t="shared" si="3"/>
        <v>28672.000000000004</v>
      </c>
      <c r="J76" s="65" t="s">
        <v>403</v>
      </c>
      <c r="K76" s="65" t="s">
        <v>143</v>
      </c>
      <c r="L76" s="65" t="s">
        <v>333</v>
      </c>
    </row>
    <row r="77" spans="1:12" s="8" customFormat="1" ht="76.5" x14ac:dyDescent="0.25">
      <c r="A77" s="42" t="s">
        <v>858</v>
      </c>
      <c r="B77" s="65" t="s">
        <v>441</v>
      </c>
      <c r="C77" s="65" t="s">
        <v>77</v>
      </c>
      <c r="D77" s="65" t="s">
        <v>442</v>
      </c>
      <c r="E77" s="65" t="s">
        <v>412</v>
      </c>
      <c r="F77" s="23">
        <v>60</v>
      </c>
      <c r="G77" s="23">
        <v>50</v>
      </c>
      <c r="H77" s="23">
        <f t="shared" si="2"/>
        <v>3000</v>
      </c>
      <c r="I77" s="23">
        <f t="shared" si="3"/>
        <v>3360.0000000000005</v>
      </c>
      <c r="J77" s="65" t="s">
        <v>403</v>
      </c>
      <c r="K77" s="65" t="s">
        <v>143</v>
      </c>
      <c r="L77" s="65" t="s">
        <v>333</v>
      </c>
    </row>
    <row r="78" spans="1:12" s="8" customFormat="1" ht="76.5" x14ac:dyDescent="0.25">
      <c r="A78" s="42" t="s">
        <v>859</v>
      </c>
      <c r="B78" s="65" t="s">
        <v>443</v>
      </c>
      <c r="C78" s="65" t="s">
        <v>77</v>
      </c>
      <c r="D78" s="65" t="s">
        <v>444</v>
      </c>
      <c r="E78" s="65" t="s">
        <v>142</v>
      </c>
      <c r="F78" s="23">
        <v>600</v>
      </c>
      <c r="G78" s="23">
        <v>1650</v>
      </c>
      <c r="H78" s="23">
        <f t="shared" si="2"/>
        <v>990000</v>
      </c>
      <c r="I78" s="23">
        <f t="shared" si="3"/>
        <v>1108800</v>
      </c>
      <c r="J78" s="65" t="s">
        <v>403</v>
      </c>
      <c r="K78" s="65" t="s">
        <v>143</v>
      </c>
      <c r="L78" s="65" t="s">
        <v>333</v>
      </c>
    </row>
    <row r="79" spans="1:12" s="8" customFormat="1" ht="76.5" x14ac:dyDescent="0.25">
      <c r="A79" s="42" t="s">
        <v>860</v>
      </c>
      <c r="B79" s="65" t="s">
        <v>445</v>
      </c>
      <c r="C79" s="65" t="s">
        <v>77</v>
      </c>
      <c r="D79" s="65" t="s">
        <v>446</v>
      </c>
      <c r="E79" s="65" t="s">
        <v>402</v>
      </c>
      <c r="F79" s="23">
        <v>100</v>
      </c>
      <c r="G79" s="23">
        <v>245</v>
      </c>
      <c r="H79" s="23">
        <f t="shared" si="2"/>
        <v>24500</v>
      </c>
      <c r="I79" s="23">
        <f t="shared" si="3"/>
        <v>27440.000000000004</v>
      </c>
      <c r="J79" s="65" t="s">
        <v>403</v>
      </c>
      <c r="K79" s="65" t="s">
        <v>143</v>
      </c>
      <c r="L79" s="65" t="s">
        <v>333</v>
      </c>
    </row>
    <row r="80" spans="1:12" s="8" customFormat="1" ht="76.5" x14ac:dyDescent="0.25">
      <c r="A80" s="42" t="s">
        <v>861</v>
      </c>
      <c r="B80" s="65" t="s">
        <v>447</v>
      </c>
      <c r="C80" s="65" t="s">
        <v>77</v>
      </c>
      <c r="D80" s="65" t="s">
        <v>448</v>
      </c>
      <c r="E80" s="65" t="s">
        <v>412</v>
      </c>
      <c r="F80" s="23">
        <v>500</v>
      </c>
      <c r="G80" s="23">
        <v>165</v>
      </c>
      <c r="H80" s="23">
        <f t="shared" si="2"/>
        <v>82500</v>
      </c>
      <c r="I80" s="23">
        <f t="shared" si="3"/>
        <v>92400.000000000015</v>
      </c>
      <c r="J80" s="65" t="s">
        <v>403</v>
      </c>
      <c r="K80" s="65" t="s">
        <v>143</v>
      </c>
      <c r="L80" s="65" t="s">
        <v>333</v>
      </c>
    </row>
    <row r="81" spans="1:12" s="8" customFormat="1" ht="76.5" x14ac:dyDescent="0.25">
      <c r="A81" s="42" t="s">
        <v>862</v>
      </c>
      <c r="B81" s="65" t="s">
        <v>449</v>
      </c>
      <c r="C81" s="65" t="s">
        <v>77</v>
      </c>
      <c r="D81" s="65" t="s">
        <v>450</v>
      </c>
      <c r="E81" s="65" t="s">
        <v>251</v>
      </c>
      <c r="F81" s="23">
        <v>350</v>
      </c>
      <c r="G81" s="23">
        <v>1920</v>
      </c>
      <c r="H81" s="23">
        <f t="shared" si="2"/>
        <v>672000</v>
      </c>
      <c r="I81" s="23">
        <f t="shared" si="3"/>
        <v>752640.00000000012</v>
      </c>
      <c r="J81" s="65" t="s">
        <v>403</v>
      </c>
      <c r="K81" s="65" t="s">
        <v>143</v>
      </c>
      <c r="L81" s="65" t="s">
        <v>333</v>
      </c>
    </row>
    <row r="82" spans="1:12" s="8" customFormat="1" ht="76.5" x14ac:dyDescent="0.25">
      <c r="A82" s="42" t="s">
        <v>863</v>
      </c>
      <c r="B82" s="65" t="s">
        <v>451</v>
      </c>
      <c r="C82" s="65" t="s">
        <v>77</v>
      </c>
      <c r="D82" s="65" t="s">
        <v>452</v>
      </c>
      <c r="E82" s="65" t="s">
        <v>251</v>
      </c>
      <c r="F82" s="23">
        <v>30</v>
      </c>
      <c r="G82" s="23">
        <v>26500</v>
      </c>
      <c r="H82" s="23">
        <f t="shared" si="2"/>
        <v>795000</v>
      </c>
      <c r="I82" s="23">
        <f t="shared" si="3"/>
        <v>890400.00000000012</v>
      </c>
      <c r="J82" s="65" t="s">
        <v>403</v>
      </c>
      <c r="K82" s="65" t="s">
        <v>143</v>
      </c>
      <c r="L82" s="65" t="s">
        <v>333</v>
      </c>
    </row>
    <row r="83" spans="1:12" s="8" customFormat="1" ht="76.5" x14ac:dyDescent="0.25">
      <c r="A83" s="42" t="s">
        <v>864</v>
      </c>
      <c r="B83" s="65" t="s">
        <v>453</v>
      </c>
      <c r="C83" s="65" t="s">
        <v>77</v>
      </c>
      <c r="D83" s="65" t="s">
        <v>454</v>
      </c>
      <c r="E83" s="65" t="s">
        <v>142</v>
      </c>
      <c r="F83" s="23">
        <v>50</v>
      </c>
      <c r="G83" s="23">
        <v>125</v>
      </c>
      <c r="H83" s="23">
        <f t="shared" si="2"/>
        <v>6250</v>
      </c>
      <c r="I83" s="23">
        <f t="shared" si="3"/>
        <v>7000.0000000000009</v>
      </c>
      <c r="J83" s="65" t="s">
        <v>403</v>
      </c>
      <c r="K83" s="65" t="s">
        <v>143</v>
      </c>
      <c r="L83" s="65" t="s">
        <v>333</v>
      </c>
    </row>
    <row r="84" spans="1:12" s="8" customFormat="1" ht="76.5" x14ac:dyDescent="0.25">
      <c r="A84" s="42" t="s">
        <v>865</v>
      </c>
      <c r="B84" s="65" t="s">
        <v>455</v>
      </c>
      <c r="C84" s="65" t="s">
        <v>77</v>
      </c>
      <c r="D84" s="65" t="s">
        <v>456</v>
      </c>
      <c r="E84" s="65" t="s">
        <v>142</v>
      </c>
      <c r="F84" s="23">
        <v>500</v>
      </c>
      <c r="G84" s="23">
        <v>305</v>
      </c>
      <c r="H84" s="23">
        <f t="shared" si="2"/>
        <v>152500</v>
      </c>
      <c r="I84" s="23">
        <f t="shared" si="3"/>
        <v>170800.00000000003</v>
      </c>
      <c r="J84" s="65" t="s">
        <v>403</v>
      </c>
      <c r="K84" s="65" t="s">
        <v>143</v>
      </c>
      <c r="L84" s="65" t="s">
        <v>333</v>
      </c>
    </row>
    <row r="85" spans="1:12" s="8" customFormat="1" ht="76.5" x14ac:dyDescent="0.25">
      <c r="A85" s="42" t="s">
        <v>866</v>
      </c>
      <c r="B85" s="65" t="s">
        <v>457</v>
      </c>
      <c r="C85" s="65" t="s">
        <v>77</v>
      </c>
      <c r="D85" s="65" t="s">
        <v>458</v>
      </c>
      <c r="E85" s="65" t="s">
        <v>412</v>
      </c>
      <c r="F85" s="23">
        <v>500</v>
      </c>
      <c r="G85" s="23">
        <v>385</v>
      </c>
      <c r="H85" s="23">
        <f t="shared" si="2"/>
        <v>192500</v>
      </c>
      <c r="I85" s="23">
        <f t="shared" si="3"/>
        <v>215600.00000000003</v>
      </c>
      <c r="J85" s="65" t="s">
        <v>403</v>
      </c>
      <c r="K85" s="65" t="s">
        <v>143</v>
      </c>
      <c r="L85" s="65" t="s">
        <v>333</v>
      </c>
    </row>
    <row r="86" spans="1:12" s="8" customFormat="1" ht="76.5" x14ac:dyDescent="0.25">
      <c r="A86" s="42" t="s">
        <v>867</v>
      </c>
      <c r="B86" s="65" t="s">
        <v>459</v>
      </c>
      <c r="C86" s="65" t="s">
        <v>77</v>
      </c>
      <c r="D86" s="65" t="s">
        <v>460</v>
      </c>
      <c r="E86" s="65" t="s">
        <v>412</v>
      </c>
      <c r="F86" s="23">
        <v>3000</v>
      </c>
      <c r="G86" s="23">
        <v>570</v>
      </c>
      <c r="H86" s="23">
        <f t="shared" si="2"/>
        <v>1710000</v>
      </c>
      <c r="I86" s="23">
        <f t="shared" si="3"/>
        <v>1915200.0000000002</v>
      </c>
      <c r="J86" s="65" t="s">
        <v>403</v>
      </c>
      <c r="K86" s="65" t="s">
        <v>143</v>
      </c>
      <c r="L86" s="65" t="s">
        <v>587</v>
      </c>
    </row>
    <row r="87" spans="1:12" s="8" customFormat="1" ht="76.5" x14ac:dyDescent="0.25">
      <c r="A87" s="42" t="s">
        <v>868</v>
      </c>
      <c r="B87" s="65" t="s">
        <v>459</v>
      </c>
      <c r="C87" s="65" t="s">
        <v>77</v>
      </c>
      <c r="D87" s="65" t="s">
        <v>586</v>
      </c>
      <c r="E87" s="65" t="s">
        <v>412</v>
      </c>
      <c r="F87" s="23">
        <v>1000</v>
      </c>
      <c r="G87" s="23">
        <v>590</v>
      </c>
      <c r="H87" s="23">
        <f t="shared" si="2"/>
        <v>590000</v>
      </c>
      <c r="I87" s="23">
        <f t="shared" si="3"/>
        <v>660800.00000000012</v>
      </c>
      <c r="J87" s="65" t="s">
        <v>403</v>
      </c>
      <c r="K87" s="65" t="s">
        <v>143</v>
      </c>
      <c r="L87" s="65" t="s">
        <v>588</v>
      </c>
    </row>
    <row r="88" spans="1:12" s="8" customFormat="1" ht="76.5" x14ac:dyDescent="0.25">
      <c r="A88" s="42" t="s">
        <v>869</v>
      </c>
      <c r="B88" s="65" t="s">
        <v>461</v>
      </c>
      <c r="C88" s="65" t="s">
        <v>77</v>
      </c>
      <c r="D88" s="65" t="s">
        <v>462</v>
      </c>
      <c r="E88" s="65" t="s">
        <v>412</v>
      </c>
      <c r="F88" s="23">
        <v>250</v>
      </c>
      <c r="G88" s="23">
        <v>425</v>
      </c>
      <c r="H88" s="23">
        <f t="shared" si="2"/>
        <v>106250</v>
      </c>
      <c r="I88" s="23">
        <f t="shared" si="3"/>
        <v>119000.00000000001</v>
      </c>
      <c r="J88" s="65" t="s">
        <v>403</v>
      </c>
      <c r="K88" s="65" t="s">
        <v>143</v>
      </c>
      <c r="L88" s="65" t="s">
        <v>333</v>
      </c>
    </row>
    <row r="89" spans="1:12" s="8" customFormat="1" ht="76.5" x14ac:dyDescent="0.25">
      <c r="A89" s="42" t="s">
        <v>870</v>
      </c>
      <c r="B89" s="65" t="s">
        <v>463</v>
      </c>
      <c r="C89" s="65" t="s">
        <v>77</v>
      </c>
      <c r="D89" s="65" t="s">
        <v>464</v>
      </c>
      <c r="E89" s="65" t="s">
        <v>412</v>
      </c>
      <c r="F89" s="23">
        <v>1000</v>
      </c>
      <c r="G89" s="23">
        <v>325</v>
      </c>
      <c r="H89" s="23">
        <f t="shared" si="2"/>
        <v>325000</v>
      </c>
      <c r="I89" s="23">
        <f t="shared" si="3"/>
        <v>364000.00000000006</v>
      </c>
      <c r="J89" s="65" t="s">
        <v>403</v>
      </c>
      <c r="K89" s="65" t="s">
        <v>143</v>
      </c>
      <c r="L89" s="65" t="s">
        <v>333</v>
      </c>
    </row>
    <row r="90" spans="1:12" s="8" customFormat="1" ht="76.5" x14ac:dyDescent="0.25">
      <c r="A90" s="42" t="s">
        <v>871</v>
      </c>
      <c r="B90" s="65" t="s">
        <v>465</v>
      </c>
      <c r="C90" s="65" t="s">
        <v>77</v>
      </c>
      <c r="D90" s="65" t="s">
        <v>466</v>
      </c>
      <c r="E90" s="65" t="s">
        <v>412</v>
      </c>
      <c r="F90" s="23">
        <v>45</v>
      </c>
      <c r="G90" s="23">
        <v>60</v>
      </c>
      <c r="H90" s="23">
        <f t="shared" si="2"/>
        <v>2700</v>
      </c>
      <c r="I90" s="23">
        <f t="shared" si="3"/>
        <v>3024.0000000000005</v>
      </c>
      <c r="J90" s="65" t="s">
        <v>403</v>
      </c>
      <c r="K90" s="65" t="s">
        <v>143</v>
      </c>
      <c r="L90" s="65" t="s">
        <v>333</v>
      </c>
    </row>
    <row r="91" spans="1:12" s="8" customFormat="1" ht="76.5" x14ac:dyDescent="0.25">
      <c r="A91" s="42" t="s">
        <v>872</v>
      </c>
      <c r="B91" s="65" t="s">
        <v>467</v>
      </c>
      <c r="C91" s="65" t="s">
        <v>77</v>
      </c>
      <c r="D91" s="65" t="s">
        <v>468</v>
      </c>
      <c r="E91" s="65" t="s">
        <v>412</v>
      </c>
      <c r="F91" s="23">
        <v>100</v>
      </c>
      <c r="G91" s="23">
        <v>430</v>
      </c>
      <c r="H91" s="23">
        <f t="shared" si="2"/>
        <v>43000</v>
      </c>
      <c r="I91" s="23">
        <f t="shared" si="3"/>
        <v>48160.000000000007</v>
      </c>
      <c r="J91" s="65" t="s">
        <v>403</v>
      </c>
      <c r="K91" s="65" t="s">
        <v>143</v>
      </c>
      <c r="L91" s="65" t="s">
        <v>333</v>
      </c>
    </row>
    <row r="92" spans="1:12" s="8" customFormat="1" ht="76.5" x14ac:dyDescent="0.25">
      <c r="A92" s="42" t="s">
        <v>873</v>
      </c>
      <c r="B92" s="65" t="s">
        <v>469</v>
      </c>
      <c r="C92" s="65" t="s">
        <v>77</v>
      </c>
      <c r="D92" s="65" t="s">
        <v>470</v>
      </c>
      <c r="E92" s="65" t="s">
        <v>412</v>
      </c>
      <c r="F92" s="23">
        <v>50</v>
      </c>
      <c r="G92" s="23">
        <v>925</v>
      </c>
      <c r="H92" s="23">
        <f t="shared" si="2"/>
        <v>46250</v>
      </c>
      <c r="I92" s="23">
        <f t="shared" si="3"/>
        <v>51800.000000000007</v>
      </c>
      <c r="J92" s="65" t="s">
        <v>403</v>
      </c>
      <c r="K92" s="65" t="s">
        <v>143</v>
      </c>
      <c r="L92" s="65" t="s">
        <v>333</v>
      </c>
    </row>
    <row r="93" spans="1:12" s="8" customFormat="1" ht="76.5" x14ac:dyDescent="0.25">
      <c r="A93" s="42" t="s">
        <v>874</v>
      </c>
      <c r="B93" s="65" t="s">
        <v>471</v>
      </c>
      <c r="C93" s="65" t="s">
        <v>77</v>
      </c>
      <c r="D93" s="65" t="s">
        <v>472</v>
      </c>
      <c r="E93" s="65" t="s">
        <v>423</v>
      </c>
      <c r="F93" s="23">
        <v>1500</v>
      </c>
      <c r="G93" s="23">
        <v>365</v>
      </c>
      <c r="H93" s="23">
        <f t="shared" si="2"/>
        <v>547500</v>
      </c>
      <c r="I93" s="23">
        <f t="shared" si="3"/>
        <v>613200.00000000012</v>
      </c>
      <c r="J93" s="65" t="s">
        <v>403</v>
      </c>
      <c r="K93" s="65" t="s">
        <v>143</v>
      </c>
      <c r="L93" s="65" t="s">
        <v>333</v>
      </c>
    </row>
    <row r="94" spans="1:12" s="8" customFormat="1" ht="76.5" x14ac:dyDescent="0.25">
      <c r="A94" s="42" t="s">
        <v>875</v>
      </c>
      <c r="B94" s="65" t="s">
        <v>473</v>
      </c>
      <c r="C94" s="65" t="s">
        <v>77</v>
      </c>
      <c r="D94" s="65" t="s">
        <v>474</v>
      </c>
      <c r="E94" s="65" t="s">
        <v>412</v>
      </c>
      <c r="F94" s="23">
        <v>1000</v>
      </c>
      <c r="G94" s="23">
        <v>65</v>
      </c>
      <c r="H94" s="23">
        <f>F94*G94</f>
        <v>65000</v>
      </c>
      <c r="I94" s="23">
        <f>H94*1.12</f>
        <v>72800</v>
      </c>
      <c r="J94" s="65" t="s">
        <v>403</v>
      </c>
      <c r="K94" s="65" t="s">
        <v>143</v>
      </c>
      <c r="L94" s="65" t="s">
        <v>333</v>
      </c>
    </row>
    <row r="95" spans="1:12" s="8" customFormat="1" ht="76.5" x14ac:dyDescent="0.25">
      <c r="A95" s="42" t="s">
        <v>876</v>
      </c>
      <c r="B95" s="65" t="s">
        <v>475</v>
      </c>
      <c r="C95" s="65" t="s">
        <v>77</v>
      </c>
      <c r="D95" s="65" t="s">
        <v>476</v>
      </c>
      <c r="E95" s="65" t="s">
        <v>412</v>
      </c>
      <c r="F95" s="23">
        <v>2500</v>
      </c>
      <c r="G95" s="23">
        <v>50</v>
      </c>
      <c r="H95" s="23">
        <f>F95*G95</f>
        <v>125000</v>
      </c>
      <c r="I95" s="23">
        <f>H95*1.12</f>
        <v>140000</v>
      </c>
      <c r="J95" s="65" t="s">
        <v>403</v>
      </c>
      <c r="K95" s="65" t="s">
        <v>143</v>
      </c>
      <c r="L95" s="65" t="s">
        <v>333</v>
      </c>
    </row>
    <row r="96" spans="1:12" s="8" customFormat="1" ht="76.5" x14ac:dyDescent="0.25">
      <c r="A96" s="42" t="s">
        <v>877</v>
      </c>
      <c r="B96" s="65" t="s">
        <v>477</v>
      </c>
      <c r="C96" s="65" t="s">
        <v>77</v>
      </c>
      <c r="D96" s="65" t="s">
        <v>478</v>
      </c>
      <c r="E96" s="65" t="s">
        <v>423</v>
      </c>
      <c r="F96" s="23">
        <v>50</v>
      </c>
      <c r="G96" s="23">
        <v>350</v>
      </c>
      <c r="H96" s="23">
        <f>F96*G96</f>
        <v>17500</v>
      </c>
      <c r="I96" s="23">
        <f>H96*1.12</f>
        <v>19600.000000000004</v>
      </c>
      <c r="J96" s="65" t="s">
        <v>403</v>
      </c>
      <c r="K96" s="65" t="s">
        <v>143</v>
      </c>
      <c r="L96" s="65" t="s">
        <v>333</v>
      </c>
    </row>
    <row r="97" spans="1:12" s="8" customFormat="1" ht="76.5" x14ac:dyDescent="0.25">
      <c r="A97" s="42" t="s">
        <v>878</v>
      </c>
      <c r="B97" s="65" t="s">
        <v>479</v>
      </c>
      <c r="C97" s="65" t="s">
        <v>77</v>
      </c>
      <c r="D97" s="65" t="s">
        <v>480</v>
      </c>
      <c r="E97" s="65" t="s">
        <v>412</v>
      </c>
      <c r="F97" s="23">
        <v>1000</v>
      </c>
      <c r="G97" s="23">
        <v>75</v>
      </c>
      <c r="H97" s="23">
        <f>F97*G97</f>
        <v>75000</v>
      </c>
      <c r="I97" s="23">
        <f>H97*1.12</f>
        <v>84000.000000000015</v>
      </c>
      <c r="J97" s="65" t="s">
        <v>403</v>
      </c>
      <c r="K97" s="65" t="s">
        <v>143</v>
      </c>
      <c r="L97" s="65" t="s">
        <v>333</v>
      </c>
    </row>
    <row r="98" spans="1:12" s="8" customFormat="1" ht="76.5" x14ac:dyDescent="0.25">
      <c r="A98" s="42" t="s">
        <v>879</v>
      </c>
      <c r="B98" s="65" t="s">
        <v>481</v>
      </c>
      <c r="C98" s="65" t="s">
        <v>77</v>
      </c>
      <c r="D98" s="65" t="s">
        <v>482</v>
      </c>
      <c r="E98" s="65" t="s">
        <v>412</v>
      </c>
      <c r="F98" s="23">
        <v>3000</v>
      </c>
      <c r="G98" s="23">
        <v>55</v>
      </c>
      <c r="H98" s="23">
        <f>F98*G98</f>
        <v>165000</v>
      </c>
      <c r="I98" s="23">
        <f>H98*1.12</f>
        <v>184800.00000000003</v>
      </c>
      <c r="J98" s="65" t="s">
        <v>403</v>
      </c>
      <c r="K98" s="65" t="s">
        <v>143</v>
      </c>
      <c r="L98" s="65" t="s">
        <v>333</v>
      </c>
    </row>
    <row r="99" spans="1:12" s="8" customFormat="1" ht="76.5" x14ac:dyDescent="0.25">
      <c r="A99" s="42" t="s">
        <v>880</v>
      </c>
      <c r="B99" s="65" t="s">
        <v>483</v>
      </c>
      <c r="C99" s="65" t="s">
        <v>77</v>
      </c>
      <c r="D99" s="65" t="s">
        <v>484</v>
      </c>
      <c r="E99" s="65" t="s">
        <v>412</v>
      </c>
      <c r="F99" s="23">
        <v>300</v>
      </c>
      <c r="G99" s="23">
        <v>190</v>
      </c>
      <c r="H99" s="23">
        <f t="shared" ref="H99:H103" si="4">F99*G99</f>
        <v>57000</v>
      </c>
      <c r="I99" s="23">
        <f t="shared" ref="I99:I103" si="5">H99*1.12</f>
        <v>63840.000000000007</v>
      </c>
      <c r="J99" s="65" t="s">
        <v>403</v>
      </c>
      <c r="K99" s="65" t="s">
        <v>143</v>
      </c>
      <c r="L99" s="65" t="s">
        <v>333</v>
      </c>
    </row>
    <row r="100" spans="1:12" s="8" customFormat="1" ht="76.5" x14ac:dyDescent="0.25">
      <c r="A100" s="42" t="s">
        <v>881</v>
      </c>
      <c r="B100" s="65" t="s">
        <v>485</v>
      </c>
      <c r="C100" s="65" t="s">
        <v>77</v>
      </c>
      <c r="D100" s="65" t="s">
        <v>486</v>
      </c>
      <c r="E100" s="65" t="s">
        <v>412</v>
      </c>
      <c r="F100" s="23">
        <v>500</v>
      </c>
      <c r="G100" s="23">
        <v>195</v>
      </c>
      <c r="H100" s="23">
        <f t="shared" si="4"/>
        <v>97500</v>
      </c>
      <c r="I100" s="23">
        <f t="shared" si="5"/>
        <v>109200.00000000001</v>
      </c>
      <c r="J100" s="65" t="s">
        <v>403</v>
      </c>
      <c r="K100" s="65" t="s">
        <v>143</v>
      </c>
      <c r="L100" s="65" t="s">
        <v>333</v>
      </c>
    </row>
    <row r="101" spans="1:12" s="8" customFormat="1" ht="76.5" x14ac:dyDescent="0.25">
      <c r="A101" s="42" t="s">
        <v>882</v>
      </c>
      <c r="B101" s="65" t="s">
        <v>487</v>
      </c>
      <c r="C101" s="65" t="s">
        <v>77</v>
      </c>
      <c r="D101" s="65" t="s">
        <v>488</v>
      </c>
      <c r="E101" s="65" t="s">
        <v>423</v>
      </c>
      <c r="F101" s="23">
        <v>50</v>
      </c>
      <c r="G101" s="23">
        <v>45</v>
      </c>
      <c r="H101" s="23">
        <f t="shared" si="4"/>
        <v>2250</v>
      </c>
      <c r="I101" s="23">
        <f t="shared" si="5"/>
        <v>2520.0000000000005</v>
      </c>
      <c r="J101" s="65" t="s">
        <v>403</v>
      </c>
      <c r="K101" s="65" t="s">
        <v>143</v>
      </c>
      <c r="L101" s="65" t="s">
        <v>333</v>
      </c>
    </row>
    <row r="102" spans="1:12" s="8" customFormat="1" ht="76.5" x14ac:dyDescent="0.25">
      <c r="A102" s="42" t="s">
        <v>883</v>
      </c>
      <c r="B102" s="65" t="s">
        <v>489</v>
      </c>
      <c r="C102" s="65" t="s">
        <v>77</v>
      </c>
      <c r="D102" s="65" t="s">
        <v>490</v>
      </c>
      <c r="E102" s="65" t="s">
        <v>423</v>
      </c>
      <c r="F102" s="23">
        <v>40</v>
      </c>
      <c r="G102" s="23">
        <v>120</v>
      </c>
      <c r="H102" s="23">
        <f t="shared" si="4"/>
        <v>4800</v>
      </c>
      <c r="I102" s="23">
        <f t="shared" si="5"/>
        <v>5376.0000000000009</v>
      </c>
      <c r="J102" s="65" t="s">
        <v>403</v>
      </c>
      <c r="K102" s="65" t="s">
        <v>143</v>
      </c>
      <c r="L102" s="65" t="s">
        <v>333</v>
      </c>
    </row>
    <row r="103" spans="1:12" s="8" customFormat="1" ht="76.5" x14ac:dyDescent="0.25">
      <c r="A103" s="42" t="s">
        <v>884</v>
      </c>
      <c r="B103" s="65" t="s">
        <v>491</v>
      </c>
      <c r="C103" s="65" t="s">
        <v>77</v>
      </c>
      <c r="D103" s="65" t="s">
        <v>492</v>
      </c>
      <c r="E103" s="65" t="s">
        <v>412</v>
      </c>
      <c r="F103" s="23">
        <v>200</v>
      </c>
      <c r="G103" s="23">
        <v>330</v>
      </c>
      <c r="H103" s="23">
        <f t="shared" si="4"/>
        <v>66000</v>
      </c>
      <c r="I103" s="23">
        <f t="shared" si="5"/>
        <v>73920</v>
      </c>
      <c r="J103" s="65" t="s">
        <v>403</v>
      </c>
      <c r="K103" s="65" t="s">
        <v>143</v>
      </c>
      <c r="L103" s="65" t="s">
        <v>333</v>
      </c>
    </row>
    <row r="104" spans="1:12" s="8" customFormat="1" ht="76.5" x14ac:dyDescent="0.25">
      <c r="A104" s="42" t="s">
        <v>885</v>
      </c>
      <c r="B104" s="65" t="s">
        <v>493</v>
      </c>
      <c r="C104" s="65" t="s">
        <v>77</v>
      </c>
      <c r="D104" s="65" t="s">
        <v>494</v>
      </c>
      <c r="E104" s="65" t="s">
        <v>412</v>
      </c>
      <c r="F104" s="23">
        <v>64</v>
      </c>
      <c r="G104" s="23">
        <v>206</v>
      </c>
      <c r="H104" s="23">
        <f>F104*G104</f>
        <v>13184</v>
      </c>
      <c r="I104" s="23">
        <f>H104*1.12</f>
        <v>14766.080000000002</v>
      </c>
      <c r="J104" s="65" t="s">
        <v>403</v>
      </c>
      <c r="K104" s="65" t="s">
        <v>143</v>
      </c>
      <c r="L104" s="65" t="s">
        <v>333</v>
      </c>
    </row>
    <row r="105" spans="1:12" s="8" customFormat="1" ht="76.5" x14ac:dyDescent="0.25">
      <c r="A105" s="42" t="s">
        <v>886</v>
      </c>
      <c r="B105" s="65" t="s">
        <v>495</v>
      </c>
      <c r="C105" s="65" t="s">
        <v>77</v>
      </c>
      <c r="D105" s="65" t="s">
        <v>496</v>
      </c>
      <c r="E105" s="65" t="s">
        <v>412</v>
      </c>
      <c r="F105" s="23">
        <v>30</v>
      </c>
      <c r="G105" s="23">
        <v>6000</v>
      </c>
      <c r="H105" s="23">
        <f>F105*G105</f>
        <v>180000</v>
      </c>
      <c r="I105" s="23">
        <f>H105*1.12</f>
        <v>201600.00000000003</v>
      </c>
      <c r="J105" s="65" t="s">
        <v>403</v>
      </c>
      <c r="K105" s="65" t="s">
        <v>143</v>
      </c>
      <c r="L105" s="65" t="s">
        <v>333</v>
      </c>
    </row>
    <row r="106" spans="1:12" s="8" customFormat="1" ht="76.5" x14ac:dyDescent="0.25">
      <c r="A106" s="42" t="s">
        <v>887</v>
      </c>
      <c r="B106" s="65" t="s">
        <v>497</v>
      </c>
      <c r="C106" s="65" t="s">
        <v>77</v>
      </c>
      <c r="D106" s="65" t="s">
        <v>498</v>
      </c>
      <c r="E106" s="65" t="s">
        <v>412</v>
      </c>
      <c r="F106" s="23">
        <v>5</v>
      </c>
      <c r="G106" s="23">
        <v>6500</v>
      </c>
      <c r="H106" s="23">
        <f>F106*G106</f>
        <v>32500</v>
      </c>
      <c r="I106" s="23">
        <f>H106*1.12</f>
        <v>36400</v>
      </c>
      <c r="J106" s="65" t="s">
        <v>403</v>
      </c>
      <c r="K106" s="65" t="s">
        <v>143</v>
      </c>
      <c r="L106" s="65" t="s">
        <v>589</v>
      </c>
    </row>
    <row r="107" spans="1:12" s="8" customFormat="1" ht="76.5" x14ac:dyDescent="0.25">
      <c r="A107" s="42" t="s">
        <v>888</v>
      </c>
      <c r="B107" s="65" t="s">
        <v>499</v>
      </c>
      <c r="C107" s="65" t="s">
        <v>77</v>
      </c>
      <c r="D107" s="65" t="s">
        <v>500</v>
      </c>
      <c r="E107" s="65" t="s">
        <v>423</v>
      </c>
      <c r="F107" s="23">
        <v>1200</v>
      </c>
      <c r="G107" s="23">
        <v>108</v>
      </c>
      <c r="H107" s="23">
        <f t="shared" ref="H107:H114" si="6">F107*G107</f>
        <v>129600</v>
      </c>
      <c r="I107" s="23">
        <f t="shared" ref="I107:I114" si="7">H107*1.12</f>
        <v>145152</v>
      </c>
      <c r="J107" s="65" t="s">
        <v>403</v>
      </c>
      <c r="K107" s="65" t="s">
        <v>143</v>
      </c>
      <c r="L107" s="65" t="s">
        <v>333</v>
      </c>
    </row>
    <row r="108" spans="1:12" s="8" customFormat="1" ht="76.5" x14ac:dyDescent="0.25">
      <c r="A108" s="42" t="s">
        <v>889</v>
      </c>
      <c r="B108" s="65" t="s">
        <v>501</v>
      </c>
      <c r="C108" s="65" t="s">
        <v>77</v>
      </c>
      <c r="D108" s="65" t="s">
        <v>502</v>
      </c>
      <c r="E108" s="65" t="s">
        <v>412</v>
      </c>
      <c r="F108" s="23">
        <v>100</v>
      </c>
      <c r="G108" s="23">
        <v>350</v>
      </c>
      <c r="H108" s="23">
        <f t="shared" si="6"/>
        <v>35000</v>
      </c>
      <c r="I108" s="23">
        <f t="shared" si="7"/>
        <v>39200.000000000007</v>
      </c>
      <c r="J108" s="65" t="s">
        <v>403</v>
      </c>
      <c r="K108" s="65" t="s">
        <v>143</v>
      </c>
      <c r="L108" s="65" t="s">
        <v>333</v>
      </c>
    </row>
    <row r="109" spans="1:12" s="8" customFormat="1" ht="76.5" x14ac:dyDescent="0.25">
      <c r="A109" s="42" t="s">
        <v>890</v>
      </c>
      <c r="B109" s="65" t="s">
        <v>503</v>
      </c>
      <c r="C109" s="65" t="s">
        <v>77</v>
      </c>
      <c r="D109" s="65" t="s">
        <v>504</v>
      </c>
      <c r="E109" s="65" t="s">
        <v>412</v>
      </c>
      <c r="F109" s="23">
        <v>50</v>
      </c>
      <c r="G109" s="23">
        <v>105</v>
      </c>
      <c r="H109" s="23">
        <f t="shared" si="6"/>
        <v>5250</v>
      </c>
      <c r="I109" s="23">
        <f t="shared" si="7"/>
        <v>5880.0000000000009</v>
      </c>
      <c r="J109" s="65" t="s">
        <v>403</v>
      </c>
      <c r="K109" s="65" t="s">
        <v>143</v>
      </c>
      <c r="L109" s="65" t="s">
        <v>333</v>
      </c>
    </row>
    <row r="110" spans="1:12" s="8" customFormat="1" ht="147.75" customHeight="1" x14ac:dyDescent="0.25">
      <c r="A110" s="42" t="s">
        <v>891</v>
      </c>
      <c r="B110" s="65" t="s">
        <v>505</v>
      </c>
      <c r="C110" s="65" t="s">
        <v>77</v>
      </c>
      <c r="D110" s="65" t="s">
        <v>590</v>
      </c>
      <c r="E110" s="65" t="s">
        <v>412</v>
      </c>
      <c r="F110" s="23">
        <v>50</v>
      </c>
      <c r="G110" s="23">
        <v>4200</v>
      </c>
      <c r="H110" s="23">
        <f t="shared" si="6"/>
        <v>210000</v>
      </c>
      <c r="I110" s="23">
        <f t="shared" si="7"/>
        <v>235200.00000000003</v>
      </c>
      <c r="J110" s="65" t="s">
        <v>403</v>
      </c>
      <c r="K110" s="65" t="s">
        <v>143</v>
      </c>
      <c r="L110" s="65" t="s">
        <v>591</v>
      </c>
    </row>
    <row r="111" spans="1:12" s="8" customFormat="1" ht="76.5" x14ac:dyDescent="0.25">
      <c r="A111" s="42" t="s">
        <v>892</v>
      </c>
      <c r="B111" s="65" t="s">
        <v>506</v>
      </c>
      <c r="C111" s="65" t="s">
        <v>77</v>
      </c>
      <c r="D111" s="65" t="s">
        <v>507</v>
      </c>
      <c r="E111" s="65" t="s">
        <v>284</v>
      </c>
      <c r="F111" s="23">
        <v>400</v>
      </c>
      <c r="G111" s="23">
        <v>800</v>
      </c>
      <c r="H111" s="23">
        <f t="shared" si="6"/>
        <v>320000</v>
      </c>
      <c r="I111" s="23">
        <f t="shared" si="7"/>
        <v>358400.00000000006</v>
      </c>
      <c r="J111" s="65" t="s">
        <v>403</v>
      </c>
      <c r="K111" s="65" t="s">
        <v>143</v>
      </c>
      <c r="L111" s="65" t="s">
        <v>589</v>
      </c>
    </row>
    <row r="112" spans="1:12" s="8" customFormat="1" ht="76.5" x14ac:dyDescent="0.25">
      <c r="A112" s="42" t="s">
        <v>893</v>
      </c>
      <c r="B112" s="65" t="s">
        <v>508</v>
      </c>
      <c r="C112" s="65" t="s">
        <v>77</v>
      </c>
      <c r="D112" s="65" t="s">
        <v>509</v>
      </c>
      <c r="E112" s="65" t="s">
        <v>412</v>
      </c>
      <c r="F112" s="23">
        <v>20</v>
      </c>
      <c r="G112" s="23">
        <v>160</v>
      </c>
      <c r="H112" s="23">
        <f t="shared" si="6"/>
        <v>3200</v>
      </c>
      <c r="I112" s="23">
        <f t="shared" si="7"/>
        <v>3584.0000000000005</v>
      </c>
      <c r="J112" s="65" t="s">
        <v>403</v>
      </c>
      <c r="K112" s="65" t="s">
        <v>143</v>
      </c>
      <c r="L112" s="65" t="s">
        <v>589</v>
      </c>
    </row>
    <row r="113" spans="1:12" s="8" customFormat="1" ht="76.5" x14ac:dyDescent="0.25">
      <c r="A113" s="42" t="s">
        <v>894</v>
      </c>
      <c r="B113" s="65" t="s">
        <v>510</v>
      </c>
      <c r="C113" s="65" t="s">
        <v>77</v>
      </c>
      <c r="D113" s="65" t="s">
        <v>511</v>
      </c>
      <c r="E113" s="65" t="s">
        <v>142</v>
      </c>
      <c r="F113" s="23">
        <v>800</v>
      </c>
      <c r="G113" s="23">
        <v>150</v>
      </c>
      <c r="H113" s="23">
        <f t="shared" ref="H113" si="8">F113*G113</f>
        <v>120000</v>
      </c>
      <c r="I113" s="23">
        <f t="shared" ref="I113" si="9">H113*1.12</f>
        <v>134400</v>
      </c>
      <c r="J113" s="65" t="s">
        <v>403</v>
      </c>
      <c r="K113" s="65" t="s">
        <v>143</v>
      </c>
      <c r="L113" s="65" t="s">
        <v>333</v>
      </c>
    </row>
    <row r="114" spans="1:12" s="8" customFormat="1" ht="76.5" x14ac:dyDescent="0.25">
      <c r="A114" s="42" t="s">
        <v>895</v>
      </c>
      <c r="B114" s="65" t="s">
        <v>513</v>
      </c>
      <c r="C114" s="65" t="s">
        <v>77</v>
      </c>
      <c r="D114" s="65" t="s">
        <v>514</v>
      </c>
      <c r="E114" s="65" t="s">
        <v>142</v>
      </c>
      <c r="F114" s="23">
        <v>38</v>
      </c>
      <c r="G114" s="23">
        <v>20536</v>
      </c>
      <c r="H114" s="23">
        <f t="shared" si="6"/>
        <v>780368</v>
      </c>
      <c r="I114" s="23">
        <f t="shared" si="7"/>
        <v>874012.16000000003</v>
      </c>
      <c r="J114" s="65" t="s">
        <v>403</v>
      </c>
      <c r="K114" s="65" t="s">
        <v>143</v>
      </c>
      <c r="L114" s="65" t="s">
        <v>333</v>
      </c>
    </row>
    <row r="115" spans="1:12" s="8" customFormat="1" ht="140.25" x14ac:dyDescent="0.25">
      <c r="A115" s="42" t="s">
        <v>896</v>
      </c>
      <c r="B115" s="37" t="s">
        <v>988</v>
      </c>
      <c r="C115" s="65" t="s">
        <v>77</v>
      </c>
      <c r="D115" s="65" t="s">
        <v>536</v>
      </c>
      <c r="E115" s="34" t="s">
        <v>251</v>
      </c>
      <c r="F115" s="23">
        <v>70</v>
      </c>
      <c r="G115" s="23">
        <v>3263.39</v>
      </c>
      <c r="H115" s="23">
        <f>F115*G115</f>
        <v>228437.3</v>
      </c>
      <c r="I115" s="23">
        <f>H115*1.12</f>
        <v>255849.77600000001</v>
      </c>
      <c r="J115" s="65" t="s">
        <v>537</v>
      </c>
      <c r="K115" s="65" t="s">
        <v>538</v>
      </c>
      <c r="L115" s="37" t="s">
        <v>987</v>
      </c>
    </row>
    <row r="116" spans="1:12" s="8" customFormat="1" ht="63.75" x14ac:dyDescent="0.25">
      <c r="A116" s="42" t="s">
        <v>897</v>
      </c>
      <c r="B116" s="37" t="s">
        <v>990</v>
      </c>
      <c r="C116" s="65" t="s">
        <v>77</v>
      </c>
      <c r="D116" s="65" t="s">
        <v>991</v>
      </c>
      <c r="E116" s="34" t="s">
        <v>251</v>
      </c>
      <c r="F116" s="23">
        <v>50</v>
      </c>
      <c r="G116" s="23">
        <v>15178.57</v>
      </c>
      <c r="H116" s="23">
        <f t="shared" ref="H116:H147" si="10">F116*G116</f>
        <v>758928.5</v>
      </c>
      <c r="I116" s="23">
        <f t="shared" ref="I116:I147" si="11">H116*1.12</f>
        <v>849999.92</v>
      </c>
      <c r="J116" s="65" t="s">
        <v>539</v>
      </c>
      <c r="K116" s="65" t="s">
        <v>538</v>
      </c>
      <c r="L116" s="37" t="s">
        <v>989</v>
      </c>
    </row>
    <row r="117" spans="1:12" s="8" customFormat="1" ht="63.75" x14ac:dyDescent="0.25">
      <c r="A117" s="42" t="s">
        <v>898</v>
      </c>
      <c r="B117" s="37" t="s">
        <v>540</v>
      </c>
      <c r="C117" s="65" t="s">
        <v>77</v>
      </c>
      <c r="D117" s="65" t="s">
        <v>1243</v>
      </c>
      <c r="E117" s="34" t="s">
        <v>251</v>
      </c>
      <c r="F117" s="23">
        <v>25</v>
      </c>
      <c r="G117" s="23">
        <v>10714.28</v>
      </c>
      <c r="H117" s="23">
        <f t="shared" si="10"/>
        <v>267857</v>
      </c>
      <c r="I117" s="23">
        <f t="shared" si="11"/>
        <v>299999.84000000003</v>
      </c>
      <c r="J117" s="65" t="s">
        <v>539</v>
      </c>
      <c r="K117" s="65" t="s">
        <v>538</v>
      </c>
      <c r="L117" s="37" t="s">
        <v>1046</v>
      </c>
    </row>
    <row r="118" spans="1:12" s="8" customFormat="1" ht="63.75" x14ac:dyDescent="0.25">
      <c r="A118" s="42" t="s">
        <v>899</v>
      </c>
      <c r="B118" s="37" t="s">
        <v>992</v>
      </c>
      <c r="C118" s="65" t="s">
        <v>77</v>
      </c>
      <c r="D118" s="65" t="s">
        <v>994</v>
      </c>
      <c r="E118" s="34" t="s">
        <v>251</v>
      </c>
      <c r="F118" s="23">
        <v>1072</v>
      </c>
      <c r="G118" s="23">
        <v>3133</v>
      </c>
      <c r="H118" s="23">
        <f t="shared" si="10"/>
        <v>3358576</v>
      </c>
      <c r="I118" s="23">
        <f t="shared" si="11"/>
        <v>3761605.1200000006</v>
      </c>
      <c r="J118" s="65" t="s">
        <v>539</v>
      </c>
      <c r="K118" s="65" t="s">
        <v>538</v>
      </c>
      <c r="L118" s="37" t="s">
        <v>993</v>
      </c>
    </row>
    <row r="119" spans="1:12" s="8" customFormat="1" ht="63.75" x14ac:dyDescent="0.25">
      <c r="A119" s="42" t="s">
        <v>900</v>
      </c>
      <c r="B119" s="37" t="s">
        <v>995</v>
      </c>
      <c r="C119" s="65" t="s">
        <v>77</v>
      </c>
      <c r="D119" s="65" t="s">
        <v>996</v>
      </c>
      <c r="E119" s="34" t="s">
        <v>142</v>
      </c>
      <c r="F119" s="23">
        <v>50</v>
      </c>
      <c r="G119" s="23">
        <v>9500</v>
      </c>
      <c r="H119" s="23">
        <f t="shared" si="10"/>
        <v>475000</v>
      </c>
      <c r="I119" s="23">
        <f t="shared" si="11"/>
        <v>532000</v>
      </c>
      <c r="J119" s="65" t="s">
        <v>539</v>
      </c>
      <c r="K119" s="65" t="s">
        <v>538</v>
      </c>
      <c r="L119" s="37" t="s">
        <v>993</v>
      </c>
    </row>
    <row r="120" spans="1:12" s="8" customFormat="1" ht="63.75" x14ac:dyDescent="0.25">
      <c r="A120" s="42" t="s">
        <v>901</v>
      </c>
      <c r="B120" s="37" t="s">
        <v>997</v>
      </c>
      <c r="C120" s="65" t="s">
        <v>77</v>
      </c>
      <c r="D120" s="65" t="s">
        <v>998</v>
      </c>
      <c r="E120" s="34" t="s">
        <v>142</v>
      </c>
      <c r="F120" s="23">
        <v>50</v>
      </c>
      <c r="G120" s="23">
        <v>10100</v>
      </c>
      <c r="H120" s="23">
        <f t="shared" si="10"/>
        <v>505000</v>
      </c>
      <c r="I120" s="23">
        <f t="shared" si="11"/>
        <v>565600</v>
      </c>
      <c r="J120" s="65" t="s">
        <v>539</v>
      </c>
      <c r="K120" s="65" t="s">
        <v>538</v>
      </c>
      <c r="L120" s="37" t="s">
        <v>993</v>
      </c>
    </row>
    <row r="121" spans="1:12" s="8" customFormat="1" ht="63.75" x14ac:dyDescent="0.25">
      <c r="A121" s="42" t="s">
        <v>902</v>
      </c>
      <c r="B121" s="37" t="s">
        <v>541</v>
      </c>
      <c r="C121" s="65" t="s">
        <v>77</v>
      </c>
      <c r="D121" s="65" t="s">
        <v>999</v>
      </c>
      <c r="E121" s="34" t="s">
        <v>142</v>
      </c>
      <c r="F121" s="23">
        <v>50</v>
      </c>
      <c r="G121" s="23">
        <v>2321</v>
      </c>
      <c r="H121" s="23">
        <f t="shared" si="10"/>
        <v>116050</v>
      </c>
      <c r="I121" s="23">
        <f t="shared" si="11"/>
        <v>129976.00000000001</v>
      </c>
      <c r="J121" s="65" t="s">
        <v>539</v>
      </c>
      <c r="K121" s="65" t="s">
        <v>538</v>
      </c>
      <c r="L121" s="37" t="s">
        <v>818</v>
      </c>
    </row>
    <row r="122" spans="1:12" s="8" customFormat="1" ht="63.75" x14ac:dyDescent="0.25">
      <c r="A122" s="42" t="s">
        <v>903</v>
      </c>
      <c r="B122" s="37" t="s">
        <v>1000</v>
      </c>
      <c r="C122" s="65" t="s">
        <v>77</v>
      </c>
      <c r="D122" s="65" t="s">
        <v>1001</v>
      </c>
      <c r="E122" s="34" t="s">
        <v>142</v>
      </c>
      <c r="F122" s="23">
        <v>36</v>
      </c>
      <c r="G122" s="23">
        <v>2589</v>
      </c>
      <c r="H122" s="23">
        <f t="shared" si="10"/>
        <v>93204</v>
      </c>
      <c r="I122" s="23">
        <f t="shared" si="11"/>
        <v>104388.48000000001</v>
      </c>
      <c r="J122" s="65" t="s">
        <v>539</v>
      </c>
      <c r="K122" s="65" t="s">
        <v>538</v>
      </c>
      <c r="L122" s="37" t="s">
        <v>993</v>
      </c>
    </row>
    <row r="123" spans="1:12" s="8" customFormat="1" ht="63.75" x14ac:dyDescent="0.25">
      <c r="A123" s="42" t="s">
        <v>904</v>
      </c>
      <c r="B123" s="37" t="s">
        <v>1002</v>
      </c>
      <c r="C123" s="65" t="s">
        <v>77</v>
      </c>
      <c r="D123" s="65" t="s">
        <v>1003</v>
      </c>
      <c r="E123" s="34" t="s">
        <v>142</v>
      </c>
      <c r="F123" s="23">
        <v>50</v>
      </c>
      <c r="G123" s="23">
        <v>3482</v>
      </c>
      <c r="H123" s="23">
        <f t="shared" si="10"/>
        <v>174100</v>
      </c>
      <c r="I123" s="23">
        <f t="shared" si="11"/>
        <v>194992.00000000003</v>
      </c>
      <c r="J123" s="65" t="s">
        <v>539</v>
      </c>
      <c r="K123" s="65" t="s">
        <v>538</v>
      </c>
      <c r="L123" s="37" t="s">
        <v>993</v>
      </c>
    </row>
    <row r="124" spans="1:12" s="8" customFormat="1" ht="63.75" x14ac:dyDescent="0.25">
      <c r="A124" s="42" t="s">
        <v>905</v>
      </c>
      <c r="B124" s="37" t="s">
        <v>1005</v>
      </c>
      <c r="C124" s="65" t="s">
        <v>77</v>
      </c>
      <c r="D124" s="65" t="s">
        <v>542</v>
      </c>
      <c r="E124" s="34" t="s">
        <v>142</v>
      </c>
      <c r="F124" s="23">
        <v>36</v>
      </c>
      <c r="G124" s="23">
        <v>6161</v>
      </c>
      <c r="H124" s="23">
        <f t="shared" si="10"/>
        <v>221796</v>
      </c>
      <c r="I124" s="23">
        <f t="shared" si="11"/>
        <v>248411.52000000002</v>
      </c>
      <c r="J124" s="65" t="s">
        <v>539</v>
      </c>
      <c r="K124" s="65" t="s">
        <v>538</v>
      </c>
      <c r="L124" s="37" t="s">
        <v>1004</v>
      </c>
    </row>
    <row r="125" spans="1:12" s="8" customFormat="1" ht="63.75" x14ac:dyDescent="0.25">
      <c r="A125" s="42" t="s">
        <v>906</v>
      </c>
      <c r="B125" s="37" t="s">
        <v>1006</v>
      </c>
      <c r="C125" s="65" t="s">
        <v>77</v>
      </c>
      <c r="D125" s="65" t="s">
        <v>543</v>
      </c>
      <c r="E125" s="34" t="s">
        <v>142</v>
      </c>
      <c r="F125" s="23">
        <v>86</v>
      </c>
      <c r="G125" s="23">
        <v>7054</v>
      </c>
      <c r="H125" s="23">
        <f t="shared" si="10"/>
        <v>606644</v>
      </c>
      <c r="I125" s="23">
        <f t="shared" si="11"/>
        <v>679441.28</v>
      </c>
      <c r="J125" s="65" t="s">
        <v>539</v>
      </c>
      <c r="K125" s="65" t="s">
        <v>538</v>
      </c>
      <c r="L125" s="37" t="s">
        <v>1004</v>
      </c>
    </row>
    <row r="126" spans="1:12" s="8" customFormat="1" ht="63.75" x14ac:dyDescent="0.25">
      <c r="A126" s="42" t="s">
        <v>907</v>
      </c>
      <c r="B126" s="37" t="s">
        <v>1007</v>
      </c>
      <c r="C126" s="65" t="s">
        <v>77</v>
      </c>
      <c r="D126" s="65" t="s">
        <v>1008</v>
      </c>
      <c r="E126" s="34" t="s">
        <v>142</v>
      </c>
      <c r="F126" s="23">
        <v>50</v>
      </c>
      <c r="G126" s="23">
        <v>1300</v>
      </c>
      <c r="H126" s="23">
        <f t="shared" si="10"/>
        <v>65000</v>
      </c>
      <c r="I126" s="23">
        <f t="shared" si="11"/>
        <v>72800</v>
      </c>
      <c r="J126" s="65" t="s">
        <v>539</v>
      </c>
      <c r="K126" s="65" t="s">
        <v>538</v>
      </c>
      <c r="L126" s="37" t="s">
        <v>993</v>
      </c>
    </row>
    <row r="127" spans="1:12" s="8" customFormat="1" ht="63.75" x14ac:dyDescent="0.25">
      <c r="A127" s="42" t="s">
        <v>908</v>
      </c>
      <c r="B127" s="37" t="s">
        <v>1009</v>
      </c>
      <c r="C127" s="65" t="s">
        <v>77</v>
      </c>
      <c r="D127" s="65" t="s">
        <v>1010</v>
      </c>
      <c r="E127" s="34" t="s">
        <v>142</v>
      </c>
      <c r="F127" s="23">
        <v>50</v>
      </c>
      <c r="G127" s="23">
        <v>2500</v>
      </c>
      <c r="H127" s="23">
        <f t="shared" si="10"/>
        <v>125000</v>
      </c>
      <c r="I127" s="23">
        <f t="shared" si="11"/>
        <v>140000</v>
      </c>
      <c r="J127" s="65" t="s">
        <v>539</v>
      </c>
      <c r="K127" s="65" t="s">
        <v>538</v>
      </c>
      <c r="L127" s="37" t="s">
        <v>993</v>
      </c>
    </row>
    <row r="128" spans="1:12" s="8" customFormat="1" ht="63.75" x14ac:dyDescent="0.25">
      <c r="A128" s="42" t="s">
        <v>909</v>
      </c>
      <c r="B128" s="37" t="s">
        <v>1011</v>
      </c>
      <c r="C128" s="65" t="s">
        <v>77</v>
      </c>
      <c r="D128" s="65" t="s">
        <v>544</v>
      </c>
      <c r="E128" s="34" t="s">
        <v>142</v>
      </c>
      <c r="F128" s="23">
        <v>536</v>
      </c>
      <c r="G128" s="23">
        <v>2857</v>
      </c>
      <c r="H128" s="23">
        <f t="shared" si="10"/>
        <v>1531352</v>
      </c>
      <c r="I128" s="23">
        <f t="shared" si="11"/>
        <v>1715114.2400000002</v>
      </c>
      <c r="J128" s="65" t="s">
        <v>539</v>
      </c>
      <c r="K128" s="65" t="s">
        <v>538</v>
      </c>
      <c r="L128" s="37" t="s">
        <v>1004</v>
      </c>
    </row>
    <row r="129" spans="1:14" s="8" customFormat="1" ht="63.75" x14ac:dyDescent="0.25">
      <c r="A129" s="42" t="s">
        <v>910</v>
      </c>
      <c r="B129" s="37" t="s">
        <v>541</v>
      </c>
      <c r="C129" s="65" t="s">
        <v>77</v>
      </c>
      <c r="D129" s="65" t="s">
        <v>1012</v>
      </c>
      <c r="E129" s="34" t="s">
        <v>142</v>
      </c>
      <c r="F129" s="23">
        <v>536</v>
      </c>
      <c r="G129" s="23">
        <v>1250</v>
      </c>
      <c r="H129" s="23">
        <f t="shared" si="10"/>
        <v>670000</v>
      </c>
      <c r="I129" s="23">
        <f t="shared" si="11"/>
        <v>750400.00000000012</v>
      </c>
      <c r="J129" s="65" t="s">
        <v>539</v>
      </c>
      <c r="K129" s="65" t="s">
        <v>538</v>
      </c>
      <c r="L129" s="37" t="s">
        <v>818</v>
      </c>
    </row>
    <row r="130" spans="1:14" s="8" customFormat="1" ht="63.75" x14ac:dyDescent="0.25">
      <c r="A130" s="42" t="s">
        <v>911</v>
      </c>
      <c r="B130" s="37" t="s">
        <v>1005</v>
      </c>
      <c r="C130" s="65" t="s">
        <v>77</v>
      </c>
      <c r="D130" s="65" t="s">
        <v>545</v>
      </c>
      <c r="E130" s="34" t="s">
        <v>142</v>
      </c>
      <c r="F130" s="23">
        <v>536</v>
      </c>
      <c r="G130" s="23">
        <v>2321</v>
      </c>
      <c r="H130" s="23">
        <f t="shared" si="10"/>
        <v>1244056</v>
      </c>
      <c r="I130" s="23">
        <f t="shared" si="11"/>
        <v>1393342.7200000002</v>
      </c>
      <c r="J130" s="65" t="s">
        <v>539</v>
      </c>
      <c r="K130" s="65" t="s">
        <v>538</v>
      </c>
      <c r="L130" s="37" t="s">
        <v>1004</v>
      </c>
    </row>
    <row r="131" spans="1:14" s="8" customFormat="1" ht="63.75" x14ac:dyDescent="0.25">
      <c r="A131" s="42" t="s">
        <v>912</v>
      </c>
      <c r="B131" s="37" t="s">
        <v>1007</v>
      </c>
      <c r="C131" s="65" t="s">
        <v>77</v>
      </c>
      <c r="D131" s="65" t="s">
        <v>1013</v>
      </c>
      <c r="E131" s="34" t="s">
        <v>142</v>
      </c>
      <c r="F131" s="23">
        <v>536</v>
      </c>
      <c r="G131" s="23">
        <v>1071</v>
      </c>
      <c r="H131" s="23">
        <f t="shared" si="10"/>
        <v>574056</v>
      </c>
      <c r="I131" s="23">
        <f t="shared" si="11"/>
        <v>642942.72000000009</v>
      </c>
      <c r="J131" s="65" t="s">
        <v>539</v>
      </c>
      <c r="K131" s="65" t="s">
        <v>538</v>
      </c>
      <c r="L131" s="37" t="s">
        <v>993</v>
      </c>
      <c r="M131" s="48"/>
      <c r="N131" s="48"/>
    </row>
    <row r="132" spans="1:14" s="8" customFormat="1" ht="63.75" x14ac:dyDescent="0.25">
      <c r="A132" s="42" t="s">
        <v>913</v>
      </c>
      <c r="B132" s="37" t="s">
        <v>1014</v>
      </c>
      <c r="C132" s="65" t="s">
        <v>77</v>
      </c>
      <c r="D132" s="65" t="s">
        <v>1015</v>
      </c>
      <c r="E132" s="34" t="s">
        <v>142</v>
      </c>
      <c r="F132" s="23">
        <v>536</v>
      </c>
      <c r="G132" s="23">
        <v>1875</v>
      </c>
      <c r="H132" s="23">
        <f t="shared" si="10"/>
        <v>1005000</v>
      </c>
      <c r="I132" s="23">
        <f t="shared" si="11"/>
        <v>1125600</v>
      </c>
      <c r="J132" s="65" t="s">
        <v>539</v>
      </c>
      <c r="K132" s="65" t="s">
        <v>538</v>
      </c>
      <c r="L132" s="37" t="s">
        <v>993</v>
      </c>
      <c r="M132" s="48"/>
      <c r="N132" s="48"/>
    </row>
    <row r="133" spans="1:14" s="8" customFormat="1" ht="63.75" x14ac:dyDescent="0.25">
      <c r="A133" s="42" t="s">
        <v>914</v>
      </c>
      <c r="B133" s="37" t="s">
        <v>546</v>
      </c>
      <c r="C133" s="65" t="s">
        <v>77</v>
      </c>
      <c r="D133" s="65" t="s">
        <v>547</v>
      </c>
      <c r="E133" s="34" t="s">
        <v>985</v>
      </c>
      <c r="F133" s="23">
        <v>1000</v>
      </c>
      <c r="G133" s="23">
        <v>1926</v>
      </c>
      <c r="H133" s="23">
        <f t="shared" si="10"/>
        <v>1926000</v>
      </c>
      <c r="I133" s="23">
        <f t="shared" si="11"/>
        <v>2157120</v>
      </c>
      <c r="J133" s="65" t="s">
        <v>539</v>
      </c>
      <c r="K133" s="65" t="s">
        <v>538</v>
      </c>
      <c r="L133" s="37" t="s">
        <v>333</v>
      </c>
      <c r="M133" s="14"/>
      <c r="N133" s="14"/>
    </row>
    <row r="134" spans="1:14" s="8" customFormat="1" ht="63.75" x14ac:dyDescent="0.25">
      <c r="A134" s="42" t="s">
        <v>915</v>
      </c>
      <c r="B134" s="37" t="s">
        <v>548</v>
      </c>
      <c r="C134" s="65" t="s">
        <v>77</v>
      </c>
      <c r="D134" s="37" t="s">
        <v>549</v>
      </c>
      <c r="E134" s="34" t="s">
        <v>251</v>
      </c>
      <c r="F134" s="23">
        <v>100</v>
      </c>
      <c r="G134" s="23">
        <v>2500</v>
      </c>
      <c r="H134" s="23">
        <f t="shared" si="10"/>
        <v>250000</v>
      </c>
      <c r="I134" s="23">
        <f t="shared" si="11"/>
        <v>280000</v>
      </c>
      <c r="J134" s="65" t="s">
        <v>539</v>
      </c>
      <c r="K134" s="65" t="s">
        <v>538</v>
      </c>
      <c r="L134" s="37" t="s">
        <v>333</v>
      </c>
      <c r="M134" s="14"/>
      <c r="N134" s="14"/>
    </row>
    <row r="135" spans="1:14" s="8" customFormat="1" ht="63.75" x14ac:dyDescent="0.25">
      <c r="A135" s="42" t="s">
        <v>916</v>
      </c>
      <c r="B135" s="37" t="s">
        <v>550</v>
      </c>
      <c r="C135" s="65" t="s">
        <v>77</v>
      </c>
      <c r="D135" s="37" t="s">
        <v>551</v>
      </c>
      <c r="E135" s="34" t="s">
        <v>142</v>
      </c>
      <c r="F135" s="23">
        <v>50</v>
      </c>
      <c r="G135" s="23">
        <v>3491.07</v>
      </c>
      <c r="H135" s="23">
        <f t="shared" si="10"/>
        <v>174553.5</v>
      </c>
      <c r="I135" s="23">
        <f t="shared" si="11"/>
        <v>195499.92</v>
      </c>
      <c r="J135" s="65" t="s">
        <v>539</v>
      </c>
      <c r="K135" s="65" t="s">
        <v>538</v>
      </c>
      <c r="L135" s="37" t="s">
        <v>333</v>
      </c>
      <c r="M135" s="14"/>
      <c r="N135" s="14"/>
    </row>
    <row r="136" spans="1:14" s="8" customFormat="1" ht="63.75" x14ac:dyDescent="0.25">
      <c r="A136" s="42" t="s">
        <v>917</v>
      </c>
      <c r="B136" s="37" t="s">
        <v>1016</v>
      </c>
      <c r="C136" s="65" t="s">
        <v>77</v>
      </c>
      <c r="D136" s="65" t="s">
        <v>552</v>
      </c>
      <c r="E136" s="34" t="s">
        <v>142</v>
      </c>
      <c r="F136" s="23">
        <v>140</v>
      </c>
      <c r="G136" s="23">
        <v>1250</v>
      </c>
      <c r="H136" s="23">
        <f t="shared" si="10"/>
        <v>175000</v>
      </c>
      <c r="I136" s="23">
        <f t="shared" si="11"/>
        <v>196000.00000000003</v>
      </c>
      <c r="J136" s="65" t="s">
        <v>539</v>
      </c>
      <c r="K136" s="65" t="s">
        <v>538</v>
      </c>
      <c r="L136" s="37" t="s">
        <v>1004</v>
      </c>
      <c r="M136" s="48"/>
      <c r="N136" s="48"/>
    </row>
    <row r="137" spans="1:14" s="8" customFormat="1" ht="63.75" x14ac:dyDescent="0.25">
      <c r="A137" s="42" t="s">
        <v>918</v>
      </c>
      <c r="B137" s="37" t="s">
        <v>553</v>
      </c>
      <c r="C137" s="65" t="s">
        <v>77</v>
      </c>
      <c r="D137" s="37" t="s">
        <v>554</v>
      </c>
      <c r="E137" s="34" t="s">
        <v>142</v>
      </c>
      <c r="F137" s="23">
        <v>50</v>
      </c>
      <c r="G137" s="23">
        <v>1964</v>
      </c>
      <c r="H137" s="23">
        <f t="shared" si="10"/>
        <v>98200</v>
      </c>
      <c r="I137" s="23">
        <f t="shared" si="11"/>
        <v>109984.00000000001</v>
      </c>
      <c r="J137" s="65" t="s">
        <v>539</v>
      </c>
      <c r="K137" s="65" t="s">
        <v>538</v>
      </c>
      <c r="L137" s="37" t="s">
        <v>333</v>
      </c>
      <c r="M137" s="48"/>
      <c r="N137" s="48"/>
    </row>
    <row r="138" spans="1:14" s="8" customFormat="1" ht="63.75" x14ac:dyDescent="0.25">
      <c r="A138" s="42" t="s">
        <v>919</v>
      </c>
      <c r="B138" s="37" t="s">
        <v>555</v>
      </c>
      <c r="C138" s="65" t="s">
        <v>77</v>
      </c>
      <c r="D138" s="65" t="s">
        <v>556</v>
      </c>
      <c r="E138" s="34" t="s">
        <v>142</v>
      </c>
      <c r="F138" s="23">
        <v>80</v>
      </c>
      <c r="G138" s="23">
        <v>6500</v>
      </c>
      <c r="H138" s="23">
        <f t="shared" si="10"/>
        <v>520000</v>
      </c>
      <c r="I138" s="23">
        <f t="shared" si="11"/>
        <v>582400</v>
      </c>
      <c r="J138" s="65" t="s">
        <v>539</v>
      </c>
      <c r="K138" s="65" t="s">
        <v>538</v>
      </c>
      <c r="L138" s="37" t="s">
        <v>333</v>
      </c>
      <c r="M138" s="48"/>
      <c r="N138" s="48"/>
    </row>
    <row r="139" spans="1:14" s="8" customFormat="1" ht="63.75" x14ac:dyDescent="0.25">
      <c r="A139" s="42" t="s">
        <v>920</v>
      </c>
      <c r="B139" s="37" t="s">
        <v>557</v>
      </c>
      <c r="C139" s="65" t="s">
        <v>77</v>
      </c>
      <c r="D139" s="65" t="s">
        <v>558</v>
      </c>
      <c r="E139" s="34" t="s">
        <v>142</v>
      </c>
      <c r="F139" s="23">
        <v>100</v>
      </c>
      <c r="G139" s="23">
        <v>3339</v>
      </c>
      <c r="H139" s="23">
        <f t="shared" si="10"/>
        <v>333900</v>
      </c>
      <c r="I139" s="23">
        <f t="shared" si="11"/>
        <v>373968.00000000006</v>
      </c>
      <c r="J139" s="65" t="s">
        <v>539</v>
      </c>
      <c r="K139" s="65" t="s">
        <v>538</v>
      </c>
      <c r="L139" s="37" t="s">
        <v>333</v>
      </c>
    </row>
    <row r="140" spans="1:14" s="8" customFormat="1" ht="63.75" x14ac:dyDescent="0.25">
      <c r="A140" s="42" t="s">
        <v>921</v>
      </c>
      <c r="B140" s="37" t="s">
        <v>559</v>
      </c>
      <c r="C140" s="65" t="s">
        <v>77</v>
      </c>
      <c r="D140" s="37" t="s">
        <v>560</v>
      </c>
      <c r="E140" s="34" t="s">
        <v>142</v>
      </c>
      <c r="F140" s="23">
        <v>55</v>
      </c>
      <c r="G140" s="23">
        <v>482.14</v>
      </c>
      <c r="H140" s="23">
        <f t="shared" si="10"/>
        <v>26517.7</v>
      </c>
      <c r="I140" s="23">
        <f t="shared" si="11"/>
        <v>29699.824000000004</v>
      </c>
      <c r="J140" s="65" t="s">
        <v>539</v>
      </c>
      <c r="K140" s="65" t="s">
        <v>538</v>
      </c>
      <c r="L140" s="37" t="s">
        <v>333</v>
      </c>
    </row>
    <row r="141" spans="1:14" s="8" customFormat="1" ht="63.75" x14ac:dyDescent="0.25">
      <c r="A141" s="42" t="s">
        <v>922</v>
      </c>
      <c r="B141" s="37" t="s">
        <v>561</v>
      </c>
      <c r="C141" s="65" t="s">
        <v>77</v>
      </c>
      <c r="D141" s="37" t="s">
        <v>562</v>
      </c>
      <c r="E141" s="34" t="s">
        <v>142</v>
      </c>
      <c r="F141" s="23">
        <v>20</v>
      </c>
      <c r="G141" s="23">
        <v>2544.64</v>
      </c>
      <c r="H141" s="23">
        <f t="shared" si="10"/>
        <v>50892.799999999996</v>
      </c>
      <c r="I141" s="23">
        <f t="shared" si="11"/>
        <v>56999.936000000002</v>
      </c>
      <c r="J141" s="65" t="s">
        <v>539</v>
      </c>
      <c r="K141" s="65" t="s">
        <v>538</v>
      </c>
      <c r="L141" s="37" t="s">
        <v>333</v>
      </c>
    </row>
    <row r="142" spans="1:14" s="8" customFormat="1" ht="63.75" x14ac:dyDescent="0.25">
      <c r="A142" s="42" t="s">
        <v>923</v>
      </c>
      <c r="B142" s="37" t="s">
        <v>563</v>
      </c>
      <c r="C142" s="65" t="s">
        <v>77</v>
      </c>
      <c r="D142" s="37" t="s">
        <v>564</v>
      </c>
      <c r="E142" s="34" t="s">
        <v>142</v>
      </c>
      <c r="F142" s="23">
        <v>20</v>
      </c>
      <c r="G142" s="23">
        <v>714.29</v>
      </c>
      <c r="H142" s="23">
        <f t="shared" si="10"/>
        <v>14285.8</v>
      </c>
      <c r="I142" s="23">
        <f t="shared" si="11"/>
        <v>16000.096000000001</v>
      </c>
      <c r="J142" s="65" t="s">
        <v>539</v>
      </c>
      <c r="K142" s="65" t="s">
        <v>538</v>
      </c>
      <c r="L142" s="37" t="s">
        <v>333</v>
      </c>
    </row>
    <row r="143" spans="1:14" s="8" customFormat="1" ht="267.75" x14ac:dyDescent="0.25">
      <c r="A143" s="42" t="s">
        <v>924</v>
      </c>
      <c r="B143" s="65" t="s">
        <v>565</v>
      </c>
      <c r="C143" s="65" t="s">
        <v>77</v>
      </c>
      <c r="D143" s="34" t="s">
        <v>582</v>
      </c>
      <c r="E143" s="34" t="s">
        <v>251</v>
      </c>
      <c r="F143" s="23">
        <v>38.200095708076113</v>
      </c>
      <c r="G143" s="23">
        <v>87167.650989236543</v>
      </c>
      <c r="H143" s="23"/>
      <c r="I143" s="23"/>
      <c r="J143" s="65" t="s">
        <v>539</v>
      </c>
      <c r="K143" s="65" t="s">
        <v>538</v>
      </c>
      <c r="L143" s="37" t="s">
        <v>1017</v>
      </c>
    </row>
    <row r="144" spans="1:14" s="8" customFormat="1" ht="102" x14ac:dyDescent="0.25">
      <c r="A144" s="42" t="s">
        <v>925</v>
      </c>
      <c r="B144" s="65" t="s">
        <v>1030</v>
      </c>
      <c r="C144" s="65" t="s">
        <v>77</v>
      </c>
      <c r="D144" s="65" t="s">
        <v>566</v>
      </c>
      <c r="E144" s="34" t="s">
        <v>284</v>
      </c>
      <c r="F144" s="23">
        <v>9</v>
      </c>
      <c r="G144" s="23">
        <v>4107.1400000000003</v>
      </c>
      <c r="H144" s="23">
        <f t="shared" si="10"/>
        <v>36964.26</v>
      </c>
      <c r="I144" s="23">
        <f t="shared" si="11"/>
        <v>41399.971200000007</v>
      </c>
      <c r="J144" s="65" t="s">
        <v>539</v>
      </c>
      <c r="K144" s="65" t="s">
        <v>538</v>
      </c>
      <c r="L144" s="37" t="s">
        <v>1004</v>
      </c>
    </row>
    <row r="145" spans="1:12" s="8" customFormat="1" ht="89.25" x14ac:dyDescent="0.25">
      <c r="A145" s="42" t="s">
        <v>926</v>
      </c>
      <c r="B145" s="65" t="s">
        <v>567</v>
      </c>
      <c r="C145" s="65" t="s">
        <v>77</v>
      </c>
      <c r="D145" s="65" t="s">
        <v>568</v>
      </c>
      <c r="E145" s="34" t="s">
        <v>142</v>
      </c>
      <c r="F145" s="23">
        <v>18</v>
      </c>
      <c r="G145" s="23">
        <v>7026.78</v>
      </c>
      <c r="H145" s="23">
        <f t="shared" si="10"/>
        <v>126482.04</v>
      </c>
      <c r="I145" s="23">
        <f t="shared" si="11"/>
        <v>141659.8848</v>
      </c>
      <c r="J145" s="65" t="s">
        <v>539</v>
      </c>
      <c r="K145" s="65" t="s">
        <v>538</v>
      </c>
      <c r="L145" s="37" t="s">
        <v>333</v>
      </c>
    </row>
    <row r="146" spans="1:12" s="8" customFormat="1" ht="67.5" customHeight="1" x14ac:dyDescent="0.25">
      <c r="A146" s="42" t="s">
        <v>927</v>
      </c>
      <c r="B146" s="37" t="s">
        <v>569</v>
      </c>
      <c r="C146" s="65" t="s">
        <v>77</v>
      </c>
      <c r="D146" s="35" t="s">
        <v>1031</v>
      </c>
      <c r="E146" s="34" t="s">
        <v>251</v>
      </c>
      <c r="F146" s="23">
        <v>87780</v>
      </c>
      <c r="G146" s="23">
        <v>2.65</v>
      </c>
      <c r="H146" s="23">
        <f t="shared" si="10"/>
        <v>232617</v>
      </c>
      <c r="I146" s="23">
        <f t="shared" si="11"/>
        <v>260531.04000000004</v>
      </c>
      <c r="J146" s="65" t="s">
        <v>539</v>
      </c>
      <c r="K146" s="65" t="s">
        <v>538</v>
      </c>
      <c r="L146" s="37" t="s">
        <v>818</v>
      </c>
    </row>
    <row r="147" spans="1:12" s="8" customFormat="1" ht="408" x14ac:dyDescent="0.25">
      <c r="A147" s="42" t="s">
        <v>928</v>
      </c>
      <c r="B147" s="37" t="s">
        <v>584</v>
      </c>
      <c r="C147" s="65" t="s">
        <v>77</v>
      </c>
      <c r="D147" s="35" t="s">
        <v>737</v>
      </c>
      <c r="E147" s="34" t="s">
        <v>251</v>
      </c>
      <c r="F147" s="23">
        <v>1</v>
      </c>
      <c r="G147" s="23">
        <v>2258928.5699999998</v>
      </c>
      <c r="H147" s="23">
        <f t="shared" si="10"/>
        <v>2258928.5699999998</v>
      </c>
      <c r="I147" s="23">
        <f t="shared" si="11"/>
        <v>2529999.9983999999</v>
      </c>
      <c r="J147" s="65" t="s">
        <v>583</v>
      </c>
      <c r="K147" s="65" t="s">
        <v>538</v>
      </c>
      <c r="L147" s="37" t="s">
        <v>819</v>
      </c>
    </row>
    <row r="148" spans="1:12" s="8" customFormat="1" ht="76.5" x14ac:dyDescent="0.25">
      <c r="A148" s="42" t="s">
        <v>929</v>
      </c>
      <c r="B148" s="65" t="s">
        <v>626</v>
      </c>
      <c r="C148" s="65" t="s">
        <v>77</v>
      </c>
      <c r="D148" s="65" t="s">
        <v>666</v>
      </c>
      <c r="E148" s="34" t="s">
        <v>142</v>
      </c>
      <c r="F148" s="52">
        <v>1</v>
      </c>
      <c r="G148" s="23">
        <v>24000</v>
      </c>
      <c r="H148" s="23">
        <f t="shared" ref="H148:H187" si="12">F148*G148</f>
        <v>24000</v>
      </c>
      <c r="I148" s="23">
        <f t="shared" ref="I148:I187" si="13">H148*1.12</f>
        <v>26880.000000000004</v>
      </c>
      <c r="J148" s="65" t="s">
        <v>691</v>
      </c>
      <c r="K148" s="65" t="s">
        <v>538</v>
      </c>
      <c r="L148" s="37" t="s">
        <v>333</v>
      </c>
    </row>
    <row r="149" spans="1:12" s="8" customFormat="1" ht="76.5" x14ac:dyDescent="0.25">
      <c r="A149" s="42" t="s">
        <v>930</v>
      </c>
      <c r="B149" s="65" t="s">
        <v>627</v>
      </c>
      <c r="C149" s="65" t="s">
        <v>77</v>
      </c>
      <c r="D149" s="65" t="s">
        <v>667</v>
      </c>
      <c r="E149" s="34" t="s">
        <v>142</v>
      </c>
      <c r="F149" s="52">
        <v>8</v>
      </c>
      <c r="G149" s="23">
        <v>12000</v>
      </c>
      <c r="H149" s="23">
        <f t="shared" si="12"/>
        <v>96000</v>
      </c>
      <c r="I149" s="23">
        <f t="shared" si="13"/>
        <v>107520.00000000001</v>
      </c>
      <c r="J149" s="65" t="s">
        <v>691</v>
      </c>
      <c r="K149" s="65" t="s">
        <v>538</v>
      </c>
      <c r="L149" s="37" t="s">
        <v>333</v>
      </c>
    </row>
    <row r="150" spans="1:12" s="8" customFormat="1" ht="76.5" x14ac:dyDescent="0.25">
      <c r="A150" s="42" t="s">
        <v>931</v>
      </c>
      <c r="B150" s="65" t="s">
        <v>628</v>
      </c>
      <c r="C150" s="65" t="s">
        <v>77</v>
      </c>
      <c r="D150" s="65" t="s">
        <v>668</v>
      </c>
      <c r="E150" s="34" t="s">
        <v>142</v>
      </c>
      <c r="F150" s="52">
        <v>1</v>
      </c>
      <c r="G150" s="23">
        <v>24000</v>
      </c>
      <c r="H150" s="23">
        <f t="shared" si="12"/>
        <v>24000</v>
      </c>
      <c r="I150" s="23">
        <f t="shared" si="13"/>
        <v>26880.000000000004</v>
      </c>
      <c r="J150" s="65" t="s">
        <v>691</v>
      </c>
      <c r="K150" s="65" t="s">
        <v>538</v>
      </c>
      <c r="L150" s="37" t="s">
        <v>333</v>
      </c>
    </row>
    <row r="151" spans="1:12" s="8" customFormat="1" ht="63.75" x14ac:dyDescent="0.25">
      <c r="A151" s="42" t="s">
        <v>932</v>
      </c>
      <c r="B151" s="65" t="s">
        <v>629</v>
      </c>
      <c r="C151" s="65" t="s">
        <v>77</v>
      </c>
      <c r="D151" s="65" t="s">
        <v>669</v>
      </c>
      <c r="E151" s="34" t="s">
        <v>142</v>
      </c>
      <c r="F151" s="52">
        <v>8</v>
      </c>
      <c r="G151" s="23">
        <v>12000</v>
      </c>
      <c r="H151" s="23">
        <f t="shared" si="12"/>
        <v>96000</v>
      </c>
      <c r="I151" s="23">
        <f t="shared" si="13"/>
        <v>107520.00000000001</v>
      </c>
      <c r="J151" s="65" t="s">
        <v>691</v>
      </c>
      <c r="K151" s="65" t="s">
        <v>538</v>
      </c>
      <c r="L151" s="37" t="s">
        <v>333</v>
      </c>
    </row>
    <row r="152" spans="1:12" s="8" customFormat="1" ht="63.75" x14ac:dyDescent="0.25">
      <c r="A152" s="42" t="s">
        <v>933</v>
      </c>
      <c r="B152" s="65" t="s">
        <v>630</v>
      </c>
      <c r="C152" s="65" t="s">
        <v>77</v>
      </c>
      <c r="D152" s="65" t="s">
        <v>670</v>
      </c>
      <c r="E152" s="34" t="s">
        <v>142</v>
      </c>
      <c r="F152" s="52">
        <v>2</v>
      </c>
      <c r="G152" s="23">
        <v>8900</v>
      </c>
      <c r="H152" s="23">
        <f t="shared" si="12"/>
        <v>17800</v>
      </c>
      <c r="I152" s="23">
        <f t="shared" si="13"/>
        <v>19936.000000000004</v>
      </c>
      <c r="J152" s="65" t="s">
        <v>691</v>
      </c>
      <c r="K152" s="65" t="s">
        <v>538</v>
      </c>
      <c r="L152" s="37" t="s">
        <v>333</v>
      </c>
    </row>
    <row r="153" spans="1:12" s="8" customFormat="1" ht="96.75" customHeight="1" x14ac:dyDescent="0.25">
      <c r="A153" s="42" t="s">
        <v>934</v>
      </c>
      <c r="B153" s="65" t="s">
        <v>631</v>
      </c>
      <c r="C153" s="65" t="s">
        <v>77</v>
      </c>
      <c r="D153" s="65" t="s">
        <v>692</v>
      </c>
      <c r="E153" s="34" t="s">
        <v>142</v>
      </c>
      <c r="F153" s="52">
        <v>10</v>
      </c>
      <c r="G153" s="23">
        <v>12000</v>
      </c>
      <c r="H153" s="23">
        <f t="shared" si="12"/>
        <v>120000</v>
      </c>
      <c r="I153" s="23">
        <f t="shared" si="13"/>
        <v>134400</v>
      </c>
      <c r="J153" s="65" t="s">
        <v>691</v>
      </c>
      <c r="K153" s="65" t="s">
        <v>538</v>
      </c>
      <c r="L153" s="37" t="s">
        <v>333</v>
      </c>
    </row>
    <row r="154" spans="1:12" s="8" customFormat="1" ht="76.5" x14ac:dyDescent="0.25">
      <c r="A154" s="42" t="s">
        <v>935</v>
      </c>
      <c r="B154" s="65" t="s">
        <v>632</v>
      </c>
      <c r="C154" s="65" t="s">
        <v>77</v>
      </c>
      <c r="D154" s="65" t="s">
        <v>671</v>
      </c>
      <c r="E154" s="34" t="s">
        <v>142</v>
      </c>
      <c r="F154" s="52">
        <v>10</v>
      </c>
      <c r="G154" s="23">
        <v>12000</v>
      </c>
      <c r="H154" s="23">
        <f t="shared" si="12"/>
        <v>120000</v>
      </c>
      <c r="I154" s="23">
        <f t="shared" si="13"/>
        <v>134400</v>
      </c>
      <c r="J154" s="65" t="s">
        <v>691</v>
      </c>
      <c r="K154" s="65" t="s">
        <v>538</v>
      </c>
      <c r="L154" s="37" t="s">
        <v>333</v>
      </c>
    </row>
    <row r="155" spans="1:12" s="8" customFormat="1" ht="63.75" x14ac:dyDescent="0.25">
      <c r="A155" s="42" t="s">
        <v>936</v>
      </c>
      <c r="B155" s="65" t="s">
        <v>633</v>
      </c>
      <c r="C155" s="65" t="s">
        <v>77</v>
      </c>
      <c r="D155" s="65" t="s">
        <v>693</v>
      </c>
      <c r="E155" s="34" t="s">
        <v>142</v>
      </c>
      <c r="F155" s="52">
        <v>5</v>
      </c>
      <c r="G155" s="23">
        <v>800</v>
      </c>
      <c r="H155" s="23">
        <f t="shared" si="12"/>
        <v>4000</v>
      </c>
      <c r="I155" s="23">
        <f t="shared" si="13"/>
        <v>4480</v>
      </c>
      <c r="J155" s="65" t="s">
        <v>691</v>
      </c>
      <c r="K155" s="65" t="s">
        <v>538</v>
      </c>
      <c r="L155" s="37" t="s">
        <v>333</v>
      </c>
    </row>
    <row r="156" spans="1:12" s="8" customFormat="1" ht="63.75" x14ac:dyDescent="0.25">
      <c r="A156" s="42" t="s">
        <v>937</v>
      </c>
      <c r="B156" s="65" t="s">
        <v>634</v>
      </c>
      <c r="C156" s="65" t="s">
        <v>77</v>
      </c>
      <c r="D156" s="65" t="s">
        <v>672</v>
      </c>
      <c r="E156" s="34" t="s">
        <v>142</v>
      </c>
      <c r="F156" s="52">
        <v>5</v>
      </c>
      <c r="G156" s="23">
        <v>1400</v>
      </c>
      <c r="H156" s="23">
        <f t="shared" si="12"/>
        <v>7000</v>
      </c>
      <c r="I156" s="23">
        <f t="shared" si="13"/>
        <v>7840.0000000000009</v>
      </c>
      <c r="J156" s="65" t="s">
        <v>691</v>
      </c>
      <c r="K156" s="65" t="s">
        <v>538</v>
      </c>
      <c r="L156" s="37" t="s">
        <v>333</v>
      </c>
    </row>
    <row r="157" spans="1:12" s="8" customFormat="1" ht="63.75" x14ac:dyDescent="0.25">
      <c r="A157" s="42" t="s">
        <v>938</v>
      </c>
      <c r="B157" s="65" t="s">
        <v>635</v>
      </c>
      <c r="C157" s="65" t="s">
        <v>77</v>
      </c>
      <c r="D157" s="65" t="s">
        <v>673</v>
      </c>
      <c r="E157" s="34" t="s">
        <v>142</v>
      </c>
      <c r="F157" s="52">
        <v>2</v>
      </c>
      <c r="G157" s="23">
        <v>1500</v>
      </c>
      <c r="H157" s="23">
        <f t="shared" si="12"/>
        <v>3000</v>
      </c>
      <c r="I157" s="23">
        <f t="shared" si="13"/>
        <v>3360.0000000000005</v>
      </c>
      <c r="J157" s="65" t="s">
        <v>691</v>
      </c>
      <c r="K157" s="65" t="s">
        <v>538</v>
      </c>
      <c r="L157" s="37" t="s">
        <v>333</v>
      </c>
    </row>
    <row r="158" spans="1:12" s="8" customFormat="1" ht="63.75" x14ac:dyDescent="0.25">
      <c r="A158" s="42" t="s">
        <v>939</v>
      </c>
      <c r="B158" s="65" t="s">
        <v>636</v>
      </c>
      <c r="C158" s="65" t="s">
        <v>77</v>
      </c>
      <c r="D158" s="65" t="s">
        <v>674</v>
      </c>
      <c r="E158" s="34" t="s">
        <v>142</v>
      </c>
      <c r="F158" s="52">
        <v>30</v>
      </c>
      <c r="G158" s="23">
        <v>2700</v>
      </c>
      <c r="H158" s="23">
        <f t="shared" si="12"/>
        <v>81000</v>
      </c>
      <c r="I158" s="23">
        <f t="shared" si="13"/>
        <v>90720.000000000015</v>
      </c>
      <c r="J158" s="65" t="s">
        <v>691</v>
      </c>
      <c r="K158" s="65" t="s">
        <v>538</v>
      </c>
      <c r="L158" s="37" t="s">
        <v>333</v>
      </c>
    </row>
    <row r="159" spans="1:12" s="8" customFormat="1" ht="63.75" x14ac:dyDescent="0.25">
      <c r="A159" s="42" t="s">
        <v>940</v>
      </c>
      <c r="B159" s="65" t="s">
        <v>637</v>
      </c>
      <c r="C159" s="65" t="s">
        <v>77</v>
      </c>
      <c r="D159" s="65" t="s">
        <v>675</v>
      </c>
      <c r="E159" s="65" t="s">
        <v>273</v>
      </c>
      <c r="F159" s="52">
        <v>5</v>
      </c>
      <c r="G159" s="23">
        <v>9000</v>
      </c>
      <c r="H159" s="23">
        <f t="shared" si="12"/>
        <v>45000</v>
      </c>
      <c r="I159" s="23">
        <f t="shared" si="13"/>
        <v>50400.000000000007</v>
      </c>
      <c r="J159" s="65" t="s">
        <v>691</v>
      </c>
      <c r="K159" s="65" t="s">
        <v>538</v>
      </c>
      <c r="L159" s="37" t="s">
        <v>333</v>
      </c>
    </row>
    <row r="160" spans="1:12" s="8" customFormat="1" ht="63.75" x14ac:dyDescent="0.25">
      <c r="A160" s="42" t="s">
        <v>941</v>
      </c>
      <c r="B160" s="65" t="s">
        <v>638</v>
      </c>
      <c r="C160" s="65" t="s">
        <v>77</v>
      </c>
      <c r="D160" s="65" t="s">
        <v>676</v>
      </c>
      <c r="E160" s="65" t="s">
        <v>251</v>
      </c>
      <c r="F160" s="52">
        <v>54</v>
      </c>
      <c r="G160" s="23">
        <v>1300</v>
      </c>
      <c r="H160" s="23">
        <f t="shared" si="12"/>
        <v>70200</v>
      </c>
      <c r="I160" s="23">
        <f t="shared" si="13"/>
        <v>78624.000000000015</v>
      </c>
      <c r="J160" s="65" t="s">
        <v>691</v>
      </c>
      <c r="K160" s="65" t="s">
        <v>538</v>
      </c>
      <c r="L160" s="37" t="s">
        <v>333</v>
      </c>
    </row>
    <row r="161" spans="1:12" s="8" customFormat="1" ht="63.75" x14ac:dyDescent="0.25">
      <c r="A161" s="42" t="s">
        <v>942</v>
      </c>
      <c r="B161" s="65" t="s">
        <v>639</v>
      </c>
      <c r="C161" s="65" t="s">
        <v>77</v>
      </c>
      <c r="D161" s="8" t="s">
        <v>677</v>
      </c>
      <c r="E161" s="65" t="s">
        <v>273</v>
      </c>
      <c r="F161" s="52">
        <v>22</v>
      </c>
      <c r="G161" s="23">
        <v>1900</v>
      </c>
      <c r="H161" s="23">
        <f t="shared" si="12"/>
        <v>41800</v>
      </c>
      <c r="I161" s="23">
        <f t="shared" si="13"/>
        <v>46816.000000000007</v>
      </c>
      <c r="J161" s="65" t="s">
        <v>691</v>
      </c>
      <c r="K161" s="65" t="s">
        <v>538</v>
      </c>
      <c r="L161" s="37" t="s">
        <v>333</v>
      </c>
    </row>
    <row r="162" spans="1:12" s="8" customFormat="1" ht="63.75" x14ac:dyDescent="0.25">
      <c r="A162" s="42" t="s">
        <v>943</v>
      </c>
      <c r="B162" s="65" t="s">
        <v>640</v>
      </c>
      <c r="C162" s="65" t="s">
        <v>77</v>
      </c>
      <c r="D162" s="65" t="s">
        <v>678</v>
      </c>
      <c r="E162" s="65" t="s">
        <v>273</v>
      </c>
      <c r="F162" s="52">
        <v>22</v>
      </c>
      <c r="G162" s="23">
        <v>2100</v>
      </c>
      <c r="H162" s="23">
        <f t="shared" si="12"/>
        <v>46200</v>
      </c>
      <c r="I162" s="23">
        <f t="shared" si="13"/>
        <v>51744.000000000007</v>
      </c>
      <c r="J162" s="65" t="s">
        <v>691</v>
      </c>
      <c r="K162" s="65" t="s">
        <v>538</v>
      </c>
      <c r="L162" s="37" t="s">
        <v>333</v>
      </c>
    </row>
    <row r="163" spans="1:12" s="8" customFormat="1" ht="63.75" x14ac:dyDescent="0.25">
      <c r="A163" s="42" t="s">
        <v>944</v>
      </c>
      <c r="B163" s="65" t="s">
        <v>641</v>
      </c>
      <c r="C163" s="65" t="s">
        <v>77</v>
      </c>
      <c r="D163" s="8" t="s">
        <v>679</v>
      </c>
      <c r="E163" s="65" t="s">
        <v>142</v>
      </c>
      <c r="F163" s="52">
        <v>2</v>
      </c>
      <c r="G163" s="23">
        <v>12500</v>
      </c>
      <c r="H163" s="23">
        <f t="shared" si="12"/>
        <v>25000</v>
      </c>
      <c r="I163" s="23">
        <f t="shared" si="13"/>
        <v>28000.000000000004</v>
      </c>
      <c r="J163" s="65" t="s">
        <v>691</v>
      </c>
      <c r="K163" s="65" t="s">
        <v>538</v>
      </c>
      <c r="L163" s="37" t="s">
        <v>333</v>
      </c>
    </row>
    <row r="164" spans="1:12" s="8" customFormat="1" ht="78" customHeight="1" x14ac:dyDescent="0.25">
      <c r="A164" s="42" t="s">
        <v>945</v>
      </c>
      <c r="B164" s="65" t="s">
        <v>642</v>
      </c>
      <c r="C164" s="65" t="s">
        <v>77</v>
      </c>
      <c r="D164" s="65" t="s">
        <v>680</v>
      </c>
      <c r="E164" s="65" t="s">
        <v>251</v>
      </c>
      <c r="F164" s="52">
        <v>2</v>
      </c>
      <c r="G164" s="23">
        <v>49600</v>
      </c>
      <c r="H164" s="23">
        <f t="shared" si="12"/>
        <v>99200</v>
      </c>
      <c r="I164" s="23">
        <f t="shared" si="13"/>
        <v>111104.00000000001</v>
      </c>
      <c r="J164" s="65" t="s">
        <v>699</v>
      </c>
      <c r="K164" s="65" t="s">
        <v>538</v>
      </c>
      <c r="L164" s="37" t="s">
        <v>333</v>
      </c>
    </row>
    <row r="165" spans="1:12" s="8" customFormat="1" ht="51.75" customHeight="1" x14ac:dyDescent="0.25">
      <c r="A165" s="42" t="s">
        <v>946</v>
      </c>
      <c r="B165" s="65" t="s">
        <v>643</v>
      </c>
      <c r="C165" s="65" t="s">
        <v>77</v>
      </c>
      <c r="D165" s="65" t="s">
        <v>681</v>
      </c>
      <c r="E165" s="65" t="s">
        <v>251</v>
      </c>
      <c r="F165" s="52">
        <v>1</v>
      </c>
      <c r="G165" s="23">
        <v>39400</v>
      </c>
      <c r="H165" s="23">
        <f t="shared" si="12"/>
        <v>39400</v>
      </c>
      <c r="I165" s="23">
        <f t="shared" si="13"/>
        <v>44128.000000000007</v>
      </c>
      <c r="J165" s="65" t="s">
        <v>691</v>
      </c>
      <c r="K165" s="65" t="s">
        <v>538</v>
      </c>
      <c r="L165" s="37" t="s">
        <v>333</v>
      </c>
    </row>
    <row r="166" spans="1:12" s="8" customFormat="1" ht="63.75" x14ac:dyDescent="0.25">
      <c r="A166" s="42" t="s">
        <v>947</v>
      </c>
      <c r="B166" s="65" t="s">
        <v>644</v>
      </c>
      <c r="C166" s="65" t="s">
        <v>77</v>
      </c>
      <c r="D166" s="65" t="s">
        <v>682</v>
      </c>
      <c r="E166" s="65" t="s">
        <v>142</v>
      </c>
      <c r="F166" s="52">
        <v>4</v>
      </c>
      <c r="G166" s="23">
        <v>5400</v>
      </c>
      <c r="H166" s="23">
        <f t="shared" si="12"/>
        <v>21600</v>
      </c>
      <c r="I166" s="23">
        <f t="shared" si="13"/>
        <v>24192.000000000004</v>
      </c>
      <c r="J166" s="65" t="s">
        <v>691</v>
      </c>
      <c r="K166" s="65" t="s">
        <v>538</v>
      </c>
      <c r="L166" s="37" t="s">
        <v>333</v>
      </c>
    </row>
    <row r="167" spans="1:12" s="8" customFormat="1" ht="51.75" customHeight="1" x14ac:dyDescent="0.25">
      <c r="A167" s="42" t="s">
        <v>948</v>
      </c>
      <c r="B167" s="65" t="s">
        <v>645</v>
      </c>
      <c r="C167" s="65" t="s">
        <v>77</v>
      </c>
      <c r="D167" s="65" t="s">
        <v>683</v>
      </c>
      <c r="E167" s="65" t="s">
        <v>142</v>
      </c>
      <c r="F167" s="52">
        <v>4</v>
      </c>
      <c r="G167" s="23">
        <v>10800</v>
      </c>
      <c r="H167" s="23">
        <f t="shared" si="12"/>
        <v>43200</v>
      </c>
      <c r="I167" s="23">
        <f t="shared" si="13"/>
        <v>48384.000000000007</v>
      </c>
      <c r="J167" s="65" t="s">
        <v>691</v>
      </c>
      <c r="K167" s="65" t="s">
        <v>538</v>
      </c>
      <c r="L167" s="37" t="s">
        <v>333</v>
      </c>
    </row>
    <row r="168" spans="1:12" s="8" customFormat="1" ht="63.75" x14ac:dyDescent="0.25">
      <c r="A168" s="42" t="s">
        <v>949</v>
      </c>
      <c r="B168" s="65" t="s">
        <v>646</v>
      </c>
      <c r="C168" s="65" t="s">
        <v>77</v>
      </c>
      <c r="D168" s="65" t="s">
        <v>684</v>
      </c>
      <c r="E168" s="65" t="s">
        <v>142</v>
      </c>
      <c r="F168" s="52">
        <v>4</v>
      </c>
      <c r="G168" s="23">
        <v>21000</v>
      </c>
      <c r="H168" s="23">
        <f t="shared" si="12"/>
        <v>84000</v>
      </c>
      <c r="I168" s="23">
        <f t="shared" si="13"/>
        <v>94080.000000000015</v>
      </c>
      <c r="J168" s="65" t="s">
        <v>691</v>
      </c>
      <c r="K168" s="65" t="s">
        <v>538</v>
      </c>
      <c r="L168" s="37" t="s">
        <v>333</v>
      </c>
    </row>
    <row r="169" spans="1:12" s="8" customFormat="1" ht="63.75" x14ac:dyDescent="0.25">
      <c r="A169" s="42" t="s">
        <v>950</v>
      </c>
      <c r="B169" s="65" t="s">
        <v>647</v>
      </c>
      <c r="C169" s="65" t="s">
        <v>77</v>
      </c>
      <c r="D169" s="65" t="s">
        <v>813</v>
      </c>
      <c r="E169" s="65" t="s">
        <v>273</v>
      </c>
      <c r="F169" s="52">
        <v>10</v>
      </c>
      <c r="G169" s="23">
        <v>6300</v>
      </c>
      <c r="H169" s="23">
        <f t="shared" si="12"/>
        <v>63000</v>
      </c>
      <c r="I169" s="23">
        <f t="shared" si="13"/>
        <v>70560</v>
      </c>
      <c r="J169" s="65" t="s">
        <v>691</v>
      </c>
      <c r="K169" s="65" t="s">
        <v>538</v>
      </c>
      <c r="L169" s="37" t="s">
        <v>816</v>
      </c>
    </row>
    <row r="170" spans="1:12" s="8" customFormat="1" ht="63.75" x14ac:dyDescent="0.25">
      <c r="A170" s="42" t="s">
        <v>951</v>
      </c>
      <c r="B170" s="65" t="s">
        <v>648</v>
      </c>
      <c r="C170" s="65" t="s">
        <v>77</v>
      </c>
      <c r="D170" s="65" t="s">
        <v>685</v>
      </c>
      <c r="E170" s="65" t="s">
        <v>273</v>
      </c>
      <c r="F170" s="52">
        <v>10</v>
      </c>
      <c r="G170" s="23">
        <v>7700</v>
      </c>
      <c r="H170" s="23">
        <f t="shared" si="12"/>
        <v>77000</v>
      </c>
      <c r="I170" s="23">
        <f t="shared" si="13"/>
        <v>86240.000000000015</v>
      </c>
      <c r="J170" s="65" t="s">
        <v>691</v>
      </c>
      <c r="K170" s="65" t="s">
        <v>538</v>
      </c>
      <c r="L170" s="37" t="s">
        <v>817</v>
      </c>
    </row>
    <row r="171" spans="1:12" s="8" customFormat="1" ht="63.75" x14ac:dyDescent="0.25">
      <c r="A171" s="42" t="s">
        <v>952</v>
      </c>
      <c r="B171" s="65" t="s">
        <v>649</v>
      </c>
      <c r="C171" s="65" t="s">
        <v>77</v>
      </c>
      <c r="D171" s="65" t="s">
        <v>686</v>
      </c>
      <c r="E171" s="65" t="s">
        <v>142</v>
      </c>
      <c r="F171" s="52">
        <v>50</v>
      </c>
      <c r="G171" s="23">
        <v>800</v>
      </c>
      <c r="H171" s="23">
        <f t="shared" si="12"/>
        <v>40000</v>
      </c>
      <c r="I171" s="23">
        <f t="shared" si="13"/>
        <v>44800.000000000007</v>
      </c>
      <c r="J171" s="65" t="s">
        <v>691</v>
      </c>
      <c r="K171" s="65" t="s">
        <v>538</v>
      </c>
      <c r="L171" s="37" t="s">
        <v>333</v>
      </c>
    </row>
    <row r="172" spans="1:12" s="8" customFormat="1" ht="63.75" x14ac:dyDescent="0.25">
      <c r="A172" s="42" t="s">
        <v>953</v>
      </c>
      <c r="B172" s="65" t="s">
        <v>650</v>
      </c>
      <c r="C172" s="65" t="s">
        <v>77</v>
      </c>
      <c r="D172" s="65" t="s">
        <v>687</v>
      </c>
      <c r="E172" s="65" t="s">
        <v>251</v>
      </c>
      <c r="F172" s="52">
        <v>4</v>
      </c>
      <c r="G172" s="23">
        <v>14500</v>
      </c>
      <c r="H172" s="23">
        <f t="shared" si="12"/>
        <v>58000</v>
      </c>
      <c r="I172" s="23">
        <f t="shared" si="13"/>
        <v>64960.000000000007</v>
      </c>
      <c r="J172" s="65" t="s">
        <v>691</v>
      </c>
      <c r="K172" s="65" t="s">
        <v>538</v>
      </c>
      <c r="L172" s="37" t="s">
        <v>333</v>
      </c>
    </row>
    <row r="173" spans="1:12" s="8" customFormat="1" ht="63.75" x14ac:dyDescent="0.25">
      <c r="A173" s="42" t="s">
        <v>954</v>
      </c>
      <c r="B173" s="65" t="s">
        <v>651</v>
      </c>
      <c r="C173" s="65" t="s">
        <v>77</v>
      </c>
      <c r="D173" s="65" t="s">
        <v>688</v>
      </c>
      <c r="E173" s="65" t="s">
        <v>251</v>
      </c>
      <c r="F173" s="52">
        <v>12</v>
      </c>
      <c r="G173" s="23">
        <v>15000</v>
      </c>
      <c r="H173" s="23">
        <f t="shared" si="12"/>
        <v>180000</v>
      </c>
      <c r="I173" s="23">
        <f t="shared" si="13"/>
        <v>201600.00000000003</v>
      </c>
      <c r="J173" s="65" t="s">
        <v>691</v>
      </c>
      <c r="K173" s="65" t="s">
        <v>538</v>
      </c>
      <c r="L173" s="37" t="s">
        <v>333</v>
      </c>
    </row>
    <row r="174" spans="1:12" s="8" customFormat="1" ht="63.75" x14ac:dyDescent="0.25">
      <c r="A174" s="42" t="s">
        <v>955</v>
      </c>
      <c r="B174" s="65" t="s">
        <v>652</v>
      </c>
      <c r="C174" s="65" t="s">
        <v>77</v>
      </c>
      <c r="D174" s="65" t="s">
        <v>688</v>
      </c>
      <c r="E174" s="65" t="s">
        <v>251</v>
      </c>
      <c r="F174" s="52">
        <v>12</v>
      </c>
      <c r="G174" s="23">
        <v>13500</v>
      </c>
      <c r="H174" s="23">
        <f t="shared" si="12"/>
        <v>162000</v>
      </c>
      <c r="I174" s="23">
        <f t="shared" si="13"/>
        <v>181440.00000000003</v>
      </c>
      <c r="J174" s="65" t="s">
        <v>691</v>
      </c>
      <c r="K174" s="65" t="s">
        <v>538</v>
      </c>
      <c r="L174" s="37" t="s">
        <v>333</v>
      </c>
    </row>
    <row r="175" spans="1:12" s="8" customFormat="1" ht="63.75" x14ac:dyDescent="0.25">
      <c r="A175" s="42" t="s">
        <v>956</v>
      </c>
      <c r="B175" s="65" t="s">
        <v>653</v>
      </c>
      <c r="C175" s="65" t="s">
        <v>77</v>
      </c>
      <c r="D175" s="65" t="s">
        <v>689</v>
      </c>
      <c r="E175" s="65" t="s">
        <v>251</v>
      </c>
      <c r="F175" s="52">
        <v>12</v>
      </c>
      <c r="G175" s="23">
        <v>12500</v>
      </c>
      <c r="H175" s="23">
        <f t="shared" si="12"/>
        <v>150000</v>
      </c>
      <c r="I175" s="23">
        <f t="shared" si="13"/>
        <v>168000.00000000003</v>
      </c>
      <c r="J175" s="65" t="s">
        <v>691</v>
      </c>
      <c r="K175" s="65" t="s">
        <v>538</v>
      </c>
      <c r="L175" s="37" t="s">
        <v>333</v>
      </c>
    </row>
    <row r="176" spans="1:12" s="8" customFormat="1" ht="63.75" x14ac:dyDescent="0.25">
      <c r="A176" s="42" t="s">
        <v>957</v>
      </c>
      <c r="B176" s="65" t="s">
        <v>654</v>
      </c>
      <c r="C176" s="65" t="s">
        <v>77</v>
      </c>
      <c r="D176" s="65" t="s">
        <v>688</v>
      </c>
      <c r="E176" s="65" t="s">
        <v>251</v>
      </c>
      <c r="F176" s="52">
        <v>12</v>
      </c>
      <c r="G176" s="23">
        <v>12500</v>
      </c>
      <c r="H176" s="23">
        <f t="shared" si="12"/>
        <v>150000</v>
      </c>
      <c r="I176" s="23">
        <f t="shared" si="13"/>
        <v>168000.00000000003</v>
      </c>
      <c r="J176" s="65" t="s">
        <v>691</v>
      </c>
      <c r="K176" s="65" t="s">
        <v>538</v>
      </c>
      <c r="L176" s="37" t="s">
        <v>333</v>
      </c>
    </row>
    <row r="177" spans="1:12" s="8" customFormat="1" ht="63.75" x14ac:dyDescent="0.25">
      <c r="A177" s="42" t="s">
        <v>958</v>
      </c>
      <c r="B177" s="65" t="s">
        <v>655</v>
      </c>
      <c r="C177" s="65" t="s">
        <v>77</v>
      </c>
      <c r="D177" s="65" t="s">
        <v>690</v>
      </c>
      <c r="E177" s="65" t="s">
        <v>251</v>
      </c>
      <c r="F177" s="52">
        <v>12</v>
      </c>
      <c r="G177" s="23">
        <v>12500</v>
      </c>
      <c r="H177" s="23">
        <f t="shared" si="12"/>
        <v>150000</v>
      </c>
      <c r="I177" s="23">
        <f t="shared" si="13"/>
        <v>168000.00000000003</v>
      </c>
      <c r="J177" s="65" t="s">
        <v>691</v>
      </c>
      <c r="K177" s="65" t="s">
        <v>538</v>
      </c>
      <c r="L177" s="37" t="s">
        <v>333</v>
      </c>
    </row>
    <row r="178" spans="1:12" s="8" customFormat="1" ht="63.75" x14ac:dyDescent="0.25">
      <c r="A178" s="42" t="s">
        <v>959</v>
      </c>
      <c r="B178" s="65" t="s">
        <v>656</v>
      </c>
      <c r="C178" s="65" t="s">
        <v>77</v>
      </c>
      <c r="D178" s="65" t="s">
        <v>690</v>
      </c>
      <c r="E178" s="65" t="s">
        <v>251</v>
      </c>
      <c r="F178" s="52">
        <v>12</v>
      </c>
      <c r="G178" s="23">
        <v>12500</v>
      </c>
      <c r="H178" s="23">
        <f t="shared" si="12"/>
        <v>150000</v>
      </c>
      <c r="I178" s="23">
        <f t="shared" si="13"/>
        <v>168000.00000000003</v>
      </c>
      <c r="J178" s="65" t="s">
        <v>691</v>
      </c>
      <c r="K178" s="65" t="s">
        <v>538</v>
      </c>
      <c r="L178" s="37" t="s">
        <v>333</v>
      </c>
    </row>
    <row r="179" spans="1:12" s="8" customFormat="1" ht="63.75" x14ac:dyDescent="0.25">
      <c r="A179" s="42" t="s">
        <v>960</v>
      </c>
      <c r="B179" s="65" t="s">
        <v>657</v>
      </c>
      <c r="C179" s="65" t="s">
        <v>77</v>
      </c>
      <c r="D179" s="65" t="s">
        <v>1239</v>
      </c>
      <c r="E179" s="65" t="s">
        <v>251</v>
      </c>
      <c r="F179" s="52">
        <v>5</v>
      </c>
      <c r="G179" s="23">
        <v>10000</v>
      </c>
      <c r="H179" s="23">
        <f t="shared" si="12"/>
        <v>50000</v>
      </c>
      <c r="I179" s="23">
        <f t="shared" si="13"/>
        <v>56000.000000000007</v>
      </c>
      <c r="J179" s="65" t="s">
        <v>691</v>
      </c>
      <c r="K179" s="65" t="s">
        <v>538</v>
      </c>
      <c r="L179" s="37" t="s">
        <v>818</v>
      </c>
    </row>
    <row r="180" spans="1:12" s="8" customFormat="1" ht="63.75" x14ac:dyDescent="0.25">
      <c r="A180" s="42" t="s">
        <v>961</v>
      </c>
      <c r="B180" s="65" t="s">
        <v>658</v>
      </c>
      <c r="C180" s="65" t="s">
        <v>77</v>
      </c>
      <c r="D180" s="65" t="s">
        <v>1049</v>
      </c>
      <c r="E180" s="65" t="s">
        <v>251</v>
      </c>
      <c r="F180" s="52">
        <v>5</v>
      </c>
      <c r="G180" s="23">
        <v>5000</v>
      </c>
      <c r="H180" s="23">
        <f t="shared" si="12"/>
        <v>25000</v>
      </c>
      <c r="I180" s="23">
        <f t="shared" si="13"/>
        <v>28000.000000000004</v>
      </c>
      <c r="J180" s="65" t="s">
        <v>691</v>
      </c>
      <c r="K180" s="65" t="s">
        <v>538</v>
      </c>
      <c r="L180" s="37" t="s">
        <v>818</v>
      </c>
    </row>
    <row r="181" spans="1:12" s="8" customFormat="1" ht="63.75" x14ac:dyDescent="0.25">
      <c r="A181" s="42" t="s">
        <v>962</v>
      </c>
      <c r="B181" s="65" t="s">
        <v>659</v>
      </c>
      <c r="C181" s="65" t="s">
        <v>77</v>
      </c>
      <c r="D181" s="65" t="s">
        <v>694</v>
      </c>
      <c r="E181" s="65" t="s">
        <v>142</v>
      </c>
      <c r="F181" s="52">
        <v>2</v>
      </c>
      <c r="G181" s="23">
        <v>13000</v>
      </c>
      <c r="H181" s="23">
        <f t="shared" si="12"/>
        <v>26000</v>
      </c>
      <c r="I181" s="23">
        <f t="shared" si="13"/>
        <v>29120.000000000004</v>
      </c>
      <c r="J181" s="65" t="s">
        <v>691</v>
      </c>
      <c r="K181" s="65" t="s">
        <v>538</v>
      </c>
      <c r="L181" s="37" t="s">
        <v>333</v>
      </c>
    </row>
    <row r="182" spans="1:12" s="8" customFormat="1" ht="63.75" x14ac:dyDescent="0.25">
      <c r="A182" s="42" t="s">
        <v>963</v>
      </c>
      <c r="B182" s="65" t="s">
        <v>660</v>
      </c>
      <c r="C182" s="65" t="s">
        <v>77</v>
      </c>
      <c r="D182" s="65" t="s">
        <v>695</v>
      </c>
      <c r="E182" s="65" t="s">
        <v>142</v>
      </c>
      <c r="F182" s="52">
        <v>1</v>
      </c>
      <c r="G182" s="23">
        <v>7000</v>
      </c>
      <c r="H182" s="23">
        <f t="shared" si="12"/>
        <v>7000</v>
      </c>
      <c r="I182" s="23">
        <f t="shared" si="13"/>
        <v>7840.0000000000009</v>
      </c>
      <c r="J182" s="65" t="s">
        <v>691</v>
      </c>
      <c r="K182" s="65" t="s">
        <v>538</v>
      </c>
      <c r="L182" s="37" t="s">
        <v>333</v>
      </c>
    </row>
    <row r="183" spans="1:12" s="8" customFormat="1" ht="63.75" x14ac:dyDescent="0.25">
      <c r="A183" s="42" t="s">
        <v>964</v>
      </c>
      <c r="B183" s="65" t="s">
        <v>661</v>
      </c>
      <c r="C183" s="65" t="s">
        <v>77</v>
      </c>
      <c r="D183" s="65" t="s">
        <v>696</v>
      </c>
      <c r="E183" s="65" t="s">
        <v>142</v>
      </c>
      <c r="F183" s="52">
        <v>2</v>
      </c>
      <c r="G183" s="23">
        <v>2000</v>
      </c>
      <c r="H183" s="23">
        <f t="shared" si="12"/>
        <v>4000</v>
      </c>
      <c r="I183" s="23">
        <f t="shared" si="13"/>
        <v>4480</v>
      </c>
      <c r="J183" s="65" t="s">
        <v>691</v>
      </c>
      <c r="K183" s="65" t="s">
        <v>538</v>
      </c>
      <c r="L183" s="37" t="s">
        <v>333</v>
      </c>
    </row>
    <row r="184" spans="1:12" s="8" customFormat="1" ht="63.75" x14ac:dyDescent="0.25">
      <c r="A184" s="42" t="s">
        <v>965</v>
      </c>
      <c r="B184" s="65" t="s">
        <v>662</v>
      </c>
      <c r="C184" s="65" t="s">
        <v>77</v>
      </c>
      <c r="D184" s="65" t="s">
        <v>697</v>
      </c>
      <c r="E184" s="65" t="s">
        <v>273</v>
      </c>
      <c r="F184" s="52">
        <v>6</v>
      </c>
      <c r="G184" s="23">
        <v>6500</v>
      </c>
      <c r="H184" s="23">
        <f t="shared" si="12"/>
        <v>39000</v>
      </c>
      <c r="I184" s="23">
        <f t="shared" si="13"/>
        <v>43680.000000000007</v>
      </c>
      <c r="J184" s="65" t="s">
        <v>691</v>
      </c>
      <c r="K184" s="65" t="s">
        <v>538</v>
      </c>
      <c r="L184" s="37" t="s">
        <v>333</v>
      </c>
    </row>
    <row r="185" spans="1:12" s="8" customFormat="1" ht="63.75" x14ac:dyDescent="0.25">
      <c r="A185" s="42" t="s">
        <v>966</v>
      </c>
      <c r="B185" s="65" t="s">
        <v>663</v>
      </c>
      <c r="C185" s="65" t="s">
        <v>77</v>
      </c>
      <c r="D185" s="65" t="s">
        <v>698</v>
      </c>
      <c r="E185" s="65" t="s">
        <v>142</v>
      </c>
      <c r="F185" s="52">
        <v>3</v>
      </c>
      <c r="G185" s="23">
        <v>8500</v>
      </c>
      <c r="H185" s="23">
        <f t="shared" si="12"/>
        <v>25500</v>
      </c>
      <c r="I185" s="23">
        <f t="shared" si="13"/>
        <v>28560.000000000004</v>
      </c>
      <c r="J185" s="65" t="s">
        <v>691</v>
      </c>
      <c r="K185" s="65" t="s">
        <v>538</v>
      </c>
      <c r="L185" s="37" t="s">
        <v>333</v>
      </c>
    </row>
    <row r="186" spans="1:12" s="8" customFormat="1" ht="63.75" x14ac:dyDescent="0.25">
      <c r="A186" s="42" t="s">
        <v>967</v>
      </c>
      <c r="B186" s="65" t="s">
        <v>664</v>
      </c>
      <c r="C186" s="65" t="s">
        <v>77</v>
      </c>
      <c r="D186" s="65" t="s">
        <v>1050</v>
      </c>
      <c r="E186" s="65" t="s">
        <v>142</v>
      </c>
      <c r="F186" s="52">
        <v>6</v>
      </c>
      <c r="G186" s="23">
        <v>18500</v>
      </c>
      <c r="H186" s="23"/>
      <c r="I186" s="23"/>
      <c r="J186" s="65" t="s">
        <v>691</v>
      </c>
      <c r="K186" s="65" t="s">
        <v>538</v>
      </c>
      <c r="L186" s="37" t="s">
        <v>1017</v>
      </c>
    </row>
    <row r="187" spans="1:12" s="8" customFormat="1" ht="63.75" x14ac:dyDescent="0.25">
      <c r="A187" s="42" t="s">
        <v>968</v>
      </c>
      <c r="B187" s="65" t="s">
        <v>665</v>
      </c>
      <c r="C187" s="65" t="s">
        <v>77</v>
      </c>
      <c r="D187" s="65" t="s">
        <v>1051</v>
      </c>
      <c r="E187" s="65" t="s">
        <v>251</v>
      </c>
      <c r="F187" s="52">
        <v>5</v>
      </c>
      <c r="G187" s="23">
        <v>15000</v>
      </c>
      <c r="H187" s="23">
        <f t="shared" si="12"/>
        <v>75000</v>
      </c>
      <c r="I187" s="23">
        <f t="shared" si="13"/>
        <v>84000.000000000015</v>
      </c>
      <c r="J187" s="65" t="s">
        <v>691</v>
      </c>
      <c r="K187" s="65" t="s">
        <v>538</v>
      </c>
      <c r="L187" s="37" t="s">
        <v>818</v>
      </c>
    </row>
    <row r="188" spans="1:12" s="8" customFormat="1" ht="408" x14ac:dyDescent="0.25">
      <c r="A188" s="42" t="s">
        <v>969</v>
      </c>
      <c r="B188" s="31" t="s">
        <v>709</v>
      </c>
      <c r="C188" s="31" t="s">
        <v>31</v>
      </c>
      <c r="D188" s="68" t="s">
        <v>986</v>
      </c>
      <c r="E188" s="65" t="s">
        <v>251</v>
      </c>
      <c r="F188" s="52">
        <v>1</v>
      </c>
      <c r="G188" s="52" t="s">
        <v>710</v>
      </c>
      <c r="H188" s="52"/>
      <c r="I188" s="52"/>
      <c r="J188" s="68" t="s">
        <v>711</v>
      </c>
      <c r="K188" s="31" t="s">
        <v>538</v>
      </c>
      <c r="L188" s="69" t="s">
        <v>1017</v>
      </c>
    </row>
    <row r="189" spans="1:12" s="8" customFormat="1" ht="78" customHeight="1" x14ac:dyDescent="0.25">
      <c r="A189" s="42" t="s">
        <v>970</v>
      </c>
      <c r="B189" s="31" t="s">
        <v>714</v>
      </c>
      <c r="C189" s="31" t="s">
        <v>77</v>
      </c>
      <c r="D189" s="31" t="s">
        <v>715</v>
      </c>
      <c r="E189" s="31" t="s">
        <v>142</v>
      </c>
      <c r="F189" s="52">
        <v>20</v>
      </c>
      <c r="G189" s="52">
        <v>2800</v>
      </c>
      <c r="H189" s="52"/>
      <c r="I189" s="52"/>
      <c r="J189" s="31" t="s">
        <v>735</v>
      </c>
      <c r="K189" s="31" t="s">
        <v>538</v>
      </c>
      <c r="L189" s="31" t="s">
        <v>1017</v>
      </c>
    </row>
    <row r="190" spans="1:12" s="8" customFormat="1" ht="63.75" customHeight="1" x14ac:dyDescent="0.25">
      <c r="A190" s="42" t="s">
        <v>971</v>
      </c>
      <c r="B190" s="31" t="s">
        <v>716</v>
      </c>
      <c r="C190" s="31" t="s">
        <v>77</v>
      </c>
      <c r="D190" s="31" t="s">
        <v>731</v>
      </c>
      <c r="E190" s="31" t="s">
        <v>142</v>
      </c>
      <c r="F190" s="52">
        <v>20</v>
      </c>
      <c r="G190" s="52">
        <v>4800</v>
      </c>
      <c r="H190" s="52"/>
      <c r="I190" s="52"/>
      <c r="J190" s="31" t="s">
        <v>735</v>
      </c>
      <c r="K190" s="31" t="s">
        <v>538</v>
      </c>
      <c r="L190" s="31" t="s">
        <v>1017</v>
      </c>
    </row>
    <row r="191" spans="1:12" s="8" customFormat="1" ht="80.25" customHeight="1" x14ac:dyDescent="0.25">
      <c r="A191" s="42" t="s">
        <v>972</v>
      </c>
      <c r="B191" s="31" t="s">
        <v>717</v>
      </c>
      <c r="C191" s="31" t="s">
        <v>77</v>
      </c>
      <c r="D191" s="31" t="s">
        <v>718</v>
      </c>
      <c r="E191" s="31" t="s">
        <v>142</v>
      </c>
      <c r="F191" s="52">
        <v>1</v>
      </c>
      <c r="G191" s="52">
        <v>5200</v>
      </c>
      <c r="H191" s="52"/>
      <c r="I191" s="52"/>
      <c r="J191" s="31" t="s">
        <v>735</v>
      </c>
      <c r="K191" s="31" t="s">
        <v>538</v>
      </c>
      <c r="L191" s="31" t="s">
        <v>1017</v>
      </c>
    </row>
    <row r="192" spans="1:12" s="8" customFormat="1" ht="81.75" customHeight="1" x14ac:dyDescent="0.25">
      <c r="A192" s="42" t="s">
        <v>973</v>
      </c>
      <c r="B192" s="31" t="s">
        <v>719</v>
      </c>
      <c r="C192" s="31" t="s">
        <v>77</v>
      </c>
      <c r="D192" s="31" t="s">
        <v>720</v>
      </c>
      <c r="E192" s="31" t="s">
        <v>142</v>
      </c>
      <c r="F192" s="52">
        <v>1</v>
      </c>
      <c r="G192" s="52" t="s">
        <v>721</v>
      </c>
      <c r="H192" s="52"/>
      <c r="I192" s="52"/>
      <c r="J192" s="31" t="s">
        <v>735</v>
      </c>
      <c r="K192" s="31" t="s">
        <v>538</v>
      </c>
      <c r="L192" s="31" t="s">
        <v>1017</v>
      </c>
    </row>
    <row r="193" spans="1:12" s="8" customFormat="1" ht="89.25" x14ac:dyDescent="0.25">
      <c r="A193" s="42" t="s">
        <v>974</v>
      </c>
      <c r="B193" s="31" t="s">
        <v>722</v>
      </c>
      <c r="C193" s="31" t="s">
        <v>77</v>
      </c>
      <c r="D193" s="31" t="s">
        <v>723</v>
      </c>
      <c r="E193" s="31" t="s">
        <v>142</v>
      </c>
      <c r="F193" s="52">
        <v>2</v>
      </c>
      <c r="G193" s="52" t="s">
        <v>724</v>
      </c>
      <c r="H193" s="52"/>
      <c r="I193" s="52"/>
      <c r="J193" s="31" t="s">
        <v>735</v>
      </c>
      <c r="K193" s="31" t="s">
        <v>538</v>
      </c>
      <c r="L193" s="31" t="s">
        <v>1017</v>
      </c>
    </row>
    <row r="194" spans="1:12" s="8" customFormat="1" ht="76.5" x14ac:dyDescent="0.25">
      <c r="A194" s="42" t="s">
        <v>975</v>
      </c>
      <c r="B194" s="31" t="s">
        <v>725</v>
      </c>
      <c r="C194" s="31" t="s">
        <v>77</v>
      </c>
      <c r="D194" s="31" t="s">
        <v>726</v>
      </c>
      <c r="E194" s="31" t="s">
        <v>142</v>
      </c>
      <c r="F194" s="52">
        <v>2</v>
      </c>
      <c r="G194" s="52" t="s">
        <v>727</v>
      </c>
      <c r="H194" s="52"/>
      <c r="I194" s="52"/>
      <c r="J194" s="31" t="s">
        <v>735</v>
      </c>
      <c r="K194" s="31" t="s">
        <v>538</v>
      </c>
      <c r="L194" s="31" t="s">
        <v>1017</v>
      </c>
    </row>
    <row r="195" spans="1:12" s="8" customFormat="1" ht="80.25" customHeight="1" x14ac:dyDescent="0.25">
      <c r="A195" s="42" t="s">
        <v>976</v>
      </c>
      <c r="B195" s="31" t="s">
        <v>728</v>
      </c>
      <c r="C195" s="31" t="s">
        <v>77</v>
      </c>
      <c r="D195" s="31" t="s">
        <v>729</v>
      </c>
      <c r="E195" s="31" t="s">
        <v>142</v>
      </c>
      <c r="F195" s="52">
        <v>1</v>
      </c>
      <c r="G195" s="52" t="s">
        <v>730</v>
      </c>
      <c r="H195" s="52"/>
      <c r="I195" s="52"/>
      <c r="J195" s="31" t="s">
        <v>735</v>
      </c>
      <c r="K195" s="31" t="s">
        <v>538</v>
      </c>
      <c r="L195" s="31" t="s">
        <v>1017</v>
      </c>
    </row>
    <row r="196" spans="1:12" s="8" customFormat="1" ht="76.5" x14ac:dyDescent="0.25">
      <c r="A196" s="42" t="s">
        <v>977</v>
      </c>
      <c r="B196" s="31" t="s">
        <v>732</v>
      </c>
      <c r="C196" s="31" t="s">
        <v>77</v>
      </c>
      <c r="D196" s="31" t="s">
        <v>733</v>
      </c>
      <c r="E196" s="31" t="s">
        <v>142</v>
      </c>
      <c r="F196" s="52">
        <v>1</v>
      </c>
      <c r="G196" s="52" t="s">
        <v>734</v>
      </c>
      <c r="H196" s="52"/>
      <c r="I196" s="52"/>
      <c r="J196" s="31" t="s">
        <v>735</v>
      </c>
      <c r="K196" s="31" t="s">
        <v>538</v>
      </c>
      <c r="L196" s="31" t="s">
        <v>1017</v>
      </c>
    </row>
    <row r="197" spans="1:12" s="8" customFormat="1" ht="178.5" x14ac:dyDescent="0.25">
      <c r="A197" s="42" t="s">
        <v>978</v>
      </c>
      <c r="B197" s="31" t="s">
        <v>814</v>
      </c>
      <c r="C197" s="31" t="s">
        <v>31</v>
      </c>
      <c r="D197" s="31" t="s">
        <v>1244</v>
      </c>
      <c r="E197" s="31" t="s">
        <v>142</v>
      </c>
      <c r="F197" s="52">
        <v>1</v>
      </c>
      <c r="G197" s="52">
        <v>31179999.999999996</v>
      </c>
      <c r="H197" s="52">
        <f>F197*G197</f>
        <v>31179999.999999996</v>
      </c>
      <c r="I197" s="52">
        <f>H197*1.12</f>
        <v>34921600</v>
      </c>
      <c r="J197" s="31" t="s">
        <v>815</v>
      </c>
      <c r="K197" s="31" t="s">
        <v>538</v>
      </c>
      <c r="L197" s="31" t="s">
        <v>333</v>
      </c>
    </row>
    <row r="198" spans="1:12" s="8" customFormat="1" ht="100.5" customHeight="1" x14ac:dyDescent="0.25">
      <c r="A198" s="42" t="s">
        <v>979</v>
      </c>
      <c r="B198" s="31" t="s">
        <v>835</v>
      </c>
      <c r="C198" s="31" t="s">
        <v>77</v>
      </c>
      <c r="D198" s="31" t="s">
        <v>1192</v>
      </c>
      <c r="E198" s="31" t="s">
        <v>142</v>
      </c>
      <c r="F198" s="52">
        <v>130</v>
      </c>
      <c r="G198" s="52">
        <v>8560</v>
      </c>
      <c r="H198" s="52">
        <v>1112800</v>
      </c>
      <c r="I198" s="52">
        <f t="shared" ref="I198:I275" si="14">H198*1.12</f>
        <v>1246336.0000000002</v>
      </c>
      <c r="J198" s="31" t="s">
        <v>841</v>
      </c>
      <c r="K198" s="31" t="s">
        <v>538</v>
      </c>
      <c r="L198" s="31" t="s">
        <v>834</v>
      </c>
    </row>
    <row r="199" spans="1:12" s="8" customFormat="1" ht="51" x14ac:dyDescent="0.25">
      <c r="A199" s="42" t="s">
        <v>980</v>
      </c>
      <c r="B199" s="31" t="s">
        <v>836</v>
      </c>
      <c r="C199" s="31" t="s">
        <v>77</v>
      </c>
      <c r="D199" s="31" t="s">
        <v>1193</v>
      </c>
      <c r="E199" s="31" t="s">
        <v>142</v>
      </c>
      <c r="F199" s="52">
        <v>130</v>
      </c>
      <c r="G199" s="52">
        <v>8346</v>
      </c>
      <c r="H199" s="52">
        <v>1084980</v>
      </c>
      <c r="I199" s="52">
        <f t="shared" si="14"/>
        <v>1215177.6000000001</v>
      </c>
      <c r="J199" s="31" t="s">
        <v>838</v>
      </c>
      <c r="K199" s="31" t="s">
        <v>538</v>
      </c>
      <c r="L199" s="31" t="s">
        <v>834</v>
      </c>
    </row>
    <row r="200" spans="1:12" s="8" customFormat="1" ht="55.5" customHeight="1" x14ac:dyDescent="0.25">
      <c r="A200" s="42" t="s">
        <v>981</v>
      </c>
      <c r="B200" s="31" t="s">
        <v>837</v>
      </c>
      <c r="C200" s="31" t="s">
        <v>77</v>
      </c>
      <c r="D200" s="31" t="s">
        <v>1194</v>
      </c>
      <c r="E200" s="31" t="s">
        <v>142</v>
      </c>
      <c r="F200" s="52">
        <v>10</v>
      </c>
      <c r="G200" s="52">
        <v>2515</v>
      </c>
      <c r="H200" s="52">
        <v>25145</v>
      </c>
      <c r="I200" s="52">
        <f t="shared" si="14"/>
        <v>28162.400000000001</v>
      </c>
      <c r="J200" s="31" t="s">
        <v>838</v>
      </c>
      <c r="K200" s="31" t="s">
        <v>538</v>
      </c>
      <c r="L200" s="31" t="s">
        <v>834</v>
      </c>
    </row>
    <row r="201" spans="1:12" s="8" customFormat="1" ht="51" x14ac:dyDescent="0.25">
      <c r="A201" s="42" t="s">
        <v>982</v>
      </c>
      <c r="B201" s="31" t="s">
        <v>839</v>
      </c>
      <c r="C201" s="31" t="s">
        <v>77</v>
      </c>
      <c r="D201" s="31" t="s">
        <v>1195</v>
      </c>
      <c r="E201" s="31" t="s">
        <v>273</v>
      </c>
      <c r="F201" s="52">
        <v>130</v>
      </c>
      <c r="G201" s="52">
        <v>6497</v>
      </c>
      <c r="H201" s="52">
        <v>844615</v>
      </c>
      <c r="I201" s="52">
        <f t="shared" si="14"/>
        <v>945968.8</v>
      </c>
      <c r="J201" s="31" t="s">
        <v>838</v>
      </c>
      <c r="K201" s="31" t="s">
        <v>538</v>
      </c>
      <c r="L201" s="31" t="s">
        <v>834</v>
      </c>
    </row>
    <row r="202" spans="1:12" s="8" customFormat="1" ht="78" customHeight="1" x14ac:dyDescent="0.25">
      <c r="A202" s="42" t="s">
        <v>983</v>
      </c>
      <c r="B202" s="31" t="s">
        <v>840</v>
      </c>
      <c r="C202" s="31" t="s">
        <v>77</v>
      </c>
      <c r="D202" s="31" t="s">
        <v>1196</v>
      </c>
      <c r="E202" s="31" t="s">
        <v>142</v>
      </c>
      <c r="F202" s="52">
        <v>1000</v>
      </c>
      <c r="G202" s="52">
        <v>190</v>
      </c>
      <c r="H202" s="52">
        <v>190460</v>
      </c>
      <c r="I202" s="52">
        <f t="shared" si="14"/>
        <v>213315.20000000001</v>
      </c>
      <c r="J202" s="31" t="s">
        <v>838</v>
      </c>
      <c r="K202" s="31" t="s">
        <v>538</v>
      </c>
      <c r="L202" s="31" t="s">
        <v>834</v>
      </c>
    </row>
    <row r="203" spans="1:12" s="8" customFormat="1" ht="153" x14ac:dyDescent="0.25">
      <c r="A203" s="30" t="s">
        <v>984</v>
      </c>
      <c r="B203" s="31" t="s">
        <v>1197</v>
      </c>
      <c r="C203" s="31" t="s">
        <v>77</v>
      </c>
      <c r="D203" s="31" t="s">
        <v>1198</v>
      </c>
      <c r="E203" s="31" t="s">
        <v>142</v>
      </c>
      <c r="F203" s="52">
        <v>5</v>
      </c>
      <c r="G203" s="52">
        <v>111000</v>
      </c>
      <c r="H203" s="52">
        <f>F203*G203</f>
        <v>555000</v>
      </c>
      <c r="I203" s="52">
        <f t="shared" si="14"/>
        <v>621600.00000000012</v>
      </c>
      <c r="J203" s="31" t="s">
        <v>838</v>
      </c>
      <c r="K203" s="31" t="s">
        <v>538</v>
      </c>
      <c r="L203" s="31" t="s">
        <v>993</v>
      </c>
    </row>
    <row r="204" spans="1:12" s="8" customFormat="1" ht="76.5" x14ac:dyDescent="0.25">
      <c r="A204" s="42" t="s">
        <v>1018</v>
      </c>
      <c r="B204" s="65" t="s">
        <v>1022</v>
      </c>
      <c r="C204" s="65" t="s">
        <v>77</v>
      </c>
      <c r="D204" s="65" t="s">
        <v>1023</v>
      </c>
      <c r="E204" s="65" t="s">
        <v>142</v>
      </c>
      <c r="F204" s="76">
        <v>38</v>
      </c>
      <c r="G204" s="77">
        <v>20130</v>
      </c>
      <c r="H204" s="52">
        <f t="shared" ref="H204:H209" si="15">F204*G204</f>
        <v>764940</v>
      </c>
      <c r="I204" s="52">
        <f t="shared" si="14"/>
        <v>856732.8</v>
      </c>
      <c r="J204" s="65" t="s">
        <v>539</v>
      </c>
      <c r="K204" s="65" t="s">
        <v>538</v>
      </c>
      <c r="L204" s="65" t="s">
        <v>333</v>
      </c>
    </row>
    <row r="205" spans="1:12" s="8" customFormat="1" ht="63.75" x14ac:dyDescent="0.25">
      <c r="A205" s="42" t="s">
        <v>1019</v>
      </c>
      <c r="B205" s="65" t="s">
        <v>1024</v>
      </c>
      <c r="C205" s="65" t="s">
        <v>77</v>
      </c>
      <c r="D205" s="65" t="s">
        <v>1025</v>
      </c>
      <c r="E205" s="65" t="s">
        <v>142</v>
      </c>
      <c r="F205" s="76">
        <v>38</v>
      </c>
      <c r="G205" s="77">
        <f>22770-5012.35</f>
        <v>17757.650000000001</v>
      </c>
      <c r="H205" s="52">
        <f t="shared" si="15"/>
        <v>674790.70000000007</v>
      </c>
      <c r="I205" s="52">
        <f t="shared" si="14"/>
        <v>755765.58400000015</v>
      </c>
      <c r="J205" s="65" t="s">
        <v>539</v>
      </c>
      <c r="K205" s="65" t="s">
        <v>538</v>
      </c>
      <c r="L205" s="65" t="s">
        <v>333</v>
      </c>
    </row>
    <row r="206" spans="1:12" s="8" customFormat="1" ht="63.75" x14ac:dyDescent="0.25">
      <c r="A206" s="42" t="s">
        <v>1020</v>
      </c>
      <c r="B206" s="65" t="s">
        <v>1026</v>
      </c>
      <c r="C206" s="65" t="s">
        <v>77</v>
      </c>
      <c r="D206" s="65" t="s">
        <v>1027</v>
      </c>
      <c r="E206" s="65" t="s">
        <v>142</v>
      </c>
      <c r="F206" s="76">
        <v>38</v>
      </c>
      <c r="G206" s="77">
        <v>16540</v>
      </c>
      <c r="H206" s="52">
        <f t="shared" si="15"/>
        <v>628520</v>
      </c>
      <c r="I206" s="52">
        <f t="shared" si="14"/>
        <v>703942.4</v>
      </c>
      <c r="J206" s="65" t="s">
        <v>539</v>
      </c>
      <c r="K206" s="65" t="s">
        <v>538</v>
      </c>
      <c r="L206" s="65" t="s">
        <v>333</v>
      </c>
    </row>
    <row r="207" spans="1:12" s="8" customFormat="1" ht="63.75" x14ac:dyDescent="0.25">
      <c r="A207" s="42" t="s">
        <v>1021</v>
      </c>
      <c r="B207" s="65" t="s">
        <v>1028</v>
      </c>
      <c r="C207" s="65" t="s">
        <v>77</v>
      </c>
      <c r="D207" s="65" t="s">
        <v>1029</v>
      </c>
      <c r="E207" s="65" t="s">
        <v>142</v>
      </c>
      <c r="F207" s="76">
        <v>38</v>
      </c>
      <c r="G207" s="77">
        <v>13380</v>
      </c>
      <c r="H207" s="23">
        <f t="shared" si="15"/>
        <v>508440</v>
      </c>
      <c r="I207" s="23">
        <f t="shared" si="14"/>
        <v>569452.80000000005</v>
      </c>
      <c r="J207" s="65" t="s">
        <v>539</v>
      </c>
      <c r="K207" s="65" t="s">
        <v>538</v>
      </c>
      <c r="L207" s="65" t="s">
        <v>333</v>
      </c>
    </row>
    <row r="208" spans="1:12" s="8" customFormat="1" ht="191.25" x14ac:dyDescent="0.25">
      <c r="A208" s="42" t="s">
        <v>1039</v>
      </c>
      <c r="B208" s="65" t="s">
        <v>1041</v>
      </c>
      <c r="C208" s="65" t="s">
        <v>31</v>
      </c>
      <c r="D208" s="65" t="s">
        <v>1042</v>
      </c>
      <c r="E208" s="65" t="s">
        <v>142</v>
      </c>
      <c r="F208" s="76">
        <v>90</v>
      </c>
      <c r="G208" s="77">
        <v>102321.43</v>
      </c>
      <c r="H208" s="23">
        <f t="shared" si="15"/>
        <v>9208928.6999999993</v>
      </c>
      <c r="I208" s="23">
        <f t="shared" si="14"/>
        <v>10314000.143999999</v>
      </c>
      <c r="J208" s="65" t="s">
        <v>1043</v>
      </c>
      <c r="K208" s="65" t="s">
        <v>538</v>
      </c>
      <c r="L208" s="65" t="s">
        <v>333</v>
      </c>
    </row>
    <row r="209" spans="1:12" s="8" customFormat="1" ht="229.5" x14ac:dyDescent="0.25">
      <c r="A209" s="42" t="s">
        <v>1040</v>
      </c>
      <c r="B209" s="65" t="s">
        <v>1045</v>
      </c>
      <c r="C209" s="65" t="s">
        <v>77</v>
      </c>
      <c r="D209" s="65" t="s">
        <v>1141</v>
      </c>
      <c r="E209" s="65" t="s">
        <v>251</v>
      </c>
      <c r="F209" s="76">
        <v>1</v>
      </c>
      <c r="G209" s="77">
        <v>2065982.15</v>
      </c>
      <c r="H209" s="23">
        <f t="shared" si="15"/>
        <v>2065982.15</v>
      </c>
      <c r="I209" s="23">
        <f t="shared" si="14"/>
        <v>2313900.0079999999</v>
      </c>
      <c r="J209" s="65" t="s">
        <v>1044</v>
      </c>
      <c r="K209" s="65" t="s">
        <v>538</v>
      </c>
      <c r="L209" s="65" t="s">
        <v>816</v>
      </c>
    </row>
    <row r="210" spans="1:12" s="8" customFormat="1" ht="76.5" x14ac:dyDescent="0.25">
      <c r="A210" s="42" t="s">
        <v>1052</v>
      </c>
      <c r="B210" s="65" t="s">
        <v>754</v>
      </c>
      <c r="C210" s="65" t="s">
        <v>77</v>
      </c>
      <c r="D210" s="65" t="s">
        <v>756</v>
      </c>
      <c r="E210" s="50" t="s">
        <v>142</v>
      </c>
      <c r="F210" s="52">
        <v>6</v>
      </c>
      <c r="G210" s="52">
        <v>4200</v>
      </c>
      <c r="H210" s="52">
        <v>25200</v>
      </c>
      <c r="I210" s="52">
        <v>28224.000000000004</v>
      </c>
      <c r="J210" s="65" t="s">
        <v>808</v>
      </c>
      <c r="K210" s="43" t="s">
        <v>22</v>
      </c>
      <c r="L210" s="65" t="s">
        <v>333</v>
      </c>
    </row>
    <row r="211" spans="1:12" s="8" customFormat="1" ht="76.5" x14ac:dyDescent="0.25">
      <c r="A211" s="42" t="s">
        <v>1053</v>
      </c>
      <c r="B211" s="65" t="s">
        <v>757</v>
      </c>
      <c r="C211" s="65" t="s">
        <v>77</v>
      </c>
      <c r="D211" s="65" t="s">
        <v>758</v>
      </c>
      <c r="E211" s="50" t="s">
        <v>142</v>
      </c>
      <c r="F211" s="52">
        <v>6</v>
      </c>
      <c r="G211" s="52">
        <v>4400</v>
      </c>
      <c r="H211" s="52">
        <v>26400</v>
      </c>
      <c r="I211" s="52">
        <v>29568.000000000004</v>
      </c>
      <c r="J211" s="65" t="s">
        <v>808</v>
      </c>
      <c r="K211" s="43" t="s">
        <v>22</v>
      </c>
      <c r="L211" s="65" t="s">
        <v>333</v>
      </c>
    </row>
    <row r="212" spans="1:12" s="8" customFormat="1" ht="76.5" x14ac:dyDescent="0.25">
      <c r="A212" s="42" t="s">
        <v>1054</v>
      </c>
      <c r="B212" s="65" t="s">
        <v>759</v>
      </c>
      <c r="C212" s="65" t="s">
        <v>77</v>
      </c>
      <c r="D212" s="65" t="s">
        <v>760</v>
      </c>
      <c r="E212" s="50" t="s">
        <v>142</v>
      </c>
      <c r="F212" s="52">
        <v>6</v>
      </c>
      <c r="G212" s="52">
        <v>4560</v>
      </c>
      <c r="H212" s="52">
        <v>27360</v>
      </c>
      <c r="I212" s="52">
        <v>30643.200000000004</v>
      </c>
      <c r="J212" s="65" t="s">
        <v>808</v>
      </c>
      <c r="K212" s="43" t="s">
        <v>22</v>
      </c>
      <c r="L212" s="65" t="s">
        <v>333</v>
      </c>
    </row>
    <row r="213" spans="1:12" s="8" customFormat="1" ht="76.5" x14ac:dyDescent="0.25">
      <c r="A213" s="42" t="s">
        <v>1055</v>
      </c>
      <c r="B213" s="65" t="s">
        <v>761</v>
      </c>
      <c r="C213" s="65" t="s">
        <v>77</v>
      </c>
      <c r="D213" s="65" t="s">
        <v>762</v>
      </c>
      <c r="E213" s="50" t="s">
        <v>142</v>
      </c>
      <c r="F213" s="52">
        <v>6</v>
      </c>
      <c r="G213" s="52">
        <v>4800</v>
      </c>
      <c r="H213" s="52">
        <v>28800</v>
      </c>
      <c r="I213" s="52">
        <v>32256.000000000004</v>
      </c>
      <c r="J213" s="65" t="s">
        <v>808</v>
      </c>
      <c r="K213" s="43" t="s">
        <v>22</v>
      </c>
      <c r="L213" s="65" t="s">
        <v>333</v>
      </c>
    </row>
    <row r="214" spans="1:12" s="8" customFormat="1" ht="76.5" x14ac:dyDescent="0.25">
      <c r="A214" s="42" t="s">
        <v>1056</v>
      </c>
      <c r="B214" s="65" t="s">
        <v>763</v>
      </c>
      <c r="C214" s="65" t="s">
        <v>77</v>
      </c>
      <c r="D214" s="65" t="s">
        <v>764</v>
      </c>
      <c r="E214" s="50" t="s">
        <v>142</v>
      </c>
      <c r="F214" s="52">
        <v>6</v>
      </c>
      <c r="G214" s="52">
        <v>4800</v>
      </c>
      <c r="H214" s="52">
        <v>28800</v>
      </c>
      <c r="I214" s="52">
        <v>32256.000000000004</v>
      </c>
      <c r="J214" s="65" t="s">
        <v>808</v>
      </c>
      <c r="K214" s="43" t="s">
        <v>22</v>
      </c>
      <c r="L214" s="65" t="s">
        <v>333</v>
      </c>
    </row>
    <row r="215" spans="1:12" s="8" customFormat="1" ht="76.5" x14ac:dyDescent="0.25">
      <c r="A215" s="42" t="s">
        <v>1057</v>
      </c>
      <c r="B215" s="65" t="s">
        <v>765</v>
      </c>
      <c r="C215" s="65" t="s">
        <v>77</v>
      </c>
      <c r="D215" s="65" t="s">
        <v>766</v>
      </c>
      <c r="E215" s="50" t="s">
        <v>142</v>
      </c>
      <c r="F215" s="52">
        <v>6</v>
      </c>
      <c r="G215" s="52">
        <v>4950</v>
      </c>
      <c r="H215" s="52">
        <v>29700</v>
      </c>
      <c r="I215" s="52">
        <v>33264</v>
      </c>
      <c r="J215" s="65" t="s">
        <v>808</v>
      </c>
      <c r="K215" s="43" t="s">
        <v>22</v>
      </c>
      <c r="L215" s="65" t="s">
        <v>333</v>
      </c>
    </row>
    <row r="216" spans="1:12" s="8" customFormat="1" ht="76.5" x14ac:dyDescent="0.25">
      <c r="A216" s="42" t="s">
        <v>1058</v>
      </c>
      <c r="B216" s="65" t="s">
        <v>767</v>
      </c>
      <c r="C216" s="65" t="s">
        <v>77</v>
      </c>
      <c r="D216" s="65" t="s">
        <v>768</v>
      </c>
      <c r="E216" s="50" t="s">
        <v>142</v>
      </c>
      <c r="F216" s="52">
        <v>15</v>
      </c>
      <c r="G216" s="52">
        <v>1696</v>
      </c>
      <c r="H216" s="52">
        <v>25440</v>
      </c>
      <c r="I216" s="52">
        <v>28492.800000000003</v>
      </c>
      <c r="J216" s="65" t="s">
        <v>808</v>
      </c>
      <c r="K216" s="43" t="s">
        <v>22</v>
      </c>
      <c r="L216" s="65" t="s">
        <v>333</v>
      </c>
    </row>
    <row r="217" spans="1:12" s="8" customFormat="1" ht="76.5" x14ac:dyDescent="0.25">
      <c r="A217" s="42" t="s">
        <v>1059</v>
      </c>
      <c r="B217" s="65" t="s">
        <v>769</v>
      </c>
      <c r="C217" s="65" t="s">
        <v>77</v>
      </c>
      <c r="D217" s="65" t="s">
        <v>770</v>
      </c>
      <c r="E217" s="50" t="s">
        <v>142</v>
      </c>
      <c r="F217" s="52">
        <v>15</v>
      </c>
      <c r="G217" s="52">
        <v>1696</v>
      </c>
      <c r="H217" s="52">
        <v>25440</v>
      </c>
      <c r="I217" s="52">
        <v>28492.800000000003</v>
      </c>
      <c r="J217" s="65" t="s">
        <v>808</v>
      </c>
      <c r="K217" s="43" t="s">
        <v>22</v>
      </c>
      <c r="L217" s="65" t="s">
        <v>333</v>
      </c>
    </row>
    <row r="218" spans="1:12" s="8" customFormat="1" ht="76.5" x14ac:dyDescent="0.25">
      <c r="A218" s="42" t="s">
        <v>1060</v>
      </c>
      <c r="B218" s="65" t="s">
        <v>771</v>
      </c>
      <c r="C218" s="65" t="s">
        <v>77</v>
      </c>
      <c r="D218" s="65" t="s">
        <v>772</v>
      </c>
      <c r="E218" s="50" t="s">
        <v>142</v>
      </c>
      <c r="F218" s="52">
        <v>8</v>
      </c>
      <c r="G218" s="52">
        <v>1785</v>
      </c>
      <c r="H218" s="52">
        <v>14280</v>
      </c>
      <c r="I218" s="52">
        <v>15993.600000000002</v>
      </c>
      <c r="J218" s="65" t="s">
        <v>808</v>
      </c>
      <c r="K218" s="43" t="s">
        <v>22</v>
      </c>
      <c r="L218" s="65" t="s">
        <v>333</v>
      </c>
    </row>
    <row r="219" spans="1:12" s="8" customFormat="1" ht="76.5" x14ac:dyDescent="0.25">
      <c r="A219" s="42" t="s">
        <v>1061</v>
      </c>
      <c r="B219" s="65" t="s">
        <v>773</v>
      </c>
      <c r="C219" s="65" t="s">
        <v>77</v>
      </c>
      <c r="D219" s="65" t="s">
        <v>774</v>
      </c>
      <c r="E219" s="50" t="s">
        <v>142</v>
      </c>
      <c r="F219" s="52">
        <v>20</v>
      </c>
      <c r="G219" s="52">
        <v>1964</v>
      </c>
      <c r="H219" s="52">
        <v>39280</v>
      </c>
      <c r="I219" s="52">
        <v>43993.600000000006</v>
      </c>
      <c r="J219" s="65" t="s">
        <v>808</v>
      </c>
      <c r="K219" s="43" t="s">
        <v>22</v>
      </c>
      <c r="L219" s="65" t="s">
        <v>333</v>
      </c>
    </row>
    <row r="220" spans="1:12" s="8" customFormat="1" ht="76.5" x14ac:dyDescent="0.25">
      <c r="A220" s="42" t="s">
        <v>1062</v>
      </c>
      <c r="B220" s="65" t="s">
        <v>775</v>
      </c>
      <c r="C220" s="65" t="s">
        <v>77</v>
      </c>
      <c r="D220" s="65" t="s">
        <v>776</v>
      </c>
      <c r="E220" s="50" t="s">
        <v>142</v>
      </c>
      <c r="F220" s="52">
        <v>15</v>
      </c>
      <c r="G220" s="52">
        <v>1964</v>
      </c>
      <c r="H220" s="52">
        <v>29460</v>
      </c>
      <c r="I220" s="52">
        <v>32995.200000000004</v>
      </c>
      <c r="J220" s="65" t="s">
        <v>808</v>
      </c>
      <c r="K220" s="43" t="s">
        <v>22</v>
      </c>
      <c r="L220" s="65" t="s">
        <v>333</v>
      </c>
    </row>
    <row r="221" spans="1:12" s="8" customFormat="1" ht="76.5" x14ac:dyDescent="0.25">
      <c r="A221" s="42" t="s">
        <v>1063</v>
      </c>
      <c r="B221" s="65" t="s">
        <v>777</v>
      </c>
      <c r="C221" s="65" t="s">
        <v>77</v>
      </c>
      <c r="D221" s="65" t="s">
        <v>778</v>
      </c>
      <c r="E221" s="50" t="s">
        <v>142</v>
      </c>
      <c r="F221" s="52">
        <v>8</v>
      </c>
      <c r="G221" s="52">
        <v>2232</v>
      </c>
      <c r="H221" s="52">
        <v>17856</v>
      </c>
      <c r="I221" s="52">
        <v>19998.72</v>
      </c>
      <c r="J221" s="65" t="s">
        <v>808</v>
      </c>
      <c r="K221" s="43" t="s">
        <v>22</v>
      </c>
      <c r="L221" s="65" t="s">
        <v>333</v>
      </c>
    </row>
    <row r="222" spans="1:12" s="8" customFormat="1" ht="76.5" x14ac:dyDescent="0.25">
      <c r="A222" s="42" t="s">
        <v>1064</v>
      </c>
      <c r="B222" s="65" t="s">
        <v>779</v>
      </c>
      <c r="C222" s="65" t="s">
        <v>77</v>
      </c>
      <c r="D222" s="65" t="s">
        <v>780</v>
      </c>
      <c r="E222" s="50" t="s">
        <v>142</v>
      </c>
      <c r="F222" s="52">
        <v>8</v>
      </c>
      <c r="G222" s="52">
        <v>2232</v>
      </c>
      <c r="H222" s="52">
        <v>17856</v>
      </c>
      <c r="I222" s="52">
        <v>19998.72</v>
      </c>
      <c r="J222" s="65" t="s">
        <v>808</v>
      </c>
      <c r="K222" s="43" t="s">
        <v>22</v>
      </c>
      <c r="L222" s="65" t="s">
        <v>333</v>
      </c>
    </row>
    <row r="223" spans="1:12" s="8" customFormat="1" ht="76.5" x14ac:dyDescent="0.25">
      <c r="A223" s="42" t="s">
        <v>1065</v>
      </c>
      <c r="B223" s="65" t="s">
        <v>781</v>
      </c>
      <c r="C223" s="65" t="s">
        <v>77</v>
      </c>
      <c r="D223" s="65" t="s">
        <v>782</v>
      </c>
      <c r="E223" s="50" t="s">
        <v>142</v>
      </c>
      <c r="F223" s="52">
        <v>8</v>
      </c>
      <c r="G223" s="52">
        <v>2232</v>
      </c>
      <c r="H223" s="52">
        <v>17856</v>
      </c>
      <c r="I223" s="52">
        <v>19998.72</v>
      </c>
      <c r="J223" s="65" t="s">
        <v>808</v>
      </c>
      <c r="K223" s="43" t="s">
        <v>22</v>
      </c>
      <c r="L223" s="65" t="s">
        <v>333</v>
      </c>
    </row>
    <row r="224" spans="1:12" s="8" customFormat="1" ht="76.5" x14ac:dyDescent="0.25">
      <c r="A224" s="42" t="s">
        <v>1066</v>
      </c>
      <c r="B224" s="65" t="s">
        <v>783</v>
      </c>
      <c r="C224" s="65" t="s">
        <v>77</v>
      </c>
      <c r="D224" s="65" t="s">
        <v>784</v>
      </c>
      <c r="E224" s="50" t="s">
        <v>142</v>
      </c>
      <c r="F224" s="52">
        <v>8</v>
      </c>
      <c r="G224" s="52">
        <v>2499.9999999999995</v>
      </c>
      <c r="H224" s="52">
        <v>19999.999999999996</v>
      </c>
      <c r="I224" s="52">
        <v>22399.999999999996</v>
      </c>
      <c r="J224" s="65" t="s">
        <v>808</v>
      </c>
      <c r="K224" s="43" t="s">
        <v>22</v>
      </c>
      <c r="L224" s="65" t="s">
        <v>333</v>
      </c>
    </row>
    <row r="225" spans="1:12" s="8" customFormat="1" ht="76.5" x14ac:dyDescent="0.25">
      <c r="A225" s="42" t="s">
        <v>1067</v>
      </c>
      <c r="B225" s="65" t="s">
        <v>785</v>
      </c>
      <c r="C225" s="65" t="s">
        <v>77</v>
      </c>
      <c r="D225" s="65" t="s">
        <v>786</v>
      </c>
      <c r="E225" s="50" t="s">
        <v>142</v>
      </c>
      <c r="F225" s="52">
        <v>8</v>
      </c>
      <c r="G225" s="52">
        <v>2499.9999999999995</v>
      </c>
      <c r="H225" s="52">
        <v>19999.999999999996</v>
      </c>
      <c r="I225" s="52">
        <v>22399.999999999996</v>
      </c>
      <c r="J225" s="65" t="s">
        <v>808</v>
      </c>
      <c r="K225" s="43" t="s">
        <v>22</v>
      </c>
      <c r="L225" s="65" t="s">
        <v>333</v>
      </c>
    </row>
    <row r="226" spans="1:12" s="8" customFormat="1" ht="76.5" x14ac:dyDescent="0.25">
      <c r="A226" s="42" t="s">
        <v>1068</v>
      </c>
      <c r="B226" s="65" t="s">
        <v>787</v>
      </c>
      <c r="C226" s="65" t="s">
        <v>77</v>
      </c>
      <c r="D226" s="65" t="s">
        <v>788</v>
      </c>
      <c r="E226" s="50" t="s">
        <v>142</v>
      </c>
      <c r="F226" s="52">
        <v>15</v>
      </c>
      <c r="G226" s="52">
        <v>3035</v>
      </c>
      <c r="H226" s="52">
        <v>45525</v>
      </c>
      <c r="I226" s="52">
        <v>50988.000000000007</v>
      </c>
      <c r="J226" s="65" t="s">
        <v>808</v>
      </c>
      <c r="K226" s="43" t="s">
        <v>22</v>
      </c>
      <c r="L226" s="65" t="s">
        <v>333</v>
      </c>
    </row>
    <row r="227" spans="1:12" s="8" customFormat="1" ht="76.5" x14ac:dyDescent="0.25">
      <c r="A227" s="42" t="s">
        <v>1069</v>
      </c>
      <c r="B227" s="65" t="s">
        <v>789</v>
      </c>
      <c r="C227" s="65" t="s">
        <v>77</v>
      </c>
      <c r="D227" s="65" t="s">
        <v>790</v>
      </c>
      <c r="E227" s="50" t="s">
        <v>142</v>
      </c>
      <c r="F227" s="52">
        <v>15</v>
      </c>
      <c r="G227" s="52">
        <v>3169</v>
      </c>
      <c r="H227" s="52">
        <v>47535</v>
      </c>
      <c r="I227" s="52">
        <v>53239.200000000004</v>
      </c>
      <c r="J227" s="65" t="s">
        <v>808</v>
      </c>
      <c r="K227" s="43" t="s">
        <v>22</v>
      </c>
      <c r="L227" s="65" t="s">
        <v>333</v>
      </c>
    </row>
    <row r="228" spans="1:12" s="8" customFormat="1" ht="76.5" x14ac:dyDescent="0.25">
      <c r="A228" s="42" t="s">
        <v>1070</v>
      </c>
      <c r="B228" s="65" t="s">
        <v>791</v>
      </c>
      <c r="C228" s="65" t="s">
        <v>77</v>
      </c>
      <c r="D228" s="65" t="s">
        <v>792</v>
      </c>
      <c r="E228" s="50" t="s">
        <v>142</v>
      </c>
      <c r="F228" s="52">
        <v>9</v>
      </c>
      <c r="G228" s="52">
        <v>3749.9999999999995</v>
      </c>
      <c r="H228" s="52">
        <v>33749.999999999993</v>
      </c>
      <c r="I228" s="52">
        <v>37799.999999999993</v>
      </c>
      <c r="J228" s="65" t="s">
        <v>808</v>
      </c>
      <c r="K228" s="43" t="s">
        <v>22</v>
      </c>
      <c r="L228" s="65" t="s">
        <v>333</v>
      </c>
    </row>
    <row r="229" spans="1:12" s="8" customFormat="1" ht="76.5" x14ac:dyDescent="0.25">
      <c r="A229" s="42" t="s">
        <v>1071</v>
      </c>
      <c r="B229" s="65" t="s">
        <v>793</v>
      </c>
      <c r="C229" s="65" t="s">
        <v>77</v>
      </c>
      <c r="D229" s="65" t="s">
        <v>794</v>
      </c>
      <c r="E229" s="50" t="s">
        <v>142</v>
      </c>
      <c r="F229" s="52">
        <v>6</v>
      </c>
      <c r="G229" s="52">
        <v>3883</v>
      </c>
      <c r="H229" s="52">
        <v>23298</v>
      </c>
      <c r="I229" s="52">
        <v>26093.760000000002</v>
      </c>
      <c r="J229" s="65" t="s">
        <v>808</v>
      </c>
      <c r="K229" s="43" t="s">
        <v>22</v>
      </c>
      <c r="L229" s="65" t="s">
        <v>333</v>
      </c>
    </row>
    <row r="230" spans="1:12" s="8" customFormat="1" ht="76.5" x14ac:dyDescent="0.25">
      <c r="A230" s="42" t="s">
        <v>1072</v>
      </c>
      <c r="B230" s="65" t="s">
        <v>795</v>
      </c>
      <c r="C230" s="65" t="s">
        <v>77</v>
      </c>
      <c r="D230" s="65" t="s">
        <v>796</v>
      </c>
      <c r="E230" s="50" t="s">
        <v>142</v>
      </c>
      <c r="F230" s="52">
        <v>6</v>
      </c>
      <c r="G230" s="52">
        <v>4464</v>
      </c>
      <c r="H230" s="52">
        <v>26784</v>
      </c>
      <c r="I230" s="52">
        <v>29998.080000000002</v>
      </c>
      <c r="J230" s="65" t="s">
        <v>808</v>
      </c>
      <c r="K230" s="43" t="s">
        <v>22</v>
      </c>
      <c r="L230" s="65" t="s">
        <v>333</v>
      </c>
    </row>
    <row r="231" spans="1:12" s="8" customFormat="1" ht="76.5" x14ac:dyDescent="0.25">
      <c r="A231" s="42" t="s">
        <v>1073</v>
      </c>
      <c r="B231" s="65" t="s">
        <v>797</v>
      </c>
      <c r="C231" s="65" t="s">
        <v>77</v>
      </c>
      <c r="D231" s="65" t="s">
        <v>798</v>
      </c>
      <c r="E231" s="50" t="s">
        <v>142</v>
      </c>
      <c r="F231" s="52">
        <v>6</v>
      </c>
      <c r="G231" s="52">
        <v>5446</v>
      </c>
      <c r="H231" s="52">
        <v>32676</v>
      </c>
      <c r="I231" s="52">
        <v>36597.120000000003</v>
      </c>
      <c r="J231" s="65" t="s">
        <v>808</v>
      </c>
      <c r="K231" s="43" t="s">
        <v>22</v>
      </c>
      <c r="L231" s="65" t="s">
        <v>333</v>
      </c>
    </row>
    <row r="232" spans="1:12" s="8" customFormat="1" ht="76.5" x14ac:dyDescent="0.25">
      <c r="A232" s="42" t="s">
        <v>1074</v>
      </c>
      <c r="B232" s="65" t="s">
        <v>799</v>
      </c>
      <c r="C232" s="65" t="s">
        <v>77</v>
      </c>
      <c r="D232" s="65" t="s">
        <v>800</v>
      </c>
      <c r="E232" s="50" t="s">
        <v>142</v>
      </c>
      <c r="F232" s="52">
        <v>6</v>
      </c>
      <c r="G232" s="52">
        <v>5446</v>
      </c>
      <c r="H232" s="52">
        <v>32676</v>
      </c>
      <c r="I232" s="52">
        <v>36597.120000000003</v>
      </c>
      <c r="J232" s="65" t="s">
        <v>808</v>
      </c>
      <c r="K232" s="43" t="s">
        <v>22</v>
      </c>
      <c r="L232" s="65" t="s">
        <v>333</v>
      </c>
    </row>
    <row r="233" spans="1:12" s="8" customFormat="1" ht="114.75" x14ac:dyDescent="0.25">
      <c r="A233" s="42" t="s">
        <v>1075</v>
      </c>
      <c r="B233" s="65" t="s">
        <v>801</v>
      </c>
      <c r="C233" s="65" t="s">
        <v>77</v>
      </c>
      <c r="D233" s="65" t="s">
        <v>802</v>
      </c>
      <c r="E233" s="50" t="s">
        <v>142</v>
      </c>
      <c r="F233" s="52">
        <v>20</v>
      </c>
      <c r="G233" s="52">
        <v>51785</v>
      </c>
      <c r="H233" s="52">
        <v>1035700</v>
      </c>
      <c r="I233" s="52">
        <v>1159984</v>
      </c>
      <c r="J233" s="65" t="s">
        <v>808</v>
      </c>
      <c r="K233" s="43" t="s">
        <v>22</v>
      </c>
      <c r="L233" s="65" t="s">
        <v>333</v>
      </c>
    </row>
    <row r="234" spans="1:12" s="8" customFormat="1" ht="114.75" x14ac:dyDescent="0.25">
      <c r="A234" s="42" t="s">
        <v>1076</v>
      </c>
      <c r="B234" s="65" t="s">
        <v>803</v>
      </c>
      <c r="C234" s="65" t="s">
        <v>77</v>
      </c>
      <c r="D234" s="65" t="s">
        <v>804</v>
      </c>
      <c r="E234" s="50" t="s">
        <v>142</v>
      </c>
      <c r="F234" s="52">
        <v>10</v>
      </c>
      <c r="G234" s="52">
        <v>26785</v>
      </c>
      <c r="H234" s="52">
        <v>267850</v>
      </c>
      <c r="I234" s="52">
        <v>299992</v>
      </c>
      <c r="J234" s="65" t="s">
        <v>808</v>
      </c>
      <c r="K234" s="43" t="s">
        <v>22</v>
      </c>
      <c r="L234" s="65" t="s">
        <v>333</v>
      </c>
    </row>
    <row r="235" spans="1:12" s="8" customFormat="1" ht="114.75" x14ac:dyDescent="0.25">
      <c r="A235" s="42" t="s">
        <v>1077</v>
      </c>
      <c r="B235" s="65" t="s">
        <v>803</v>
      </c>
      <c r="C235" s="65" t="s">
        <v>77</v>
      </c>
      <c r="D235" s="65" t="s">
        <v>804</v>
      </c>
      <c r="E235" s="50" t="s">
        <v>142</v>
      </c>
      <c r="F235" s="52">
        <v>19</v>
      </c>
      <c r="G235" s="52">
        <v>35714</v>
      </c>
      <c r="H235" s="52">
        <v>678566</v>
      </c>
      <c r="I235" s="52">
        <v>759993.92</v>
      </c>
      <c r="J235" s="65" t="s">
        <v>808</v>
      </c>
      <c r="K235" s="43" t="s">
        <v>22</v>
      </c>
      <c r="L235" s="65" t="s">
        <v>333</v>
      </c>
    </row>
    <row r="236" spans="1:12" s="8" customFormat="1" ht="114.75" x14ac:dyDescent="0.25">
      <c r="A236" s="42" t="s">
        <v>1078</v>
      </c>
      <c r="B236" s="65" t="s">
        <v>805</v>
      </c>
      <c r="C236" s="65" t="s">
        <v>77</v>
      </c>
      <c r="D236" s="65" t="s">
        <v>804</v>
      </c>
      <c r="E236" s="50" t="s">
        <v>142</v>
      </c>
      <c r="F236" s="52">
        <v>3</v>
      </c>
      <c r="G236" s="52">
        <v>31249.999999999996</v>
      </c>
      <c r="H236" s="52">
        <v>93749.999999999985</v>
      </c>
      <c r="I236" s="52">
        <v>105000</v>
      </c>
      <c r="J236" s="65" t="s">
        <v>808</v>
      </c>
      <c r="K236" s="43" t="s">
        <v>22</v>
      </c>
      <c r="L236" s="65" t="s">
        <v>333</v>
      </c>
    </row>
    <row r="237" spans="1:12" s="8" customFormat="1" ht="114.75" x14ac:dyDescent="0.25">
      <c r="A237" s="42" t="s">
        <v>1079</v>
      </c>
      <c r="B237" s="65" t="s">
        <v>806</v>
      </c>
      <c r="C237" s="65" t="s">
        <v>77</v>
      </c>
      <c r="D237" s="65" t="s">
        <v>804</v>
      </c>
      <c r="E237" s="50" t="s">
        <v>142</v>
      </c>
      <c r="F237" s="52">
        <v>2</v>
      </c>
      <c r="G237" s="52">
        <v>35714</v>
      </c>
      <c r="H237" s="52">
        <v>71428</v>
      </c>
      <c r="I237" s="52">
        <v>79999.360000000001</v>
      </c>
      <c r="J237" s="65" t="s">
        <v>808</v>
      </c>
      <c r="K237" s="43" t="s">
        <v>22</v>
      </c>
      <c r="L237" s="65" t="s">
        <v>333</v>
      </c>
    </row>
    <row r="238" spans="1:12" s="8" customFormat="1" ht="114.75" x14ac:dyDescent="0.25">
      <c r="A238" s="42" t="s">
        <v>1080</v>
      </c>
      <c r="B238" s="65" t="s">
        <v>807</v>
      </c>
      <c r="C238" s="65" t="s">
        <v>77</v>
      </c>
      <c r="D238" s="65" t="s">
        <v>804</v>
      </c>
      <c r="E238" s="50" t="s">
        <v>142</v>
      </c>
      <c r="F238" s="23">
        <v>3</v>
      </c>
      <c r="G238" s="23">
        <v>35714</v>
      </c>
      <c r="H238" s="23">
        <v>107142</v>
      </c>
      <c r="I238" s="23">
        <v>119999.04000000001</v>
      </c>
      <c r="J238" s="65" t="s">
        <v>808</v>
      </c>
      <c r="K238" s="43" t="s">
        <v>22</v>
      </c>
      <c r="L238" s="65" t="s">
        <v>333</v>
      </c>
    </row>
    <row r="239" spans="1:12" s="8" customFormat="1" ht="102" x14ac:dyDescent="0.25">
      <c r="A239" s="42" t="s">
        <v>1098</v>
      </c>
      <c r="B239" s="65" t="s">
        <v>1100</v>
      </c>
      <c r="C239" s="65" t="s">
        <v>77</v>
      </c>
      <c r="D239" s="65" t="s">
        <v>1102</v>
      </c>
      <c r="E239" s="50" t="s">
        <v>142</v>
      </c>
      <c r="F239" s="51">
        <v>1</v>
      </c>
      <c r="G239" s="23">
        <v>76000</v>
      </c>
      <c r="H239" s="23">
        <f t="shared" ref="H239:H240" si="16">F239*G239</f>
        <v>76000</v>
      </c>
      <c r="I239" s="23">
        <f t="shared" si="14"/>
        <v>85120.000000000015</v>
      </c>
      <c r="J239" s="65" t="s">
        <v>399</v>
      </c>
      <c r="K239" s="43" t="s">
        <v>22</v>
      </c>
      <c r="L239" s="65" t="s">
        <v>333</v>
      </c>
    </row>
    <row r="240" spans="1:12" s="8" customFormat="1" ht="89.25" x14ac:dyDescent="0.25">
      <c r="A240" s="42" t="s">
        <v>1099</v>
      </c>
      <c r="B240" s="65" t="s">
        <v>1101</v>
      </c>
      <c r="C240" s="65" t="s">
        <v>77</v>
      </c>
      <c r="D240" s="65" t="s">
        <v>1103</v>
      </c>
      <c r="E240" s="50" t="s">
        <v>142</v>
      </c>
      <c r="F240" s="32">
        <v>1</v>
      </c>
      <c r="G240" s="23">
        <v>39900</v>
      </c>
      <c r="H240" s="23">
        <f t="shared" si="16"/>
        <v>39900</v>
      </c>
      <c r="I240" s="23">
        <f t="shared" si="14"/>
        <v>44688.000000000007</v>
      </c>
      <c r="J240" s="65" t="s">
        <v>399</v>
      </c>
      <c r="K240" s="43" t="s">
        <v>22</v>
      </c>
      <c r="L240" s="65" t="s">
        <v>333</v>
      </c>
    </row>
    <row r="241" spans="1:12" s="8" customFormat="1" ht="63.75" x14ac:dyDescent="0.25">
      <c r="A241" s="42" t="s">
        <v>1107</v>
      </c>
      <c r="B241" s="65" t="s">
        <v>1113</v>
      </c>
      <c r="C241" s="65" t="s">
        <v>77</v>
      </c>
      <c r="D241" s="65" t="s">
        <v>1118</v>
      </c>
      <c r="E241" s="50" t="s">
        <v>142</v>
      </c>
      <c r="F241" s="32">
        <v>10</v>
      </c>
      <c r="G241" s="23">
        <v>19429</v>
      </c>
      <c r="H241" s="23">
        <f>F241*G241</f>
        <v>194290</v>
      </c>
      <c r="I241" s="23">
        <f t="shared" si="14"/>
        <v>217604.80000000002</v>
      </c>
      <c r="J241" s="65" t="s">
        <v>1112</v>
      </c>
      <c r="K241" s="43" t="s">
        <v>22</v>
      </c>
      <c r="L241" s="65" t="s">
        <v>333</v>
      </c>
    </row>
    <row r="242" spans="1:12" s="8" customFormat="1" ht="63.75" x14ac:dyDescent="0.25">
      <c r="A242" s="42" t="s">
        <v>1108</v>
      </c>
      <c r="B242" s="65" t="s">
        <v>1114</v>
      </c>
      <c r="C242" s="65" t="s">
        <v>77</v>
      </c>
      <c r="D242" s="65" t="s">
        <v>1119</v>
      </c>
      <c r="E242" s="50" t="s">
        <v>142</v>
      </c>
      <c r="F242" s="32">
        <v>10</v>
      </c>
      <c r="G242" s="23">
        <v>10800</v>
      </c>
      <c r="H242" s="23">
        <f t="shared" ref="H242:H275" si="17">F242*G242</f>
        <v>108000</v>
      </c>
      <c r="I242" s="23">
        <f t="shared" si="14"/>
        <v>120960.00000000001</v>
      </c>
      <c r="J242" s="65" t="s">
        <v>1112</v>
      </c>
      <c r="K242" s="43" t="s">
        <v>22</v>
      </c>
      <c r="L242" s="65" t="s">
        <v>333</v>
      </c>
    </row>
    <row r="243" spans="1:12" s="8" customFormat="1" ht="63.75" x14ac:dyDescent="0.25">
      <c r="A243" s="42" t="s">
        <v>1109</v>
      </c>
      <c r="B243" s="65" t="s">
        <v>1115</v>
      </c>
      <c r="C243" s="65" t="s">
        <v>77</v>
      </c>
      <c r="D243" s="65" t="s">
        <v>1120</v>
      </c>
      <c r="E243" s="50" t="s">
        <v>142</v>
      </c>
      <c r="F243" s="32">
        <v>8</v>
      </c>
      <c r="G243" s="23">
        <v>22321.428571428569</v>
      </c>
      <c r="H243" s="23">
        <f t="shared" si="17"/>
        <v>178571.42857142855</v>
      </c>
      <c r="I243" s="23">
        <f t="shared" si="14"/>
        <v>200000</v>
      </c>
      <c r="J243" s="65" t="s">
        <v>1112</v>
      </c>
      <c r="K243" s="43" t="s">
        <v>22</v>
      </c>
      <c r="L243" s="65" t="s">
        <v>333</v>
      </c>
    </row>
    <row r="244" spans="1:12" s="8" customFormat="1" ht="63.75" x14ac:dyDescent="0.25">
      <c r="A244" s="42" t="s">
        <v>1110</v>
      </c>
      <c r="B244" s="65" t="s">
        <v>1116</v>
      </c>
      <c r="C244" s="65" t="s">
        <v>77</v>
      </c>
      <c r="D244" s="65" t="s">
        <v>1121</v>
      </c>
      <c r="E244" s="50" t="s">
        <v>142</v>
      </c>
      <c r="F244" s="32">
        <v>3</v>
      </c>
      <c r="G244" s="23">
        <v>8500</v>
      </c>
      <c r="H244" s="23">
        <f t="shared" si="17"/>
        <v>25500</v>
      </c>
      <c r="I244" s="23">
        <f t="shared" si="14"/>
        <v>28560.000000000004</v>
      </c>
      <c r="J244" s="65" t="s">
        <v>1112</v>
      </c>
      <c r="K244" s="43" t="s">
        <v>22</v>
      </c>
      <c r="L244" s="65" t="s">
        <v>333</v>
      </c>
    </row>
    <row r="245" spans="1:12" s="8" customFormat="1" ht="63.75" x14ac:dyDescent="0.25">
      <c r="A245" s="42" t="s">
        <v>1111</v>
      </c>
      <c r="B245" s="65" t="s">
        <v>1117</v>
      </c>
      <c r="C245" s="65" t="s">
        <v>77</v>
      </c>
      <c r="D245" s="65" t="s">
        <v>1122</v>
      </c>
      <c r="E245" s="50" t="s">
        <v>142</v>
      </c>
      <c r="F245" s="32">
        <v>2</v>
      </c>
      <c r="G245" s="23">
        <v>41071.428571428565</v>
      </c>
      <c r="H245" s="23">
        <f t="shared" si="17"/>
        <v>82142.85714285713</v>
      </c>
      <c r="I245" s="23">
        <f t="shared" si="14"/>
        <v>92000</v>
      </c>
      <c r="J245" s="65" t="s">
        <v>1112</v>
      </c>
      <c r="K245" s="43" t="s">
        <v>22</v>
      </c>
      <c r="L245" s="65" t="s">
        <v>333</v>
      </c>
    </row>
    <row r="246" spans="1:12" s="8" customFormat="1" ht="127.5" x14ac:dyDescent="0.25">
      <c r="A246" s="42" t="s">
        <v>1126</v>
      </c>
      <c r="B246" s="65" t="s">
        <v>1130</v>
      </c>
      <c r="C246" s="65" t="s">
        <v>77</v>
      </c>
      <c r="D246" s="65" t="s">
        <v>1134</v>
      </c>
      <c r="E246" s="50" t="s">
        <v>142</v>
      </c>
      <c r="F246" s="51">
        <v>1</v>
      </c>
      <c r="G246" s="23">
        <v>80000</v>
      </c>
      <c r="H246" s="23">
        <f t="shared" si="17"/>
        <v>80000</v>
      </c>
      <c r="I246" s="23">
        <f t="shared" si="14"/>
        <v>89600.000000000015</v>
      </c>
      <c r="J246" s="65" t="s">
        <v>1138</v>
      </c>
      <c r="K246" s="43" t="s">
        <v>22</v>
      </c>
      <c r="L246" s="65" t="s">
        <v>333</v>
      </c>
    </row>
    <row r="247" spans="1:12" s="8" customFormat="1" ht="102" x14ac:dyDescent="0.25">
      <c r="A247" s="42" t="s">
        <v>1127</v>
      </c>
      <c r="B247" s="65" t="s">
        <v>1131</v>
      </c>
      <c r="C247" s="65" t="s">
        <v>77</v>
      </c>
      <c r="D247" s="65" t="s">
        <v>1135</v>
      </c>
      <c r="E247" s="50" t="s">
        <v>142</v>
      </c>
      <c r="F247" s="51">
        <v>100</v>
      </c>
      <c r="G247" s="23">
        <v>16964.28</v>
      </c>
      <c r="H247" s="23">
        <f t="shared" si="17"/>
        <v>1696428</v>
      </c>
      <c r="I247" s="23">
        <f t="shared" si="14"/>
        <v>1899999.36</v>
      </c>
      <c r="J247" s="65" t="s">
        <v>1139</v>
      </c>
      <c r="K247" s="43" t="s">
        <v>22</v>
      </c>
      <c r="L247" s="65" t="s">
        <v>333</v>
      </c>
    </row>
    <row r="248" spans="1:12" s="8" customFormat="1" ht="102" x14ac:dyDescent="0.25">
      <c r="A248" s="42" t="s">
        <v>1128</v>
      </c>
      <c r="B248" s="65" t="s">
        <v>1132</v>
      </c>
      <c r="C248" s="65" t="s">
        <v>77</v>
      </c>
      <c r="D248" s="65" t="s">
        <v>1136</v>
      </c>
      <c r="E248" s="50" t="s">
        <v>142</v>
      </c>
      <c r="F248" s="51">
        <v>1</v>
      </c>
      <c r="G248" s="23">
        <v>260000</v>
      </c>
      <c r="H248" s="23">
        <f t="shared" si="17"/>
        <v>260000</v>
      </c>
      <c r="I248" s="23">
        <f t="shared" si="14"/>
        <v>291200</v>
      </c>
      <c r="J248" s="65" t="s">
        <v>1140</v>
      </c>
      <c r="K248" s="43" t="s">
        <v>22</v>
      </c>
      <c r="L248" s="65" t="s">
        <v>333</v>
      </c>
    </row>
    <row r="249" spans="1:12" s="8" customFormat="1" ht="102" x14ac:dyDescent="0.25">
      <c r="A249" s="42" t="s">
        <v>1129</v>
      </c>
      <c r="B249" s="65" t="s">
        <v>1133</v>
      </c>
      <c r="C249" s="65" t="s">
        <v>77</v>
      </c>
      <c r="D249" s="65" t="s">
        <v>1137</v>
      </c>
      <c r="E249" s="50" t="s">
        <v>142</v>
      </c>
      <c r="F249" s="32">
        <v>1</v>
      </c>
      <c r="G249" s="23">
        <v>51696.42</v>
      </c>
      <c r="H249" s="23">
        <f t="shared" si="17"/>
        <v>51696.42</v>
      </c>
      <c r="I249" s="23">
        <f t="shared" si="14"/>
        <v>57899.990400000002</v>
      </c>
      <c r="J249" s="65" t="s">
        <v>1140</v>
      </c>
      <c r="K249" s="43" t="s">
        <v>22</v>
      </c>
      <c r="L249" s="65" t="s">
        <v>333</v>
      </c>
    </row>
    <row r="250" spans="1:12" s="8" customFormat="1" ht="127.5" x14ac:dyDescent="0.25">
      <c r="A250" s="42" t="s">
        <v>1142</v>
      </c>
      <c r="B250" s="65" t="s">
        <v>1159</v>
      </c>
      <c r="C250" s="65" t="s">
        <v>77</v>
      </c>
      <c r="D250" s="65" t="s">
        <v>1160</v>
      </c>
      <c r="E250" s="50" t="s">
        <v>142</v>
      </c>
      <c r="F250" s="32">
        <v>25</v>
      </c>
      <c r="G250" s="23">
        <v>5625</v>
      </c>
      <c r="H250" s="23">
        <f t="shared" si="17"/>
        <v>140625</v>
      </c>
      <c r="I250" s="23">
        <f t="shared" si="14"/>
        <v>157500.00000000003</v>
      </c>
      <c r="J250" s="65" t="s">
        <v>1161</v>
      </c>
      <c r="K250" s="43" t="s">
        <v>22</v>
      </c>
      <c r="L250" s="65" t="s">
        <v>333</v>
      </c>
    </row>
    <row r="251" spans="1:12" s="8" customFormat="1" ht="369.75" x14ac:dyDescent="0.25">
      <c r="A251" s="42" t="s">
        <v>1143</v>
      </c>
      <c r="B251" s="65" t="s">
        <v>1162</v>
      </c>
      <c r="C251" s="65" t="s">
        <v>77</v>
      </c>
      <c r="D251" s="65" t="s">
        <v>1163</v>
      </c>
      <c r="E251" s="50" t="s">
        <v>142</v>
      </c>
      <c r="F251" s="32">
        <v>50</v>
      </c>
      <c r="G251" s="23">
        <v>44821.4</v>
      </c>
      <c r="H251" s="23">
        <f t="shared" si="17"/>
        <v>2241070</v>
      </c>
      <c r="I251" s="23">
        <f t="shared" si="14"/>
        <v>2509998.4000000004</v>
      </c>
      <c r="J251" s="65" t="s">
        <v>1161</v>
      </c>
      <c r="K251" s="43" t="s">
        <v>22</v>
      </c>
      <c r="L251" s="65" t="s">
        <v>333</v>
      </c>
    </row>
    <row r="252" spans="1:12" s="8" customFormat="1" ht="114.75" x14ac:dyDescent="0.25">
      <c r="A252" s="42" t="s">
        <v>1144</v>
      </c>
      <c r="B252" s="65" t="s">
        <v>1164</v>
      </c>
      <c r="C252" s="65" t="s">
        <v>77</v>
      </c>
      <c r="D252" s="65" t="s">
        <v>1165</v>
      </c>
      <c r="E252" s="50" t="s">
        <v>142</v>
      </c>
      <c r="F252" s="32">
        <v>20</v>
      </c>
      <c r="G252" s="23">
        <v>15600</v>
      </c>
      <c r="H252" s="23">
        <f t="shared" si="17"/>
        <v>312000</v>
      </c>
      <c r="I252" s="23">
        <f t="shared" si="14"/>
        <v>349440.00000000006</v>
      </c>
      <c r="J252" s="65" t="s">
        <v>1161</v>
      </c>
      <c r="K252" s="43" t="s">
        <v>22</v>
      </c>
      <c r="L252" s="65" t="s">
        <v>333</v>
      </c>
    </row>
    <row r="253" spans="1:12" s="8" customFormat="1" ht="114.75" x14ac:dyDescent="0.25">
      <c r="A253" s="42" t="s">
        <v>1145</v>
      </c>
      <c r="B253" s="65" t="s">
        <v>1166</v>
      </c>
      <c r="C253" s="65" t="s">
        <v>77</v>
      </c>
      <c r="D253" s="65" t="s">
        <v>1167</v>
      </c>
      <c r="E253" s="50" t="s">
        <v>142</v>
      </c>
      <c r="F253" s="32">
        <v>8</v>
      </c>
      <c r="G253" s="23">
        <v>32000</v>
      </c>
      <c r="H253" s="23">
        <f t="shared" si="17"/>
        <v>256000</v>
      </c>
      <c r="I253" s="23">
        <f t="shared" si="14"/>
        <v>286720</v>
      </c>
      <c r="J253" s="65" t="s">
        <v>1161</v>
      </c>
      <c r="K253" s="43" t="s">
        <v>22</v>
      </c>
      <c r="L253" s="65" t="s">
        <v>333</v>
      </c>
    </row>
    <row r="254" spans="1:12" s="8" customFormat="1" ht="63.75" x14ac:dyDescent="0.25">
      <c r="A254" s="42" t="s">
        <v>1146</v>
      </c>
      <c r="B254" s="65" t="s">
        <v>1170</v>
      </c>
      <c r="C254" s="65" t="s">
        <v>77</v>
      </c>
      <c r="D254" s="65" t="s">
        <v>1171</v>
      </c>
      <c r="E254" s="50" t="s">
        <v>142</v>
      </c>
      <c r="F254" s="32">
        <v>2</v>
      </c>
      <c r="G254" s="23">
        <v>40000</v>
      </c>
      <c r="H254" s="23">
        <f t="shared" si="17"/>
        <v>80000</v>
      </c>
      <c r="I254" s="23">
        <f t="shared" si="14"/>
        <v>89600.000000000015</v>
      </c>
      <c r="J254" s="65" t="s">
        <v>1161</v>
      </c>
      <c r="K254" s="43" t="s">
        <v>22</v>
      </c>
      <c r="L254" s="65" t="s">
        <v>333</v>
      </c>
    </row>
    <row r="255" spans="1:12" s="8" customFormat="1" ht="114.75" x14ac:dyDescent="0.25">
      <c r="A255" s="42" t="s">
        <v>1147</v>
      </c>
      <c r="B255" s="65" t="s">
        <v>1172</v>
      </c>
      <c r="C255" s="65" t="s">
        <v>77</v>
      </c>
      <c r="D255" s="65" t="s">
        <v>1181</v>
      </c>
      <c r="E255" s="50" t="s">
        <v>142</v>
      </c>
      <c r="F255" s="32">
        <v>2</v>
      </c>
      <c r="G255" s="23">
        <v>140000</v>
      </c>
      <c r="H255" s="23">
        <f t="shared" si="17"/>
        <v>280000</v>
      </c>
      <c r="I255" s="23">
        <f t="shared" si="14"/>
        <v>313600.00000000006</v>
      </c>
      <c r="J255" s="65" t="s">
        <v>1161</v>
      </c>
      <c r="K255" s="43" t="s">
        <v>22</v>
      </c>
      <c r="L255" s="65" t="s">
        <v>333</v>
      </c>
    </row>
    <row r="256" spans="1:12" s="8" customFormat="1" ht="63.75" x14ac:dyDescent="0.25">
      <c r="A256" s="42" t="s">
        <v>1148</v>
      </c>
      <c r="B256" s="65" t="s">
        <v>1173</v>
      </c>
      <c r="C256" s="65" t="s">
        <v>77</v>
      </c>
      <c r="D256" s="65" t="s">
        <v>1174</v>
      </c>
      <c r="E256" s="50" t="s">
        <v>142</v>
      </c>
      <c r="F256" s="32">
        <v>6</v>
      </c>
      <c r="G256" s="23">
        <v>57143</v>
      </c>
      <c r="H256" s="23">
        <f t="shared" si="17"/>
        <v>342858</v>
      </c>
      <c r="I256" s="23">
        <f t="shared" si="14"/>
        <v>384000.96</v>
      </c>
      <c r="J256" s="65" t="s">
        <v>1161</v>
      </c>
      <c r="K256" s="43" t="s">
        <v>22</v>
      </c>
      <c r="L256" s="65" t="s">
        <v>333</v>
      </c>
    </row>
    <row r="257" spans="1:12" s="8" customFormat="1" ht="63.75" x14ac:dyDescent="0.25">
      <c r="A257" s="42" t="s">
        <v>1149</v>
      </c>
      <c r="B257" s="65" t="s">
        <v>1175</v>
      </c>
      <c r="C257" s="65" t="s">
        <v>77</v>
      </c>
      <c r="D257" s="65" t="s">
        <v>1182</v>
      </c>
      <c r="E257" s="50" t="s">
        <v>142</v>
      </c>
      <c r="F257" s="32">
        <v>3</v>
      </c>
      <c r="G257" s="23">
        <v>24000</v>
      </c>
      <c r="H257" s="23">
        <f t="shared" si="17"/>
        <v>72000</v>
      </c>
      <c r="I257" s="23">
        <f t="shared" si="14"/>
        <v>80640.000000000015</v>
      </c>
      <c r="J257" s="65" t="s">
        <v>1161</v>
      </c>
      <c r="K257" s="43" t="s">
        <v>22</v>
      </c>
      <c r="L257" s="65" t="s">
        <v>333</v>
      </c>
    </row>
    <row r="258" spans="1:12" s="8" customFormat="1" ht="63.75" customHeight="1" x14ac:dyDescent="0.25">
      <c r="A258" s="42" t="s">
        <v>1150</v>
      </c>
      <c r="B258" s="65" t="s">
        <v>1176</v>
      </c>
      <c r="C258" s="65" t="s">
        <v>77</v>
      </c>
      <c r="D258" s="65" t="s">
        <v>1234</v>
      </c>
      <c r="E258" s="50" t="s">
        <v>142</v>
      </c>
      <c r="F258" s="32">
        <v>5</v>
      </c>
      <c r="G258" s="23">
        <v>23500</v>
      </c>
      <c r="H258" s="23">
        <f t="shared" si="17"/>
        <v>117500</v>
      </c>
      <c r="I258" s="23">
        <f t="shared" si="14"/>
        <v>131600</v>
      </c>
      <c r="J258" s="65" t="s">
        <v>1161</v>
      </c>
      <c r="K258" s="43" t="s">
        <v>22</v>
      </c>
      <c r="L258" s="65" t="s">
        <v>333</v>
      </c>
    </row>
    <row r="259" spans="1:12" s="8" customFormat="1" ht="127.5" x14ac:dyDescent="0.25">
      <c r="A259" s="42" t="s">
        <v>1151</v>
      </c>
      <c r="B259" s="65" t="s">
        <v>1177</v>
      </c>
      <c r="C259" s="65" t="s">
        <v>77</v>
      </c>
      <c r="D259" s="65" t="s">
        <v>1178</v>
      </c>
      <c r="E259" s="50" t="s">
        <v>142</v>
      </c>
      <c r="F259" s="32">
        <v>5</v>
      </c>
      <c r="G259" s="23">
        <v>22420</v>
      </c>
      <c r="H259" s="23">
        <f t="shared" si="17"/>
        <v>112100</v>
      </c>
      <c r="I259" s="23">
        <f t="shared" si="14"/>
        <v>125552.00000000001</v>
      </c>
      <c r="J259" s="65" t="s">
        <v>1161</v>
      </c>
      <c r="K259" s="43" t="s">
        <v>22</v>
      </c>
      <c r="L259" s="65" t="s">
        <v>333</v>
      </c>
    </row>
    <row r="260" spans="1:12" s="8" customFormat="1" ht="153" x14ac:dyDescent="0.25">
      <c r="A260" s="42" t="s">
        <v>1152</v>
      </c>
      <c r="B260" s="65" t="s">
        <v>1179</v>
      </c>
      <c r="C260" s="65" t="s">
        <v>77</v>
      </c>
      <c r="D260" s="65" t="s">
        <v>1180</v>
      </c>
      <c r="E260" s="50" t="s">
        <v>142</v>
      </c>
      <c r="F260" s="32">
        <v>5</v>
      </c>
      <c r="G260" s="23">
        <v>56715</v>
      </c>
      <c r="H260" s="23">
        <f t="shared" si="17"/>
        <v>283575</v>
      </c>
      <c r="I260" s="23">
        <f t="shared" si="14"/>
        <v>317604.00000000006</v>
      </c>
      <c r="J260" s="65" t="s">
        <v>1161</v>
      </c>
      <c r="K260" s="43" t="s">
        <v>22</v>
      </c>
      <c r="L260" s="65" t="s">
        <v>333</v>
      </c>
    </row>
    <row r="261" spans="1:12" s="8" customFormat="1" ht="63.75" x14ac:dyDescent="0.25">
      <c r="A261" s="42" t="s">
        <v>1153</v>
      </c>
      <c r="B261" s="65" t="s">
        <v>1183</v>
      </c>
      <c r="C261" s="65" t="s">
        <v>77</v>
      </c>
      <c r="D261" s="65" t="s">
        <v>1184</v>
      </c>
      <c r="E261" s="50" t="s">
        <v>142</v>
      </c>
      <c r="F261" s="32">
        <v>6</v>
      </c>
      <c r="G261" s="23">
        <v>25000</v>
      </c>
      <c r="H261" s="23">
        <f t="shared" si="17"/>
        <v>150000</v>
      </c>
      <c r="I261" s="23">
        <f t="shared" si="14"/>
        <v>168000.00000000003</v>
      </c>
      <c r="J261" s="65" t="s">
        <v>1161</v>
      </c>
      <c r="K261" s="43" t="s">
        <v>22</v>
      </c>
      <c r="L261" s="65" t="s">
        <v>333</v>
      </c>
    </row>
    <row r="262" spans="1:12" s="8" customFormat="1" ht="171" customHeight="1" x14ac:dyDescent="0.25">
      <c r="A262" s="42" t="s">
        <v>1154</v>
      </c>
      <c r="B262" s="65" t="s">
        <v>1185</v>
      </c>
      <c r="C262" s="65" t="s">
        <v>77</v>
      </c>
      <c r="D262" s="65" t="s">
        <v>1235</v>
      </c>
      <c r="E262" s="50" t="s">
        <v>142</v>
      </c>
      <c r="F262" s="32">
        <v>30</v>
      </c>
      <c r="G262" s="23">
        <v>41000</v>
      </c>
      <c r="H262" s="23">
        <f t="shared" si="17"/>
        <v>1230000</v>
      </c>
      <c r="I262" s="23">
        <f t="shared" si="14"/>
        <v>1377600.0000000002</v>
      </c>
      <c r="J262" s="65" t="s">
        <v>1161</v>
      </c>
      <c r="K262" s="43" t="s">
        <v>22</v>
      </c>
      <c r="L262" s="65" t="s">
        <v>333</v>
      </c>
    </row>
    <row r="263" spans="1:12" s="8" customFormat="1" ht="159" customHeight="1" x14ac:dyDescent="0.25">
      <c r="A263" s="42" t="s">
        <v>1155</v>
      </c>
      <c r="B263" s="65" t="s">
        <v>1186</v>
      </c>
      <c r="C263" s="65" t="s">
        <v>77</v>
      </c>
      <c r="D263" s="65" t="s">
        <v>1236</v>
      </c>
      <c r="E263" s="50" t="s">
        <v>142</v>
      </c>
      <c r="F263" s="32">
        <v>40</v>
      </c>
      <c r="G263" s="23">
        <v>43000</v>
      </c>
      <c r="H263" s="23">
        <f t="shared" si="17"/>
        <v>1720000</v>
      </c>
      <c r="I263" s="23">
        <f t="shared" si="14"/>
        <v>1926400.0000000002</v>
      </c>
      <c r="J263" s="65" t="s">
        <v>1161</v>
      </c>
      <c r="K263" s="43" t="s">
        <v>22</v>
      </c>
      <c r="L263" s="65" t="s">
        <v>333</v>
      </c>
    </row>
    <row r="264" spans="1:12" s="8" customFormat="1" ht="153" x14ac:dyDescent="0.25">
      <c r="A264" s="42" t="s">
        <v>1156</v>
      </c>
      <c r="B264" s="65" t="s">
        <v>1187</v>
      </c>
      <c r="C264" s="65" t="s">
        <v>77</v>
      </c>
      <c r="D264" s="65" t="s">
        <v>1237</v>
      </c>
      <c r="E264" s="50" t="s">
        <v>142</v>
      </c>
      <c r="F264" s="32">
        <v>2</v>
      </c>
      <c r="G264" s="23">
        <v>44000</v>
      </c>
      <c r="H264" s="23">
        <f t="shared" si="17"/>
        <v>88000</v>
      </c>
      <c r="I264" s="23">
        <f t="shared" si="14"/>
        <v>98560.000000000015</v>
      </c>
      <c r="J264" s="65" t="s">
        <v>1161</v>
      </c>
      <c r="K264" s="43" t="s">
        <v>22</v>
      </c>
      <c r="L264" s="65" t="s">
        <v>333</v>
      </c>
    </row>
    <row r="265" spans="1:12" s="8" customFormat="1" ht="96.75" customHeight="1" x14ac:dyDescent="0.25">
      <c r="A265" s="42" t="s">
        <v>1157</v>
      </c>
      <c r="B265" s="65" t="s">
        <v>1188</v>
      </c>
      <c r="C265" s="65" t="s">
        <v>77</v>
      </c>
      <c r="D265" s="65" t="s">
        <v>1189</v>
      </c>
      <c r="E265" s="50" t="s">
        <v>142</v>
      </c>
      <c r="F265" s="32">
        <v>4</v>
      </c>
      <c r="G265" s="23">
        <v>50000</v>
      </c>
      <c r="H265" s="23">
        <f t="shared" si="17"/>
        <v>200000</v>
      </c>
      <c r="I265" s="23">
        <f t="shared" si="14"/>
        <v>224000.00000000003</v>
      </c>
      <c r="J265" s="65" t="s">
        <v>1161</v>
      </c>
      <c r="K265" s="43" t="s">
        <v>22</v>
      </c>
      <c r="L265" s="65" t="s">
        <v>333</v>
      </c>
    </row>
    <row r="266" spans="1:12" s="8" customFormat="1" ht="69.75" customHeight="1" x14ac:dyDescent="0.25">
      <c r="A266" s="42" t="s">
        <v>1158</v>
      </c>
      <c r="B266" s="65" t="s">
        <v>1190</v>
      </c>
      <c r="C266" s="65" t="s">
        <v>77</v>
      </c>
      <c r="D266" s="34" t="s">
        <v>1191</v>
      </c>
      <c r="E266" s="50" t="s">
        <v>142</v>
      </c>
      <c r="F266" s="32">
        <v>38</v>
      </c>
      <c r="G266" s="23">
        <v>19360</v>
      </c>
      <c r="H266" s="23">
        <f t="shared" si="17"/>
        <v>735680</v>
      </c>
      <c r="I266" s="23">
        <f t="shared" si="14"/>
        <v>823961.60000000009</v>
      </c>
      <c r="J266" s="65" t="s">
        <v>539</v>
      </c>
      <c r="K266" s="43" t="s">
        <v>22</v>
      </c>
      <c r="L266" s="65" t="s">
        <v>333</v>
      </c>
    </row>
    <row r="267" spans="1:12" s="8" customFormat="1" ht="84.75" customHeight="1" x14ac:dyDescent="0.25">
      <c r="A267" s="42" t="s">
        <v>1202</v>
      </c>
      <c r="B267" s="65" t="s">
        <v>1211</v>
      </c>
      <c r="C267" s="65" t="s">
        <v>77</v>
      </c>
      <c r="D267" s="34" t="s">
        <v>1212</v>
      </c>
      <c r="E267" s="50" t="s">
        <v>142</v>
      </c>
      <c r="F267" s="32">
        <v>15</v>
      </c>
      <c r="G267" s="23">
        <v>120000</v>
      </c>
      <c r="H267" s="23">
        <f t="shared" si="17"/>
        <v>1800000</v>
      </c>
      <c r="I267" s="23">
        <f t="shared" si="14"/>
        <v>2016000.0000000002</v>
      </c>
      <c r="J267" s="65" t="s">
        <v>399</v>
      </c>
      <c r="K267" s="43" t="s">
        <v>22</v>
      </c>
      <c r="L267" s="65" t="s">
        <v>333</v>
      </c>
    </row>
    <row r="268" spans="1:12" s="8" customFormat="1" ht="85.5" customHeight="1" x14ac:dyDescent="0.25">
      <c r="A268" s="42" t="s">
        <v>1203</v>
      </c>
      <c r="B268" s="65" t="s">
        <v>1213</v>
      </c>
      <c r="C268" s="65" t="s">
        <v>77</v>
      </c>
      <c r="D268" s="34" t="s">
        <v>1215</v>
      </c>
      <c r="E268" s="50" t="s">
        <v>142</v>
      </c>
      <c r="F268" s="32">
        <v>2</v>
      </c>
      <c r="G268" s="23">
        <v>100000</v>
      </c>
      <c r="H268" s="23">
        <f t="shared" si="17"/>
        <v>200000</v>
      </c>
      <c r="I268" s="23">
        <f t="shared" si="14"/>
        <v>224000.00000000003</v>
      </c>
      <c r="J268" s="65" t="s">
        <v>399</v>
      </c>
      <c r="K268" s="43" t="s">
        <v>22</v>
      </c>
      <c r="L268" s="65" t="s">
        <v>333</v>
      </c>
    </row>
    <row r="269" spans="1:12" s="8" customFormat="1" ht="84.75" customHeight="1" x14ac:dyDescent="0.25">
      <c r="A269" s="42" t="s">
        <v>1204</v>
      </c>
      <c r="B269" s="65" t="s">
        <v>1214</v>
      </c>
      <c r="C269" s="65" t="s">
        <v>77</v>
      </c>
      <c r="D269" s="34" t="s">
        <v>1233</v>
      </c>
      <c r="E269" s="50" t="s">
        <v>142</v>
      </c>
      <c r="F269" s="32">
        <v>2</v>
      </c>
      <c r="G269" s="23">
        <v>250000</v>
      </c>
      <c r="H269" s="23">
        <f t="shared" si="17"/>
        <v>500000</v>
      </c>
      <c r="I269" s="23">
        <f t="shared" si="14"/>
        <v>560000</v>
      </c>
      <c r="J269" s="65" t="s">
        <v>399</v>
      </c>
      <c r="K269" s="43" t="s">
        <v>22</v>
      </c>
      <c r="L269" s="65" t="s">
        <v>333</v>
      </c>
    </row>
    <row r="270" spans="1:12" s="8" customFormat="1" ht="83.25" customHeight="1" x14ac:dyDescent="0.25">
      <c r="A270" s="42" t="s">
        <v>1205</v>
      </c>
      <c r="B270" s="65" t="s">
        <v>1216</v>
      </c>
      <c r="C270" s="65" t="s">
        <v>77</v>
      </c>
      <c r="D270" s="34" t="s">
        <v>1217</v>
      </c>
      <c r="E270" s="50" t="s">
        <v>142</v>
      </c>
      <c r="F270" s="32">
        <v>1</v>
      </c>
      <c r="G270" s="23">
        <v>100000</v>
      </c>
      <c r="H270" s="23">
        <f t="shared" si="17"/>
        <v>100000</v>
      </c>
      <c r="I270" s="23">
        <f t="shared" si="14"/>
        <v>112000.00000000001</v>
      </c>
      <c r="J270" s="65" t="s">
        <v>399</v>
      </c>
      <c r="K270" s="43" t="s">
        <v>22</v>
      </c>
      <c r="L270" s="65" t="s">
        <v>333</v>
      </c>
    </row>
    <row r="271" spans="1:12" s="8" customFormat="1" ht="81.75" customHeight="1" x14ac:dyDescent="0.25">
      <c r="A271" s="42" t="s">
        <v>1206</v>
      </c>
      <c r="B271" s="65" t="s">
        <v>1218</v>
      </c>
      <c r="C271" s="65" t="s">
        <v>77</v>
      </c>
      <c r="D271" s="34" t="s">
        <v>1219</v>
      </c>
      <c r="E271" s="50" t="s">
        <v>142</v>
      </c>
      <c r="F271" s="32">
        <v>2</v>
      </c>
      <c r="G271" s="23">
        <v>37500</v>
      </c>
      <c r="H271" s="23">
        <f t="shared" si="17"/>
        <v>75000</v>
      </c>
      <c r="I271" s="23">
        <f t="shared" si="14"/>
        <v>84000.000000000015</v>
      </c>
      <c r="J271" s="65" t="s">
        <v>399</v>
      </c>
      <c r="K271" s="43" t="s">
        <v>22</v>
      </c>
      <c r="L271" s="65" t="s">
        <v>333</v>
      </c>
    </row>
    <row r="272" spans="1:12" s="8" customFormat="1" ht="81.75" customHeight="1" x14ac:dyDescent="0.25">
      <c r="A272" s="42" t="s">
        <v>1207</v>
      </c>
      <c r="B272" s="65" t="s">
        <v>1220</v>
      </c>
      <c r="C272" s="65" t="s">
        <v>77</v>
      </c>
      <c r="D272" s="34" t="s">
        <v>1232</v>
      </c>
      <c r="E272" s="50" t="s">
        <v>142</v>
      </c>
      <c r="F272" s="32">
        <v>10</v>
      </c>
      <c r="G272" s="23">
        <v>25000</v>
      </c>
      <c r="H272" s="23">
        <f t="shared" si="17"/>
        <v>250000</v>
      </c>
      <c r="I272" s="23">
        <f t="shared" si="14"/>
        <v>280000</v>
      </c>
      <c r="J272" s="65" t="s">
        <v>399</v>
      </c>
      <c r="K272" s="43" t="s">
        <v>22</v>
      </c>
      <c r="L272" s="65" t="s">
        <v>333</v>
      </c>
    </row>
    <row r="273" spans="1:14" s="8" customFormat="1" ht="83.25" customHeight="1" x14ac:dyDescent="0.25">
      <c r="A273" s="42" t="s">
        <v>1208</v>
      </c>
      <c r="B273" s="65" t="s">
        <v>1221</v>
      </c>
      <c r="C273" s="65" t="s">
        <v>77</v>
      </c>
      <c r="D273" s="34" t="s">
        <v>1222</v>
      </c>
      <c r="E273" s="50" t="s">
        <v>142</v>
      </c>
      <c r="F273" s="32">
        <v>10</v>
      </c>
      <c r="G273" s="23">
        <v>17000</v>
      </c>
      <c r="H273" s="23">
        <f t="shared" si="17"/>
        <v>170000</v>
      </c>
      <c r="I273" s="23">
        <f t="shared" si="14"/>
        <v>190400.00000000003</v>
      </c>
      <c r="J273" s="65" t="s">
        <v>399</v>
      </c>
      <c r="K273" s="43" t="s">
        <v>22</v>
      </c>
      <c r="L273" s="65" t="s">
        <v>333</v>
      </c>
    </row>
    <row r="274" spans="1:14" s="8" customFormat="1" ht="85.5" customHeight="1" x14ac:dyDescent="0.25">
      <c r="A274" s="42" t="s">
        <v>1209</v>
      </c>
      <c r="B274" s="65" t="s">
        <v>1223</v>
      </c>
      <c r="C274" s="65" t="s">
        <v>77</v>
      </c>
      <c r="D274" s="34" t="s">
        <v>1224</v>
      </c>
      <c r="E274" s="50" t="s">
        <v>142</v>
      </c>
      <c r="F274" s="32">
        <v>20</v>
      </c>
      <c r="G274" s="23">
        <v>18000</v>
      </c>
      <c r="H274" s="23">
        <f t="shared" si="17"/>
        <v>360000</v>
      </c>
      <c r="I274" s="23">
        <f t="shared" si="14"/>
        <v>403200.00000000006</v>
      </c>
      <c r="J274" s="65" t="s">
        <v>399</v>
      </c>
      <c r="K274" s="43" t="s">
        <v>22</v>
      </c>
      <c r="L274" s="65" t="s">
        <v>333</v>
      </c>
    </row>
    <row r="275" spans="1:14" s="8" customFormat="1" ht="87" customHeight="1" x14ac:dyDescent="0.25">
      <c r="A275" s="42" t="s">
        <v>1210</v>
      </c>
      <c r="B275" s="65" t="s">
        <v>1225</v>
      </c>
      <c r="C275" s="65" t="s">
        <v>77</v>
      </c>
      <c r="D275" s="34" t="s">
        <v>1226</v>
      </c>
      <c r="E275" s="50" t="s">
        <v>142</v>
      </c>
      <c r="F275" s="32">
        <v>10</v>
      </c>
      <c r="G275" s="23">
        <v>70000</v>
      </c>
      <c r="H275" s="23">
        <f t="shared" si="17"/>
        <v>700000</v>
      </c>
      <c r="I275" s="23">
        <f t="shared" si="14"/>
        <v>784000.00000000012</v>
      </c>
      <c r="J275" s="65" t="s">
        <v>399</v>
      </c>
      <c r="K275" s="43" t="s">
        <v>22</v>
      </c>
      <c r="L275" s="65" t="s">
        <v>333</v>
      </c>
    </row>
    <row r="276" spans="1:14" s="6" customFormat="1" ht="12.75" customHeight="1" x14ac:dyDescent="0.2">
      <c r="A276" s="89" t="s">
        <v>8</v>
      </c>
      <c r="B276" s="90"/>
      <c r="C276" s="90"/>
      <c r="D276" s="90"/>
      <c r="E276" s="90"/>
      <c r="F276" s="90"/>
      <c r="G276" s="91"/>
      <c r="H276" s="19">
        <f>SUM(H15:H275)</f>
        <v>362287619.5657143</v>
      </c>
      <c r="I276" s="19">
        <f>SUM(I15:I275)</f>
        <v>405762133.91360027</v>
      </c>
      <c r="J276" s="20"/>
      <c r="K276" s="20"/>
      <c r="L276" s="38"/>
      <c r="N276" s="75"/>
    </row>
    <row r="277" spans="1:14" s="41" customFormat="1" ht="12.75" customHeight="1" x14ac:dyDescent="0.25">
      <c r="A277" s="86" t="s">
        <v>9</v>
      </c>
      <c r="B277" s="87"/>
      <c r="C277" s="87"/>
      <c r="D277" s="87"/>
      <c r="E277" s="87"/>
      <c r="F277" s="87"/>
      <c r="G277" s="87"/>
      <c r="H277" s="87"/>
      <c r="I277" s="87"/>
      <c r="J277" s="87"/>
      <c r="K277" s="87"/>
      <c r="L277" s="88"/>
    </row>
    <row r="278" spans="1:14" s="41" customFormat="1" ht="147.75" customHeight="1" x14ac:dyDescent="0.25">
      <c r="A278" s="65">
        <v>1</v>
      </c>
      <c r="B278" s="65" t="s">
        <v>516</v>
      </c>
      <c r="C278" s="65" t="s">
        <v>31</v>
      </c>
      <c r="D278" s="65" t="s">
        <v>518</v>
      </c>
      <c r="E278" s="65" t="s">
        <v>515</v>
      </c>
      <c r="F278" s="51">
        <v>1</v>
      </c>
      <c r="G278" s="65"/>
      <c r="H278" s="52">
        <v>9550600</v>
      </c>
      <c r="I278" s="52">
        <f t="shared" ref="I278" si="18">H278*1.12</f>
        <v>10696672.000000002</v>
      </c>
      <c r="J278" s="65" t="s">
        <v>369</v>
      </c>
      <c r="K278" s="65" t="s">
        <v>30</v>
      </c>
      <c r="L278" s="25" t="s">
        <v>333</v>
      </c>
    </row>
    <row r="279" spans="1:14" s="41" customFormat="1" ht="72" customHeight="1" x14ac:dyDescent="0.25">
      <c r="A279" s="65">
        <v>2</v>
      </c>
      <c r="B279" s="65" t="s">
        <v>517</v>
      </c>
      <c r="C279" s="65" t="s">
        <v>31</v>
      </c>
      <c r="D279" s="65" t="s">
        <v>519</v>
      </c>
      <c r="E279" s="65" t="s">
        <v>515</v>
      </c>
      <c r="F279" s="51">
        <v>1</v>
      </c>
      <c r="G279" s="65"/>
      <c r="H279" s="52">
        <v>157500</v>
      </c>
      <c r="I279" s="52">
        <f t="shared" ref="I279" si="19">H279*1.12</f>
        <v>176400.00000000003</v>
      </c>
      <c r="J279" s="65" t="s">
        <v>369</v>
      </c>
      <c r="K279" s="65" t="s">
        <v>170</v>
      </c>
      <c r="L279" s="25" t="s">
        <v>333</v>
      </c>
    </row>
    <row r="280" spans="1:14" s="41" customFormat="1" ht="76.5" x14ac:dyDescent="0.25">
      <c r="A280" s="65">
        <v>3</v>
      </c>
      <c r="B280" s="65" t="s">
        <v>520</v>
      </c>
      <c r="C280" s="65" t="s">
        <v>31</v>
      </c>
      <c r="D280" s="65" t="s">
        <v>521</v>
      </c>
      <c r="E280" s="65" t="s">
        <v>515</v>
      </c>
      <c r="F280" s="51">
        <v>1</v>
      </c>
      <c r="G280" s="65"/>
      <c r="H280" s="52">
        <v>2187120</v>
      </c>
      <c r="I280" s="52">
        <f>H280*1.12</f>
        <v>2449574.4000000004</v>
      </c>
      <c r="J280" s="65" t="s">
        <v>369</v>
      </c>
      <c r="K280" s="65" t="s">
        <v>30</v>
      </c>
      <c r="L280" s="25" t="s">
        <v>333</v>
      </c>
    </row>
    <row r="281" spans="1:14" s="41" customFormat="1" ht="127.5" x14ac:dyDescent="0.25">
      <c r="A281" s="65">
        <v>4</v>
      </c>
      <c r="B281" s="65" t="s">
        <v>820</v>
      </c>
      <c r="C281" s="65" t="s">
        <v>77</v>
      </c>
      <c r="D281" s="65" t="s">
        <v>821</v>
      </c>
      <c r="E281" s="65" t="s">
        <v>515</v>
      </c>
      <c r="F281" s="51">
        <v>1</v>
      </c>
      <c r="G281" s="18">
        <v>150000</v>
      </c>
      <c r="H281" s="52">
        <f t="shared" ref="H281" si="20">F281*G281</f>
        <v>150000</v>
      </c>
      <c r="I281" s="52">
        <f t="shared" ref="I281" si="21">H281*1.12</f>
        <v>168000.00000000003</v>
      </c>
      <c r="J281" s="65" t="s">
        <v>822</v>
      </c>
      <c r="K281" s="65" t="s">
        <v>823</v>
      </c>
      <c r="L281" s="25" t="s">
        <v>333</v>
      </c>
    </row>
    <row r="282" spans="1:14" s="41" customFormat="1" ht="127.5" x14ac:dyDescent="0.25">
      <c r="A282" s="65">
        <v>5</v>
      </c>
      <c r="B282" s="65" t="s">
        <v>824</v>
      </c>
      <c r="C282" s="65" t="s">
        <v>77</v>
      </c>
      <c r="D282" s="65" t="s">
        <v>825</v>
      </c>
      <c r="E282" s="65" t="s">
        <v>515</v>
      </c>
      <c r="F282" s="51">
        <v>1</v>
      </c>
      <c r="G282" s="18">
        <v>5226879</v>
      </c>
      <c r="H282" s="52">
        <f>F282*G282</f>
        <v>5226879</v>
      </c>
      <c r="I282" s="52">
        <f>H282*1.12</f>
        <v>5854104.4800000004</v>
      </c>
      <c r="J282" s="65" t="s">
        <v>822</v>
      </c>
      <c r="K282" s="65" t="s">
        <v>823</v>
      </c>
      <c r="L282" s="25" t="s">
        <v>333</v>
      </c>
    </row>
    <row r="283" spans="1:14" s="41" customFormat="1" ht="159.75" customHeight="1" x14ac:dyDescent="0.25">
      <c r="A283" s="65">
        <v>6</v>
      </c>
      <c r="B283" s="31" t="s">
        <v>842</v>
      </c>
      <c r="C283" s="31" t="s">
        <v>77</v>
      </c>
      <c r="D283" s="31" t="s">
        <v>1238</v>
      </c>
      <c r="E283" s="31" t="s">
        <v>515</v>
      </c>
      <c r="F283" s="51">
        <v>1</v>
      </c>
      <c r="G283" s="107"/>
      <c r="H283" s="52">
        <v>1000000</v>
      </c>
      <c r="I283" s="52">
        <f>H283*1.12</f>
        <v>1120000</v>
      </c>
      <c r="J283" s="31" t="s">
        <v>1200</v>
      </c>
      <c r="K283" s="31" t="s">
        <v>823</v>
      </c>
      <c r="L283" s="46" t="s">
        <v>1201</v>
      </c>
    </row>
    <row r="284" spans="1:14" s="41" customFormat="1" ht="70.5" customHeight="1" x14ac:dyDescent="0.25">
      <c r="A284" s="65">
        <v>7</v>
      </c>
      <c r="B284" s="42" t="s">
        <v>1036</v>
      </c>
      <c r="C284" s="65" t="s">
        <v>31</v>
      </c>
      <c r="D284" s="42" t="s">
        <v>1037</v>
      </c>
      <c r="E284" s="34" t="s">
        <v>515</v>
      </c>
      <c r="F284" s="51">
        <v>1</v>
      </c>
      <c r="G284" s="32"/>
      <c r="H284" s="23">
        <v>10000000</v>
      </c>
      <c r="I284" s="23">
        <f>H284*1.12</f>
        <v>11200000.000000002</v>
      </c>
      <c r="J284" s="65" t="s">
        <v>47</v>
      </c>
      <c r="K284" s="65" t="s">
        <v>572</v>
      </c>
      <c r="L284" s="46" t="s">
        <v>333</v>
      </c>
    </row>
    <row r="285" spans="1:14" s="41" customFormat="1" ht="70.5" customHeight="1" x14ac:dyDescent="0.25">
      <c r="A285" s="65">
        <v>8</v>
      </c>
      <c r="B285" s="42" t="s">
        <v>1168</v>
      </c>
      <c r="C285" s="31" t="s">
        <v>77</v>
      </c>
      <c r="D285" s="42" t="s">
        <v>1169</v>
      </c>
      <c r="E285" s="34" t="s">
        <v>515</v>
      </c>
      <c r="F285" s="51">
        <v>1</v>
      </c>
      <c r="G285" s="32"/>
      <c r="H285" s="23">
        <v>250000</v>
      </c>
      <c r="I285" s="23">
        <f>H285*1.12</f>
        <v>280000</v>
      </c>
      <c r="J285" s="65" t="s">
        <v>1161</v>
      </c>
      <c r="K285" s="31" t="s">
        <v>823</v>
      </c>
      <c r="L285" s="46" t="s">
        <v>333</v>
      </c>
    </row>
    <row r="286" spans="1:14" x14ac:dyDescent="0.2">
      <c r="A286" s="85" t="s">
        <v>10</v>
      </c>
      <c r="B286" s="85"/>
      <c r="C286" s="85"/>
      <c r="D286" s="65"/>
      <c r="E286" s="65"/>
      <c r="F286" s="36"/>
      <c r="G286" s="36"/>
      <c r="H286" s="33">
        <f>SUM(H278:H285)</f>
        <v>28522099</v>
      </c>
      <c r="I286" s="33">
        <f>SUM(I278:I285)</f>
        <v>31944750.880000003</v>
      </c>
      <c r="J286" s="9"/>
      <c r="K286" s="9"/>
      <c r="L286" s="65"/>
    </row>
    <row r="287" spans="1:14" s="41" customFormat="1" ht="12.75" customHeight="1" x14ac:dyDescent="0.25">
      <c r="A287" s="86" t="s">
        <v>11</v>
      </c>
      <c r="B287" s="87"/>
      <c r="C287" s="87"/>
      <c r="D287" s="87"/>
      <c r="E287" s="87"/>
      <c r="F287" s="87"/>
      <c r="G287" s="87"/>
      <c r="H287" s="87"/>
      <c r="I287" s="87"/>
      <c r="J287" s="87"/>
      <c r="K287" s="87"/>
      <c r="L287" s="88"/>
    </row>
    <row r="288" spans="1:14" s="41" customFormat="1" ht="85.5" customHeight="1" x14ac:dyDescent="0.25">
      <c r="A288" s="42" t="s">
        <v>28</v>
      </c>
      <c r="B288" s="37" t="s">
        <v>39</v>
      </c>
      <c r="C288" s="65" t="s">
        <v>31</v>
      </c>
      <c r="D288" s="65" t="s">
        <v>189</v>
      </c>
      <c r="E288" s="34" t="s">
        <v>25</v>
      </c>
      <c r="F288" s="32">
        <v>1</v>
      </c>
      <c r="G288" s="32"/>
      <c r="H288" s="52">
        <v>24587691.964285702</v>
      </c>
      <c r="I288" s="52">
        <f t="shared" ref="I288:I299" si="22">H288*1.12</f>
        <v>27538214.999999989</v>
      </c>
      <c r="J288" s="65" t="s">
        <v>47</v>
      </c>
      <c r="K288" s="65" t="s">
        <v>30</v>
      </c>
      <c r="L288" s="43"/>
    </row>
    <row r="289" spans="1:12" s="41" customFormat="1" ht="89.25" x14ac:dyDescent="0.25">
      <c r="A289" s="42" t="s">
        <v>76</v>
      </c>
      <c r="B289" s="37" t="s">
        <v>155</v>
      </c>
      <c r="C289" s="65" t="s">
        <v>77</v>
      </c>
      <c r="D289" s="65" t="s">
        <v>190</v>
      </c>
      <c r="E289" s="34" t="s">
        <v>25</v>
      </c>
      <c r="F289" s="32">
        <v>1</v>
      </c>
      <c r="G289" s="32"/>
      <c r="H289" s="52">
        <v>8050560</v>
      </c>
      <c r="I289" s="52">
        <f t="shared" si="22"/>
        <v>9016627.2000000011</v>
      </c>
      <c r="J289" s="65" t="s">
        <v>120</v>
      </c>
      <c r="K289" s="65" t="s">
        <v>22</v>
      </c>
      <c r="L289" s="43"/>
    </row>
    <row r="290" spans="1:12" s="41" customFormat="1" ht="95.25" customHeight="1" x14ac:dyDescent="0.25">
      <c r="A290" s="42" t="s">
        <v>108</v>
      </c>
      <c r="B290" s="65" t="s">
        <v>93</v>
      </c>
      <c r="C290" s="65" t="s">
        <v>77</v>
      </c>
      <c r="D290" s="65" t="s">
        <v>191</v>
      </c>
      <c r="E290" s="34" t="s">
        <v>25</v>
      </c>
      <c r="F290" s="32">
        <v>1</v>
      </c>
      <c r="G290" s="65"/>
      <c r="H290" s="52">
        <v>2100000</v>
      </c>
      <c r="I290" s="52">
        <f t="shared" si="22"/>
        <v>2352000</v>
      </c>
      <c r="J290" s="65" t="s">
        <v>107</v>
      </c>
      <c r="K290" s="65" t="s">
        <v>94</v>
      </c>
      <c r="L290" s="43"/>
    </row>
    <row r="291" spans="1:12" s="41" customFormat="1" ht="67.5" customHeight="1" x14ac:dyDescent="0.25">
      <c r="A291" s="42" t="s">
        <v>109</v>
      </c>
      <c r="B291" s="65" t="s">
        <v>95</v>
      </c>
      <c r="C291" s="65" t="s">
        <v>77</v>
      </c>
      <c r="D291" s="65" t="s">
        <v>704</v>
      </c>
      <c r="E291" s="34" t="s">
        <v>25</v>
      </c>
      <c r="F291" s="32">
        <v>1</v>
      </c>
      <c r="G291" s="65"/>
      <c r="H291" s="52">
        <v>5340000</v>
      </c>
      <c r="I291" s="52">
        <f t="shared" si="22"/>
        <v>5980800.0000000009</v>
      </c>
      <c r="J291" s="65" t="s">
        <v>107</v>
      </c>
      <c r="K291" s="65" t="s">
        <v>22</v>
      </c>
      <c r="L291" s="43" t="s">
        <v>705</v>
      </c>
    </row>
    <row r="292" spans="1:12" s="41" customFormat="1" ht="66.75" customHeight="1" x14ac:dyDescent="0.25">
      <c r="A292" s="42" t="s">
        <v>110</v>
      </c>
      <c r="B292" s="65" t="s">
        <v>96</v>
      </c>
      <c r="C292" s="65" t="s">
        <v>77</v>
      </c>
      <c r="D292" s="65" t="s">
        <v>97</v>
      </c>
      <c r="E292" s="34" t="s">
        <v>25</v>
      </c>
      <c r="F292" s="32">
        <v>1</v>
      </c>
      <c r="G292" s="53"/>
      <c r="H292" s="52">
        <v>390000</v>
      </c>
      <c r="I292" s="52">
        <f t="shared" si="22"/>
        <v>436800.00000000006</v>
      </c>
      <c r="J292" s="65" t="s">
        <v>107</v>
      </c>
      <c r="K292" s="65" t="s">
        <v>30</v>
      </c>
      <c r="L292" s="43"/>
    </row>
    <row r="293" spans="1:12" s="41" customFormat="1" ht="71.25" customHeight="1" x14ac:dyDescent="0.25">
      <c r="A293" s="42" t="s">
        <v>111</v>
      </c>
      <c r="B293" s="65" t="s">
        <v>98</v>
      </c>
      <c r="C293" s="65" t="s">
        <v>77</v>
      </c>
      <c r="D293" s="65" t="s">
        <v>331</v>
      </c>
      <c r="E293" s="34" t="s">
        <v>25</v>
      </c>
      <c r="F293" s="32">
        <v>1</v>
      </c>
      <c r="G293" s="53"/>
      <c r="H293" s="52">
        <v>483600</v>
      </c>
      <c r="I293" s="52">
        <f t="shared" si="22"/>
        <v>541632</v>
      </c>
      <c r="J293" s="65" t="s">
        <v>107</v>
      </c>
      <c r="K293" s="65" t="s">
        <v>30</v>
      </c>
      <c r="L293" s="43" t="s">
        <v>332</v>
      </c>
    </row>
    <row r="294" spans="1:12" s="41" customFormat="1" ht="71.25" customHeight="1" x14ac:dyDescent="0.25">
      <c r="A294" s="42" t="s">
        <v>112</v>
      </c>
      <c r="B294" s="65" t="s">
        <v>99</v>
      </c>
      <c r="C294" s="65" t="s">
        <v>77</v>
      </c>
      <c r="D294" s="65" t="s">
        <v>100</v>
      </c>
      <c r="E294" s="34" t="s">
        <v>25</v>
      </c>
      <c r="F294" s="32">
        <v>1</v>
      </c>
      <c r="G294" s="53"/>
      <c r="H294" s="52">
        <v>80600</v>
      </c>
      <c r="I294" s="52">
        <f t="shared" si="22"/>
        <v>90272.000000000015</v>
      </c>
      <c r="J294" s="65" t="s">
        <v>107</v>
      </c>
      <c r="K294" s="65" t="s">
        <v>30</v>
      </c>
      <c r="L294" s="43" t="s">
        <v>327</v>
      </c>
    </row>
    <row r="295" spans="1:12" s="41" customFormat="1" ht="87" customHeight="1" x14ac:dyDescent="0.25">
      <c r="A295" s="42" t="s">
        <v>113</v>
      </c>
      <c r="B295" s="65" t="s">
        <v>101</v>
      </c>
      <c r="C295" s="65" t="s">
        <v>77</v>
      </c>
      <c r="D295" s="65" t="s">
        <v>102</v>
      </c>
      <c r="E295" s="34" t="s">
        <v>25</v>
      </c>
      <c r="F295" s="32">
        <v>1</v>
      </c>
      <c r="G295" s="53"/>
      <c r="H295" s="52">
        <v>468000</v>
      </c>
      <c r="I295" s="52">
        <f t="shared" si="22"/>
        <v>524160.00000000006</v>
      </c>
      <c r="J295" s="65" t="s">
        <v>107</v>
      </c>
      <c r="K295" s="65" t="s">
        <v>30</v>
      </c>
      <c r="L295" s="43" t="s">
        <v>327</v>
      </c>
    </row>
    <row r="296" spans="1:12" s="41" customFormat="1" ht="84" customHeight="1" x14ac:dyDescent="0.25">
      <c r="A296" s="42" t="s">
        <v>114</v>
      </c>
      <c r="B296" s="65" t="s">
        <v>103</v>
      </c>
      <c r="C296" s="65" t="s">
        <v>77</v>
      </c>
      <c r="D296" s="65" t="s">
        <v>104</v>
      </c>
      <c r="E296" s="34" t="s">
        <v>25</v>
      </c>
      <c r="F296" s="32">
        <v>1</v>
      </c>
      <c r="G296" s="53"/>
      <c r="H296" s="52">
        <v>998400</v>
      </c>
      <c r="I296" s="52">
        <f t="shared" si="22"/>
        <v>1118208</v>
      </c>
      <c r="J296" s="65" t="s">
        <v>107</v>
      </c>
      <c r="K296" s="65" t="s">
        <v>30</v>
      </c>
      <c r="L296" s="43" t="s">
        <v>327</v>
      </c>
    </row>
    <row r="297" spans="1:12" s="41" customFormat="1" ht="79.5" customHeight="1" x14ac:dyDescent="0.25">
      <c r="A297" s="42" t="s">
        <v>115</v>
      </c>
      <c r="B297" s="65" t="s">
        <v>118</v>
      </c>
      <c r="C297" s="65" t="s">
        <v>77</v>
      </c>
      <c r="D297" s="65" t="s">
        <v>105</v>
      </c>
      <c r="E297" s="34" t="s">
        <v>25</v>
      </c>
      <c r="F297" s="32">
        <v>1</v>
      </c>
      <c r="G297" s="53"/>
      <c r="H297" s="52">
        <v>252000</v>
      </c>
      <c r="I297" s="52">
        <f t="shared" si="22"/>
        <v>282240</v>
      </c>
      <c r="J297" s="65" t="s">
        <v>107</v>
      </c>
      <c r="K297" s="65" t="s">
        <v>22</v>
      </c>
      <c r="L297" s="43"/>
    </row>
    <row r="298" spans="1:12" s="41" customFormat="1" ht="99.75" customHeight="1" x14ac:dyDescent="0.25">
      <c r="A298" s="42" t="s">
        <v>116</v>
      </c>
      <c r="B298" s="65" t="s">
        <v>118</v>
      </c>
      <c r="C298" s="65" t="s">
        <v>77</v>
      </c>
      <c r="D298" s="65" t="s">
        <v>328</v>
      </c>
      <c r="E298" s="34" t="s">
        <v>25</v>
      </c>
      <c r="F298" s="32">
        <v>1</v>
      </c>
      <c r="G298" s="53"/>
      <c r="H298" s="52">
        <v>690000</v>
      </c>
      <c r="I298" s="52">
        <f t="shared" si="22"/>
        <v>772800.00000000012</v>
      </c>
      <c r="J298" s="65" t="s">
        <v>107</v>
      </c>
      <c r="K298" s="65" t="s">
        <v>22</v>
      </c>
      <c r="L298" s="43" t="s">
        <v>329</v>
      </c>
    </row>
    <row r="299" spans="1:12" s="41" customFormat="1" ht="70.5" customHeight="1" x14ac:dyDescent="0.25">
      <c r="A299" s="42" t="s">
        <v>117</v>
      </c>
      <c r="B299" s="65" t="s">
        <v>119</v>
      </c>
      <c r="C299" s="65" t="s">
        <v>77</v>
      </c>
      <c r="D299" s="65" t="s">
        <v>192</v>
      </c>
      <c r="E299" s="34" t="s">
        <v>25</v>
      </c>
      <c r="F299" s="32">
        <v>1</v>
      </c>
      <c r="G299" s="53"/>
      <c r="H299" s="52">
        <v>667800</v>
      </c>
      <c r="I299" s="52">
        <f t="shared" si="22"/>
        <v>747936.00000000012</v>
      </c>
      <c r="J299" s="65" t="s">
        <v>107</v>
      </c>
      <c r="K299" s="65" t="s">
        <v>22</v>
      </c>
      <c r="L299" s="43"/>
    </row>
    <row r="300" spans="1:12" s="41" customFormat="1" ht="221.25" customHeight="1" x14ac:dyDescent="0.25">
      <c r="A300" s="42" t="s">
        <v>121</v>
      </c>
      <c r="B300" s="65" t="s">
        <v>193</v>
      </c>
      <c r="C300" s="65" t="s">
        <v>77</v>
      </c>
      <c r="D300" s="65" t="s">
        <v>211</v>
      </c>
      <c r="E300" s="34" t="s">
        <v>25</v>
      </c>
      <c r="F300" s="32">
        <v>1</v>
      </c>
      <c r="G300" s="36"/>
      <c r="H300" s="52"/>
      <c r="I300" s="52"/>
      <c r="J300" s="65" t="s">
        <v>107</v>
      </c>
      <c r="K300" s="65" t="s">
        <v>128</v>
      </c>
      <c r="L300" s="43" t="s">
        <v>1017</v>
      </c>
    </row>
    <row r="301" spans="1:12" s="41" customFormat="1" ht="165.75" x14ac:dyDescent="0.25">
      <c r="A301" s="42" t="s">
        <v>122</v>
      </c>
      <c r="B301" s="65" t="s">
        <v>194</v>
      </c>
      <c r="C301" s="65" t="s">
        <v>77</v>
      </c>
      <c r="D301" s="65" t="s">
        <v>195</v>
      </c>
      <c r="E301" s="34" t="s">
        <v>25</v>
      </c>
      <c r="F301" s="32">
        <v>1</v>
      </c>
      <c r="G301" s="36"/>
      <c r="H301" s="52">
        <v>1498000</v>
      </c>
      <c r="I301" s="52">
        <f t="shared" ref="I301:I302" si="23">H301*1.12</f>
        <v>1677760.0000000002</v>
      </c>
      <c r="J301" s="65" t="s">
        <v>107</v>
      </c>
      <c r="K301" s="65" t="s">
        <v>128</v>
      </c>
      <c r="L301" s="43"/>
    </row>
    <row r="302" spans="1:12" s="41" customFormat="1" ht="221.25" customHeight="1" x14ac:dyDescent="0.25">
      <c r="A302" s="42" t="s">
        <v>123</v>
      </c>
      <c r="B302" s="65" t="s">
        <v>196</v>
      </c>
      <c r="C302" s="65" t="s">
        <v>77</v>
      </c>
      <c r="D302" s="65" t="s">
        <v>197</v>
      </c>
      <c r="E302" s="34" t="s">
        <v>25</v>
      </c>
      <c r="F302" s="32">
        <v>1</v>
      </c>
      <c r="G302" s="36"/>
      <c r="H302" s="52">
        <v>1498000</v>
      </c>
      <c r="I302" s="52">
        <f t="shared" si="23"/>
        <v>1677760.0000000002</v>
      </c>
      <c r="J302" s="65" t="s">
        <v>107</v>
      </c>
      <c r="K302" s="65" t="s">
        <v>128</v>
      </c>
      <c r="L302" s="43"/>
    </row>
    <row r="303" spans="1:12" s="41" customFormat="1" ht="165.75" x14ac:dyDescent="0.25">
      <c r="A303" s="42" t="s">
        <v>124</v>
      </c>
      <c r="B303" s="65" t="s">
        <v>198</v>
      </c>
      <c r="C303" s="65" t="s">
        <v>77</v>
      </c>
      <c r="D303" s="65" t="s">
        <v>212</v>
      </c>
      <c r="E303" s="34" t="s">
        <v>25</v>
      </c>
      <c r="F303" s="32">
        <v>1</v>
      </c>
      <c r="G303" s="36"/>
      <c r="H303" s="52">
        <v>584928</v>
      </c>
      <c r="I303" s="52">
        <f t="shared" ref="I303:I309" si="24">H303*1.12</f>
        <v>655119.3600000001</v>
      </c>
      <c r="J303" s="65" t="s">
        <v>107</v>
      </c>
      <c r="K303" s="65" t="s">
        <v>128</v>
      </c>
      <c r="L303" s="43" t="s">
        <v>1084</v>
      </c>
    </row>
    <row r="304" spans="1:12" s="41" customFormat="1" ht="210" customHeight="1" x14ac:dyDescent="0.25">
      <c r="A304" s="42" t="s">
        <v>125</v>
      </c>
      <c r="B304" s="65" t="s">
        <v>129</v>
      </c>
      <c r="C304" s="65" t="s">
        <v>77</v>
      </c>
      <c r="D304" s="65" t="s">
        <v>133</v>
      </c>
      <c r="E304" s="34" t="s">
        <v>25</v>
      </c>
      <c r="F304" s="32">
        <v>1</v>
      </c>
      <c r="G304" s="36"/>
      <c r="H304" s="52"/>
      <c r="I304" s="52"/>
      <c r="J304" s="65" t="s">
        <v>107</v>
      </c>
      <c r="K304" s="65" t="s">
        <v>130</v>
      </c>
      <c r="L304" s="43" t="s">
        <v>1017</v>
      </c>
    </row>
    <row r="305" spans="1:12" s="41" customFormat="1" ht="165.75" x14ac:dyDescent="0.25">
      <c r="A305" s="42" t="s">
        <v>126</v>
      </c>
      <c r="B305" s="65" t="s">
        <v>131</v>
      </c>
      <c r="C305" s="65" t="s">
        <v>77</v>
      </c>
      <c r="D305" s="65" t="s">
        <v>213</v>
      </c>
      <c r="E305" s="34" t="s">
        <v>25</v>
      </c>
      <c r="F305" s="32">
        <v>1</v>
      </c>
      <c r="G305" s="18"/>
      <c r="H305" s="52">
        <v>2571428.5699999998</v>
      </c>
      <c r="I305" s="52">
        <f t="shared" si="24"/>
        <v>2879999.9983999999</v>
      </c>
      <c r="J305" s="65" t="s">
        <v>107</v>
      </c>
      <c r="K305" s="65" t="s">
        <v>130</v>
      </c>
      <c r="L305" s="43"/>
    </row>
    <row r="306" spans="1:12" s="41" customFormat="1" ht="213" customHeight="1" x14ac:dyDescent="0.25">
      <c r="A306" s="42" t="s">
        <v>127</v>
      </c>
      <c r="B306" s="65" t="s">
        <v>199</v>
      </c>
      <c r="C306" s="65" t="s">
        <v>77</v>
      </c>
      <c r="D306" s="65" t="s">
        <v>214</v>
      </c>
      <c r="E306" s="34" t="s">
        <v>25</v>
      </c>
      <c r="F306" s="32">
        <v>1</v>
      </c>
      <c r="G306" s="18"/>
      <c r="H306" s="52">
        <v>535714.29</v>
      </c>
      <c r="I306" s="52">
        <f t="shared" si="24"/>
        <v>600000.00480000011</v>
      </c>
      <c r="J306" s="65" t="s">
        <v>107</v>
      </c>
      <c r="K306" s="65" t="s">
        <v>132</v>
      </c>
      <c r="L306" s="43"/>
    </row>
    <row r="307" spans="1:12" s="41" customFormat="1" ht="106.5" customHeight="1" x14ac:dyDescent="0.25">
      <c r="A307" s="42" t="s">
        <v>150</v>
      </c>
      <c r="B307" s="65" t="s">
        <v>152</v>
      </c>
      <c r="C307" s="65" t="s">
        <v>77</v>
      </c>
      <c r="D307" s="65" t="s">
        <v>200</v>
      </c>
      <c r="E307" s="34" t="s">
        <v>25</v>
      </c>
      <c r="F307" s="32">
        <v>1</v>
      </c>
      <c r="G307" s="36"/>
      <c r="H307" s="52">
        <v>5533200</v>
      </c>
      <c r="I307" s="52">
        <f t="shared" si="24"/>
        <v>6197184.0000000009</v>
      </c>
      <c r="J307" s="65" t="s">
        <v>147</v>
      </c>
      <c r="K307" s="65" t="s">
        <v>22</v>
      </c>
      <c r="L307" s="43"/>
    </row>
    <row r="308" spans="1:12" s="41" customFormat="1" ht="104.25" customHeight="1" x14ac:dyDescent="0.25">
      <c r="A308" s="42" t="s">
        <v>151</v>
      </c>
      <c r="B308" s="65" t="s">
        <v>153</v>
      </c>
      <c r="C308" s="65" t="s">
        <v>77</v>
      </c>
      <c r="D308" s="65" t="s">
        <v>201</v>
      </c>
      <c r="E308" s="34" t="s">
        <v>25</v>
      </c>
      <c r="F308" s="32">
        <v>1</v>
      </c>
      <c r="G308" s="36"/>
      <c r="H308" s="52">
        <v>2319900</v>
      </c>
      <c r="I308" s="52">
        <f t="shared" si="24"/>
        <v>2598288.0000000005</v>
      </c>
      <c r="J308" s="65" t="s">
        <v>147</v>
      </c>
      <c r="K308" s="65" t="s">
        <v>22</v>
      </c>
      <c r="L308" s="43"/>
    </row>
    <row r="309" spans="1:12" s="41" customFormat="1" ht="102" x14ac:dyDescent="0.25">
      <c r="A309" s="42" t="s">
        <v>159</v>
      </c>
      <c r="B309" s="65" t="s">
        <v>202</v>
      </c>
      <c r="C309" s="54" t="s">
        <v>77</v>
      </c>
      <c r="D309" s="65" t="s">
        <v>165</v>
      </c>
      <c r="E309" s="34" t="s">
        <v>25</v>
      </c>
      <c r="F309" s="32">
        <v>1</v>
      </c>
      <c r="G309" s="21"/>
      <c r="H309" s="52">
        <v>178000</v>
      </c>
      <c r="I309" s="52">
        <f t="shared" si="24"/>
        <v>199360.00000000003</v>
      </c>
      <c r="J309" s="65" t="s">
        <v>300</v>
      </c>
      <c r="K309" s="65" t="s">
        <v>166</v>
      </c>
      <c r="L309" s="43"/>
    </row>
    <row r="310" spans="1:12" s="41" customFormat="1" ht="200.25" customHeight="1" x14ac:dyDescent="0.25">
      <c r="A310" s="42" t="s">
        <v>160</v>
      </c>
      <c r="B310" s="65" t="s">
        <v>203</v>
      </c>
      <c r="C310" s="65" t="s">
        <v>77</v>
      </c>
      <c r="D310" s="65" t="s">
        <v>215</v>
      </c>
      <c r="E310" s="34" t="s">
        <v>25</v>
      </c>
      <c r="F310" s="32">
        <v>1</v>
      </c>
      <c r="G310" s="21"/>
      <c r="H310" s="52">
        <v>1726700</v>
      </c>
      <c r="I310" s="52">
        <f>H310*1.12</f>
        <v>1933904.0000000002</v>
      </c>
      <c r="J310" s="65" t="s">
        <v>300</v>
      </c>
      <c r="K310" s="65" t="s">
        <v>166</v>
      </c>
      <c r="L310" s="43"/>
    </row>
    <row r="311" spans="1:12" s="41" customFormat="1" ht="111" customHeight="1" x14ac:dyDescent="0.25">
      <c r="A311" s="42" t="s">
        <v>161</v>
      </c>
      <c r="B311" s="65" t="s">
        <v>204</v>
      </c>
      <c r="C311" s="54" t="s">
        <v>77</v>
      </c>
      <c r="D311" s="65" t="s">
        <v>216</v>
      </c>
      <c r="E311" s="34" t="s">
        <v>25</v>
      </c>
      <c r="F311" s="32">
        <v>1</v>
      </c>
      <c r="G311" s="21"/>
      <c r="H311" s="52"/>
      <c r="I311" s="52"/>
      <c r="J311" s="65" t="s">
        <v>300</v>
      </c>
      <c r="K311" s="65" t="s">
        <v>237</v>
      </c>
      <c r="L311" s="43" t="s">
        <v>336</v>
      </c>
    </row>
    <row r="312" spans="1:12" s="41" customFormat="1" ht="207" customHeight="1" x14ac:dyDescent="0.25">
      <c r="A312" s="42" t="s">
        <v>162</v>
      </c>
      <c r="B312" s="65" t="s">
        <v>205</v>
      </c>
      <c r="C312" s="65" t="s">
        <v>77</v>
      </c>
      <c r="D312" s="65" t="s">
        <v>217</v>
      </c>
      <c r="E312" s="34" t="s">
        <v>25</v>
      </c>
      <c r="F312" s="32">
        <v>1</v>
      </c>
      <c r="G312" s="36"/>
      <c r="H312" s="52"/>
      <c r="I312" s="52"/>
      <c r="J312" s="65" t="s">
        <v>300</v>
      </c>
      <c r="K312" s="65" t="s">
        <v>236</v>
      </c>
      <c r="L312" s="43" t="s">
        <v>336</v>
      </c>
    </row>
    <row r="313" spans="1:12" s="41" customFormat="1" ht="111" customHeight="1" x14ac:dyDescent="0.25">
      <c r="A313" s="42" t="s">
        <v>163</v>
      </c>
      <c r="B313" s="65" t="s">
        <v>206</v>
      </c>
      <c r="C313" s="65" t="s">
        <v>77</v>
      </c>
      <c r="D313" s="65" t="s">
        <v>218</v>
      </c>
      <c r="E313" s="34" t="s">
        <v>25</v>
      </c>
      <c r="F313" s="32">
        <v>1</v>
      </c>
      <c r="G313" s="36"/>
      <c r="H313" s="52">
        <v>160000</v>
      </c>
      <c r="I313" s="52">
        <f>H313*1.12</f>
        <v>179200.00000000003</v>
      </c>
      <c r="J313" s="65" t="s">
        <v>300</v>
      </c>
      <c r="K313" s="65" t="s">
        <v>236</v>
      </c>
      <c r="L313" s="43"/>
    </row>
    <row r="314" spans="1:12" s="41" customFormat="1" ht="126" customHeight="1" x14ac:dyDescent="0.25">
      <c r="A314" s="42" t="s">
        <v>164</v>
      </c>
      <c r="B314" s="65" t="s">
        <v>207</v>
      </c>
      <c r="C314" s="65" t="s">
        <v>77</v>
      </c>
      <c r="D314" s="65" t="s">
        <v>180</v>
      </c>
      <c r="E314" s="34" t="s">
        <v>25</v>
      </c>
      <c r="F314" s="32">
        <v>1</v>
      </c>
      <c r="G314" s="36"/>
      <c r="H314" s="52"/>
      <c r="I314" s="52"/>
      <c r="J314" s="65" t="s">
        <v>300</v>
      </c>
      <c r="K314" s="65" t="s">
        <v>235</v>
      </c>
      <c r="L314" s="43" t="s">
        <v>336</v>
      </c>
    </row>
    <row r="315" spans="1:12" s="41" customFormat="1" ht="91.5" customHeight="1" x14ac:dyDescent="0.25">
      <c r="A315" s="42" t="s">
        <v>186</v>
      </c>
      <c r="B315" s="65" t="s">
        <v>167</v>
      </c>
      <c r="C315" s="65" t="s">
        <v>77</v>
      </c>
      <c r="D315" s="65" t="s">
        <v>208</v>
      </c>
      <c r="E315" s="34" t="s">
        <v>25</v>
      </c>
      <c r="F315" s="32">
        <v>1</v>
      </c>
      <c r="G315" s="36"/>
      <c r="H315" s="52">
        <v>4600000</v>
      </c>
      <c r="I315" s="52">
        <f>H315*1.12</f>
        <v>5152000.0000000009</v>
      </c>
      <c r="J315" s="65" t="s">
        <v>300</v>
      </c>
      <c r="K315" s="65" t="s">
        <v>22</v>
      </c>
      <c r="L315" s="43"/>
    </row>
    <row r="316" spans="1:12" s="41" customFormat="1" ht="76.5" customHeight="1" x14ac:dyDescent="0.25">
      <c r="A316" s="42" t="s">
        <v>187</v>
      </c>
      <c r="B316" s="65" t="s">
        <v>209</v>
      </c>
      <c r="C316" s="65" t="s">
        <v>31</v>
      </c>
      <c r="D316" s="65" t="s">
        <v>322</v>
      </c>
      <c r="E316" s="65" t="s">
        <v>25</v>
      </c>
      <c r="F316" s="32">
        <v>1</v>
      </c>
      <c r="G316" s="36"/>
      <c r="H316" s="52"/>
      <c r="I316" s="52"/>
      <c r="J316" s="65" t="s">
        <v>299</v>
      </c>
      <c r="K316" s="65" t="s">
        <v>128</v>
      </c>
      <c r="L316" s="43" t="s">
        <v>336</v>
      </c>
    </row>
    <row r="317" spans="1:12" s="41" customFormat="1" ht="76.5" customHeight="1" x14ac:dyDescent="0.25">
      <c r="A317" s="42" t="s">
        <v>188</v>
      </c>
      <c r="B317" s="65" t="s">
        <v>210</v>
      </c>
      <c r="C317" s="65" t="s">
        <v>31</v>
      </c>
      <c r="D317" s="65" t="s">
        <v>321</v>
      </c>
      <c r="E317" s="65" t="s">
        <v>25</v>
      </c>
      <c r="F317" s="32">
        <v>1</v>
      </c>
      <c r="G317" s="36"/>
      <c r="H317" s="52"/>
      <c r="I317" s="52"/>
      <c r="J317" s="65" t="s">
        <v>299</v>
      </c>
      <c r="K317" s="65" t="s">
        <v>235</v>
      </c>
      <c r="L317" s="43" t="s">
        <v>336</v>
      </c>
    </row>
    <row r="318" spans="1:12" s="41" customFormat="1" ht="76.5" customHeight="1" x14ac:dyDescent="0.25">
      <c r="A318" s="30" t="s">
        <v>330</v>
      </c>
      <c r="B318" s="31" t="s">
        <v>98</v>
      </c>
      <c r="C318" s="31" t="s">
        <v>77</v>
      </c>
      <c r="D318" s="31" t="s">
        <v>334</v>
      </c>
      <c r="E318" s="26" t="s">
        <v>25</v>
      </c>
      <c r="F318" s="51">
        <v>1</v>
      </c>
      <c r="G318" s="55"/>
      <c r="H318" s="52">
        <v>161200</v>
      </c>
      <c r="I318" s="52">
        <f t="shared" ref="I318:I322" si="25">H318*1.12</f>
        <v>180544.00000000003</v>
      </c>
      <c r="J318" s="31" t="s">
        <v>107</v>
      </c>
      <c r="K318" s="31" t="s">
        <v>170</v>
      </c>
      <c r="L318" s="43"/>
    </row>
    <row r="319" spans="1:12" s="41" customFormat="1" ht="129.75" customHeight="1" x14ac:dyDescent="0.25">
      <c r="A319" s="65">
        <v>32</v>
      </c>
      <c r="B319" s="65" t="s">
        <v>366</v>
      </c>
      <c r="C319" s="65" t="s">
        <v>77</v>
      </c>
      <c r="D319" s="65" t="s">
        <v>367</v>
      </c>
      <c r="E319" s="65" t="s">
        <v>25</v>
      </c>
      <c r="F319" s="51">
        <v>1</v>
      </c>
      <c r="G319" s="65"/>
      <c r="H319" s="52">
        <v>540000</v>
      </c>
      <c r="I319" s="52">
        <f t="shared" si="25"/>
        <v>604800</v>
      </c>
      <c r="J319" s="65" t="s">
        <v>300</v>
      </c>
      <c r="K319" s="65" t="s">
        <v>22</v>
      </c>
      <c r="L319" s="25"/>
    </row>
    <row r="320" spans="1:12" s="41" customFormat="1" ht="96.75" customHeight="1" x14ac:dyDescent="0.25">
      <c r="A320" s="65">
        <v>33</v>
      </c>
      <c r="B320" s="65" t="s">
        <v>387</v>
      </c>
      <c r="C320" s="65" t="s">
        <v>77</v>
      </c>
      <c r="D320" s="65" t="s">
        <v>368</v>
      </c>
      <c r="E320" s="65" t="s">
        <v>25</v>
      </c>
      <c r="F320" s="51">
        <v>1</v>
      </c>
      <c r="G320" s="65"/>
      <c r="H320" s="52">
        <v>264000</v>
      </c>
      <c r="I320" s="52">
        <f t="shared" si="25"/>
        <v>295680</v>
      </c>
      <c r="J320" s="65" t="s">
        <v>369</v>
      </c>
      <c r="K320" s="65" t="s">
        <v>30</v>
      </c>
      <c r="L320" s="25"/>
    </row>
    <row r="321" spans="1:12" s="41" customFormat="1" ht="63.75" x14ac:dyDescent="0.25">
      <c r="A321" s="65">
        <v>34</v>
      </c>
      <c r="B321" s="65" t="s">
        <v>388</v>
      </c>
      <c r="C321" s="65" t="s">
        <v>77</v>
      </c>
      <c r="D321" s="65" t="s">
        <v>389</v>
      </c>
      <c r="E321" s="65" t="s">
        <v>25</v>
      </c>
      <c r="F321" s="51">
        <v>1</v>
      </c>
      <c r="G321" s="65"/>
      <c r="H321" s="52">
        <v>24000</v>
      </c>
      <c r="I321" s="52">
        <f t="shared" si="25"/>
        <v>26880.000000000004</v>
      </c>
      <c r="J321" s="65" t="s">
        <v>369</v>
      </c>
      <c r="K321" s="65" t="s">
        <v>30</v>
      </c>
      <c r="L321" s="25"/>
    </row>
    <row r="322" spans="1:12" s="41" customFormat="1" ht="63.75" x14ac:dyDescent="0.25">
      <c r="A322" s="65">
        <v>35</v>
      </c>
      <c r="B322" s="65" t="s">
        <v>390</v>
      </c>
      <c r="C322" s="65" t="s">
        <v>77</v>
      </c>
      <c r="D322" s="65" t="s">
        <v>391</v>
      </c>
      <c r="E322" s="65" t="s">
        <v>25</v>
      </c>
      <c r="F322" s="51">
        <v>1</v>
      </c>
      <c r="G322" s="65"/>
      <c r="H322" s="52">
        <v>36000</v>
      </c>
      <c r="I322" s="52">
        <f t="shared" si="25"/>
        <v>40320.000000000007</v>
      </c>
      <c r="J322" s="65" t="s">
        <v>369</v>
      </c>
      <c r="K322" s="65" t="s">
        <v>30</v>
      </c>
      <c r="L322" s="25"/>
    </row>
    <row r="323" spans="1:12" s="41" customFormat="1" ht="147.75" customHeight="1" x14ac:dyDescent="0.25">
      <c r="A323" s="65">
        <v>36</v>
      </c>
      <c r="B323" s="65" t="s">
        <v>370</v>
      </c>
      <c r="C323" s="65" t="s">
        <v>31</v>
      </c>
      <c r="D323" s="65" t="s">
        <v>392</v>
      </c>
      <c r="E323" s="65" t="s">
        <v>344</v>
      </c>
      <c r="F323" s="51">
        <v>1</v>
      </c>
      <c r="G323" s="65"/>
      <c r="H323" s="52"/>
      <c r="I323" s="52"/>
      <c r="J323" s="65" t="s">
        <v>369</v>
      </c>
      <c r="K323" s="65" t="s">
        <v>30</v>
      </c>
      <c r="L323" s="25" t="s">
        <v>529</v>
      </c>
    </row>
    <row r="324" spans="1:12" s="41" customFormat="1" ht="72" customHeight="1" x14ac:dyDescent="0.25">
      <c r="A324" s="65">
        <v>37</v>
      </c>
      <c r="B324" s="65" t="s">
        <v>393</v>
      </c>
      <c r="C324" s="65" t="s">
        <v>31</v>
      </c>
      <c r="D324" s="65" t="s">
        <v>394</v>
      </c>
      <c r="E324" s="65" t="s">
        <v>344</v>
      </c>
      <c r="F324" s="51">
        <v>1</v>
      </c>
      <c r="G324" s="65"/>
      <c r="H324" s="52"/>
      <c r="I324" s="52"/>
      <c r="J324" s="65" t="s">
        <v>369</v>
      </c>
      <c r="K324" s="65" t="s">
        <v>170</v>
      </c>
      <c r="L324" s="25" t="s">
        <v>529</v>
      </c>
    </row>
    <row r="325" spans="1:12" s="41" customFormat="1" ht="63.75" x14ac:dyDescent="0.25">
      <c r="A325" s="65">
        <v>38</v>
      </c>
      <c r="B325" s="65" t="s">
        <v>522</v>
      </c>
      <c r="C325" s="65" t="s">
        <v>77</v>
      </c>
      <c r="D325" s="65" t="s">
        <v>523</v>
      </c>
      <c r="E325" s="65" t="s">
        <v>344</v>
      </c>
      <c r="F325" s="51">
        <v>1</v>
      </c>
      <c r="G325" s="65"/>
      <c r="H325" s="52">
        <v>37200</v>
      </c>
      <c r="I325" s="52">
        <f t="shared" ref="I325:I335" si="26">H325*1.12</f>
        <v>41664.000000000007</v>
      </c>
      <c r="J325" s="65" t="s">
        <v>524</v>
      </c>
      <c r="K325" s="65" t="s">
        <v>30</v>
      </c>
      <c r="L325" s="25"/>
    </row>
    <row r="326" spans="1:12" s="41" customFormat="1" ht="63.75" x14ac:dyDescent="0.25">
      <c r="A326" s="65">
        <v>39</v>
      </c>
      <c r="B326" s="65" t="s">
        <v>525</v>
      </c>
      <c r="C326" s="65" t="s">
        <v>77</v>
      </c>
      <c r="D326" s="65" t="s">
        <v>526</v>
      </c>
      <c r="E326" s="65" t="s">
        <v>344</v>
      </c>
      <c r="F326" s="51">
        <v>1</v>
      </c>
      <c r="G326" s="65"/>
      <c r="H326" s="52">
        <v>37200</v>
      </c>
      <c r="I326" s="52">
        <f t="shared" si="26"/>
        <v>41664.000000000007</v>
      </c>
      <c r="J326" s="65" t="s">
        <v>524</v>
      </c>
      <c r="K326" s="65" t="s">
        <v>30</v>
      </c>
      <c r="L326" s="25"/>
    </row>
    <row r="327" spans="1:12" s="41" customFormat="1" ht="63.75" x14ac:dyDescent="0.25">
      <c r="A327" s="65">
        <v>40</v>
      </c>
      <c r="B327" s="65" t="s">
        <v>527</v>
      </c>
      <c r="C327" s="65" t="s">
        <v>77</v>
      </c>
      <c r="D327" s="65" t="s">
        <v>528</v>
      </c>
      <c r="E327" s="65" t="s">
        <v>344</v>
      </c>
      <c r="F327" s="51">
        <v>1</v>
      </c>
      <c r="G327" s="65"/>
      <c r="H327" s="52">
        <v>70400</v>
      </c>
      <c r="I327" s="52">
        <f t="shared" si="26"/>
        <v>78848.000000000015</v>
      </c>
      <c r="J327" s="65" t="s">
        <v>524</v>
      </c>
      <c r="K327" s="65" t="s">
        <v>30</v>
      </c>
      <c r="L327" s="25"/>
    </row>
    <row r="328" spans="1:12" s="41" customFormat="1" ht="76.5" x14ac:dyDescent="0.25">
      <c r="A328" s="65">
        <v>41</v>
      </c>
      <c r="B328" s="37" t="s">
        <v>1033</v>
      </c>
      <c r="C328" s="65" t="s">
        <v>77</v>
      </c>
      <c r="D328" s="65" t="s">
        <v>1240</v>
      </c>
      <c r="E328" s="37" t="s">
        <v>25</v>
      </c>
      <c r="F328" s="51">
        <v>1</v>
      </c>
      <c r="G328" s="36"/>
      <c r="H328" s="52">
        <v>1250000</v>
      </c>
      <c r="I328" s="52">
        <f t="shared" si="26"/>
        <v>1400000.0000000002</v>
      </c>
      <c r="J328" s="65" t="s">
        <v>1034</v>
      </c>
      <c r="K328" s="65" t="s">
        <v>538</v>
      </c>
      <c r="L328" s="25" t="s">
        <v>1032</v>
      </c>
    </row>
    <row r="329" spans="1:12" s="41" customFormat="1" ht="140.25" x14ac:dyDescent="0.25">
      <c r="A329" s="65">
        <v>42</v>
      </c>
      <c r="B329" s="37" t="s">
        <v>570</v>
      </c>
      <c r="C329" s="65" t="s">
        <v>77</v>
      </c>
      <c r="D329" s="65" t="s">
        <v>1035</v>
      </c>
      <c r="E329" s="37" t="s">
        <v>25</v>
      </c>
      <c r="F329" s="51">
        <v>1</v>
      </c>
      <c r="G329" s="36"/>
      <c r="H329" s="52">
        <v>500000</v>
      </c>
      <c r="I329" s="52">
        <f t="shared" si="26"/>
        <v>560000</v>
      </c>
      <c r="J329" s="65" t="s">
        <v>571</v>
      </c>
      <c r="K329" s="65" t="s">
        <v>572</v>
      </c>
      <c r="L329" s="25" t="s">
        <v>1004</v>
      </c>
    </row>
    <row r="330" spans="1:12" s="41" customFormat="1" ht="76.5" x14ac:dyDescent="0.25">
      <c r="A330" s="65">
        <v>43</v>
      </c>
      <c r="B330" s="42" t="s">
        <v>573</v>
      </c>
      <c r="C330" s="65" t="s">
        <v>77</v>
      </c>
      <c r="D330" s="42" t="s">
        <v>1241</v>
      </c>
      <c r="E330" s="37" t="s">
        <v>25</v>
      </c>
      <c r="F330" s="51">
        <v>1</v>
      </c>
      <c r="G330" s="56"/>
      <c r="H330" s="52">
        <v>520744.86</v>
      </c>
      <c r="I330" s="52">
        <f t="shared" si="26"/>
        <v>583234.24320000003</v>
      </c>
      <c r="J330" s="65" t="s">
        <v>47</v>
      </c>
      <c r="K330" s="38" t="s">
        <v>572</v>
      </c>
      <c r="L330" s="25"/>
    </row>
    <row r="331" spans="1:12" s="41" customFormat="1" ht="76.5" x14ac:dyDescent="0.25">
      <c r="A331" s="65">
        <v>44</v>
      </c>
      <c r="B331" s="39" t="s">
        <v>574</v>
      </c>
      <c r="C331" s="65" t="s">
        <v>31</v>
      </c>
      <c r="D331" s="39" t="s">
        <v>585</v>
      </c>
      <c r="E331" s="37" t="s">
        <v>25</v>
      </c>
      <c r="F331" s="51">
        <v>1</v>
      </c>
      <c r="G331" s="56"/>
      <c r="H331" s="52"/>
      <c r="I331" s="52"/>
      <c r="J331" s="65" t="s">
        <v>47</v>
      </c>
      <c r="K331" s="38" t="s">
        <v>572</v>
      </c>
      <c r="L331" s="25" t="s">
        <v>1017</v>
      </c>
    </row>
    <row r="332" spans="1:12" s="41" customFormat="1" ht="248.45" customHeight="1" x14ac:dyDescent="0.25">
      <c r="A332" s="65">
        <v>45</v>
      </c>
      <c r="B332" s="39" t="s">
        <v>575</v>
      </c>
      <c r="C332" s="65" t="s">
        <v>77</v>
      </c>
      <c r="D332" s="65" t="s">
        <v>1038</v>
      </c>
      <c r="E332" s="45" t="s">
        <v>25</v>
      </c>
      <c r="F332" s="51">
        <v>1</v>
      </c>
      <c r="G332" s="56"/>
      <c r="H332" s="52">
        <v>800000</v>
      </c>
      <c r="I332" s="52">
        <f t="shared" si="26"/>
        <v>896000.00000000012</v>
      </c>
      <c r="J332" s="65" t="s">
        <v>47</v>
      </c>
      <c r="K332" s="38" t="s">
        <v>572</v>
      </c>
      <c r="L332" s="25" t="s">
        <v>834</v>
      </c>
    </row>
    <row r="333" spans="1:12" s="41" customFormat="1" ht="76.5" x14ac:dyDescent="0.25">
      <c r="A333" s="65">
        <v>46</v>
      </c>
      <c r="B333" s="39" t="s">
        <v>576</v>
      </c>
      <c r="C333" s="65" t="s">
        <v>77</v>
      </c>
      <c r="D333" s="42" t="s">
        <v>1242</v>
      </c>
      <c r="E333" s="45" t="s">
        <v>25</v>
      </c>
      <c r="F333" s="51">
        <v>1</v>
      </c>
      <c r="G333" s="56"/>
      <c r="H333" s="52">
        <v>960000</v>
      </c>
      <c r="I333" s="52">
        <f t="shared" si="26"/>
        <v>1075200</v>
      </c>
      <c r="J333" s="65" t="s">
        <v>47</v>
      </c>
      <c r="K333" s="38" t="s">
        <v>572</v>
      </c>
      <c r="L333" s="25" t="s">
        <v>993</v>
      </c>
    </row>
    <row r="334" spans="1:12" s="41" customFormat="1" ht="229.5" x14ac:dyDescent="0.25">
      <c r="A334" s="31">
        <v>47</v>
      </c>
      <c r="B334" s="81" t="s">
        <v>1105</v>
      </c>
      <c r="C334" s="65" t="s">
        <v>593</v>
      </c>
      <c r="D334" s="82" t="s">
        <v>581</v>
      </c>
      <c r="E334" s="83" t="s">
        <v>25</v>
      </c>
      <c r="F334" s="51">
        <v>1</v>
      </c>
      <c r="G334" s="84"/>
      <c r="H334" s="52">
        <v>7207865.2999999998</v>
      </c>
      <c r="I334" s="52">
        <f t="shared" si="26"/>
        <v>8072809.1360000009</v>
      </c>
      <c r="J334" s="31" t="s">
        <v>377</v>
      </c>
      <c r="K334" s="31" t="s">
        <v>1106</v>
      </c>
      <c r="L334" s="46" t="s">
        <v>1104</v>
      </c>
    </row>
    <row r="335" spans="1:12" s="41" customFormat="1" ht="76.5" x14ac:dyDescent="0.25">
      <c r="A335" s="65">
        <v>48</v>
      </c>
      <c r="B335" s="42" t="s">
        <v>592</v>
      </c>
      <c r="C335" s="65" t="s">
        <v>593</v>
      </c>
      <c r="D335" s="42" t="s">
        <v>600</v>
      </c>
      <c r="E335" s="65" t="s">
        <v>344</v>
      </c>
      <c r="F335" s="51">
        <v>1</v>
      </c>
      <c r="G335" s="65"/>
      <c r="H335" s="52">
        <v>340000</v>
      </c>
      <c r="I335" s="52">
        <f t="shared" si="26"/>
        <v>380800.00000000006</v>
      </c>
      <c r="J335" s="65" t="s">
        <v>594</v>
      </c>
      <c r="K335" s="42" t="s">
        <v>595</v>
      </c>
      <c r="L335" s="43" t="s">
        <v>333</v>
      </c>
    </row>
    <row r="336" spans="1:12" s="49" customFormat="1" ht="63.75" x14ac:dyDescent="0.25">
      <c r="A336" s="65">
        <v>49</v>
      </c>
      <c r="B336" s="37" t="s">
        <v>700</v>
      </c>
      <c r="C336" s="65" t="s">
        <v>77</v>
      </c>
      <c r="D336" s="65" t="s">
        <v>701</v>
      </c>
      <c r="E336" s="37" t="s">
        <v>25</v>
      </c>
      <c r="F336" s="51">
        <v>1</v>
      </c>
      <c r="G336" s="36"/>
      <c r="H336" s="52">
        <v>1494000</v>
      </c>
      <c r="I336" s="52">
        <f t="shared" ref="I336:I339" si="27">H336*1.12</f>
        <v>1673280.0000000002</v>
      </c>
      <c r="J336" s="9" t="s">
        <v>702</v>
      </c>
      <c r="K336" s="43" t="s">
        <v>22</v>
      </c>
      <c r="L336" s="65" t="s">
        <v>333</v>
      </c>
    </row>
    <row r="337" spans="1:14" s="49" customFormat="1" ht="255" x14ac:dyDescent="0.25">
      <c r="A337" s="31">
        <v>50</v>
      </c>
      <c r="B337" s="37" t="s">
        <v>826</v>
      </c>
      <c r="C337" s="37" t="s">
        <v>77</v>
      </c>
      <c r="D337" s="37" t="s">
        <v>827</v>
      </c>
      <c r="E337" s="37" t="s">
        <v>25</v>
      </c>
      <c r="F337" s="51">
        <v>1</v>
      </c>
      <c r="G337" s="23">
        <v>827500</v>
      </c>
      <c r="H337" s="52">
        <f t="shared" ref="H337:H338" si="28">F337*G337</f>
        <v>827500</v>
      </c>
      <c r="I337" s="52">
        <f t="shared" si="27"/>
        <v>926800.00000000012</v>
      </c>
      <c r="J337" s="65" t="s">
        <v>822</v>
      </c>
      <c r="K337" s="65" t="s">
        <v>823</v>
      </c>
      <c r="L337" s="65" t="s">
        <v>333</v>
      </c>
    </row>
    <row r="338" spans="1:14" s="49" customFormat="1" ht="76.5" x14ac:dyDescent="0.25">
      <c r="A338" s="65">
        <v>51</v>
      </c>
      <c r="B338" s="37" t="s">
        <v>828</v>
      </c>
      <c r="C338" s="37" t="s">
        <v>77</v>
      </c>
      <c r="D338" s="37" t="s">
        <v>829</v>
      </c>
      <c r="E338" s="37" t="s">
        <v>25</v>
      </c>
      <c r="F338" s="32">
        <v>1</v>
      </c>
      <c r="G338" s="23">
        <f>473214.3+158000</f>
        <v>631214.30000000005</v>
      </c>
      <c r="H338" s="23">
        <f t="shared" si="28"/>
        <v>631214.30000000005</v>
      </c>
      <c r="I338" s="23">
        <f t="shared" si="27"/>
        <v>706960.01600000006</v>
      </c>
      <c r="J338" s="65" t="s">
        <v>830</v>
      </c>
      <c r="K338" s="65" t="s">
        <v>823</v>
      </c>
      <c r="L338" s="65" t="s">
        <v>333</v>
      </c>
    </row>
    <row r="339" spans="1:14" s="49" customFormat="1" ht="267.75" x14ac:dyDescent="0.25">
      <c r="A339" s="65">
        <v>52</v>
      </c>
      <c r="B339" s="37" t="s">
        <v>1083</v>
      </c>
      <c r="C339" s="37" t="s">
        <v>77</v>
      </c>
      <c r="D339" s="79" t="s">
        <v>1081</v>
      </c>
      <c r="E339" s="37" t="s">
        <v>25</v>
      </c>
      <c r="F339" s="32">
        <v>1</v>
      </c>
      <c r="G339" s="78"/>
      <c r="H339" s="78">
        <v>200000</v>
      </c>
      <c r="I339" s="23">
        <f t="shared" si="27"/>
        <v>224000.00000000003</v>
      </c>
      <c r="J339" s="38" t="s">
        <v>1082</v>
      </c>
      <c r="K339" s="65" t="s">
        <v>823</v>
      </c>
      <c r="L339" s="65" t="s">
        <v>333</v>
      </c>
    </row>
    <row r="340" spans="1:14" s="49" customFormat="1" ht="76.5" x14ac:dyDescent="0.25">
      <c r="A340" s="65">
        <v>53</v>
      </c>
      <c r="B340" s="43" t="s">
        <v>810</v>
      </c>
      <c r="C340" s="37" t="s">
        <v>77</v>
      </c>
      <c r="D340" s="43" t="s">
        <v>811</v>
      </c>
      <c r="E340" s="65" t="s">
        <v>25</v>
      </c>
      <c r="F340" s="59">
        <v>1</v>
      </c>
      <c r="G340" s="59"/>
      <c r="H340" s="59">
        <v>310000</v>
      </c>
      <c r="I340" s="59">
        <f t="shared" ref="I340:I345" si="29">H340*1.12</f>
        <v>347200.00000000006</v>
      </c>
      <c r="J340" s="65" t="s">
        <v>808</v>
      </c>
      <c r="K340" s="65" t="s">
        <v>812</v>
      </c>
      <c r="L340" s="67" t="s">
        <v>333</v>
      </c>
    </row>
    <row r="341" spans="1:14" s="49" customFormat="1" ht="96" customHeight="1" x14ac:dyDescent="0.25">
      <c r="A341" s="65">
        <v>54</v>
      </c>
      <c r="B341" s="43" t="s">
        <v>1089</v>
      </c>
      <c r="C341" s="37" t="s">
        <v>77</v>
      </c>
      <c r="D341" s="108" t="s">
        <v>1094</v>
      </c>
      <c r="E341" s="65" t="s">
        <v>25</v>
      </c>
      <c r="F341" s="59">
        <v>1</v>
      </c>
      <c r="G341" s="62"/>
      <c r="H341" s="59">
        <v>4972680</v>
      </c>
      <c r="I341" s="59">
        <f t="shared" si="29"/>
        <v>5569401.6000000006</v>
      </c>
      <c r="J341" s="62" t="s">
        <v>1095</v>
      </c>
      <c r="K341" s="65" t="s">
        <v>823</v>
      </c>
      <c r="L341" s="65" t="s">
        <v>333</v>
      </c>
    </row>
    <row r="342" spans="1:14" s="49" customFormat="1" ht="63.75" x14ac:dyDescent="0.25">
      <c r="A342" s="65">
        <v>55</v>
      </c>
      <c r="B342" s="43" t="s">
        <v>1090</v>
      </c>
      <c r="C342" s="37" t="s">
        <v>77</v>
      </c>
      <c r="D342" s="43" t="s">
        <v>1093</v>
      </c>
      <c r="E342" s="65" t="s">
        <v>25</v>
      </c>
      <c r="F342" s="59">
        <v>1</v>
      </c>
      <c r="G342" s="62"/>
      <c r="H342" s="59">
        <v>5901539.8399999999</v>
      </c>
      <c r="I342" s="59">
        <f t="shared" si="29"/>
        <v>6609724.6208000006</v>
      </c>
      <c r="J342" s="62" t="s">
        <v>1095</v>
      </c>
      <c r="K342" s="65" t="s">
        <v>823</v>
      </c>
      <c r="L342" s="65" t="s">
        <v>333</v>
      </c>
    </row>
    <row r="343" spans="1:14" s="49" customFormat="1" ht="89.25" x14ac:dyDescent="0.25">
      <c r="A343" s="65">
        <v>56</v>
      </c>
      <c r="B343" s="43" t="s">
        <v>1091</v>
      </c>
      <c r="C343" s="37" t="s">
        <v>77</v>
      </c>
      <c r="D343" s="43" t="s">
        <v>1092</v>
      </c>
      <c r="E343" s="65" t="s">
        <v>25</v>
      </c>
      <c r="F343" s="59">
        <v>1</v>
      </c>
      <c r="G343" s="62"/>
      <c r="H343" s="59">
        <v>5011200</v>
      </c>
      <c r="I343" s="59">
        <f t="shared" si="29"/>
        <v>5612544.0000000009</v>
      </c>
      <c r="J343" s="65" t="s">
        <v>1096</v>
      </c>
      <c r="K343" s="65" t="s">
        <v>823</v>
      </c>
      <c r="L343" s="65" t="s">
        <v>333</v>
      </c>
    </row>
    <row r="344" spans="1:14" s="49" customFormat="1" ht="114.75" x14ac:dyDescent="0.25">
      <c r="A344" s="65">
        <v>57</v>
      </c>
      <c r="B344" s="43" t="s">
        <v>1089</v>
      </c>
      <c r="C344" s="37" t="s">
        <v>77</v>
      </c>
      <c r="D344" s="108" t="s">
        <v>1094</v>
      </c>
      <c r="E344" s="65" t="s">
        <v>25</v>
      </c>
      <c r="F344" s="59">
        <v>1</v>
      </c>
      <c r="G344" s="62"/>
      <c r="H344" s="59">
        <v>5333659.94666667</v>
      </c>
      <c r="I344" s="59">
        <f t="shared" si="29"/>
        <v>5973699.1402666708</v>
      </c>
      <c r="J344" s="38" t="s">
        <v>1097</v>
      </c>
      <c r="K344" s="65" t="s">
        <v>823</v>
      </c>
      <c r="L344" s="65" t="s">
        <v>333</v>
      </c>
    </row>
    <row r="345" spans="1:14" s="49" customFormat="1" ht="89.25" x14ac:dyDescent="0.25">
      <c r="A345" s="65">
        <v>58</v>
      </c>
      <c r="B345" s="43" t="s">
        <v>1227</v>
      </c>
      <c r="C345" s="37" t="s">
        <v>77</v>
      </c>
      <c r="D345" s="108" t="s">
        <v>1228</v>
      </c>
      <c r="E345" s="65" t="s">
        <v>25</v>
      </c>
      <c r="F345" s="59">
        <v>1</v>
      </c>
      <c r="G345" s="62"/>
      <c r="H345" s="62">
        <v>990000</v>
      </c>
      <c r="I345" s="62">
        <f t="shared" si="29"/>
        <v>1108800</v>
      </c>
      <c r="J345" s="65" t="s">
        <v>1229</v>
      </c>
      <c r="K345" s="65" t="s">
        <v>823</v>
      </c>
      <c r="L345" s="65" t="s">
        <v>333</v>
      </c>
    </row>
    <row r="346" spans="1:14" ht="12" customHeight="1" x14ac:dyDescent="0.2">
      <c r="A346" s="89" t="s">
        <v>33</v>
      </c>
      <c r="B346" s="90"/>
      <c r="C346" s="91"/>
      <c r="D346" s="38"/>
      <c r="E346" s="38"/>
      <c r="F346" s="18"/>
      <c r="G346" s="18"/>
      <c r="H346" s="19">
        <f>SUM(H288:H345)</f>
        <v>103734927.07095237</v>
      </c>
      <c r="I346" s="19">
        <f>SUM(I288:I345)</f>
        <v>116183118.31946668</v>
      </c>
      <c r="J346" s="20"/>
      <c r="K346" s="20"/>
      <c r="L346" s="38"/>
    </row>
    <row r="347" spans="1:14" x14ac:dyDescent="0.2">
      <c r="A347" s="106" t="s">
        <v>12</v>
      </c>
      <c r="B347" s="106"/>
      <c r="C347" s="106"/>
      <c r="D347" s="65"/>
      <c r="E347" s="65"/>
      <c r="F347" s="36"/>
      <c r="G347" s="36"/>
      <c r="H347" s="33">
        <f>H346+H286+H276</f>
        <v>494544645.63666666</v>
      </c>
      <c r="I347" s="33">
        <f>I346+I286+I276</f>
        <v>553890003.11306691</v>
      </c>
      <c r="J347" s="9"/>
      <c r="K347" s="9"/>
      <c r="L347" s="65"/>
      <c r="N347" s="66"/>
    </row>
    <row r="348" spans="1:14" x14ac:dyDescent="0.2">
      <c r="A348" s="85" t="s">
        <v>15</v>
      </c>
      <c r="B348" s="85"/>
      <c r="C348" s="85"/>
      <c r="D348" s="85"/>
      <c r="E348" s="85"/>
      <c r="F348" s="85"/>
      <c r="G348" s="85"/>
      <c r="H348" s="85"/>
      <c r="I348" s="85"/>
      <c r="J348" s="85"/>
      <c r="K348" s="85"/>
      <c r="L348" s="65"/>
    </row>
    <row r="349" spans="1:14" s="41" customFormat="1" x14ac:dyDescent="0.25">
      <c r="A349" s="86" t="s">
        <v>14</v>
      </c>
      <c r="B349" s="87"/>
      <c r="C349" s="87"/>
      <c r="D349" s="87"/>
      <c r="E349" s="87"/>
      <c r="F349" s="87"/>
      <c r="G349" s="87"/>
      <c r="H349" s="87"/>
      <c r="I349" s="87"/>
      <c r="J349" s="88"/>
      <c r="K349" s="40"/>
      <c r="L349" s="43"/>
    </row>
    <row r="350" spans="1:14" s="8" customFormat="1" ht="87" customHeight="1" x14ac:dyDescent="0.25">
      <c r="A350" s="42" t="s">
        <v>28</v>
      </c>
      <c r="B350" s="65" t="s">
        <v>40</v>
      </c>
      <c r="C350" s="65" t="s">
        <v>42</v>
      </c>
      <c r="D350" s="65" t="s">
        <v>23</v>
      </c>
      <c r="E350" s="58" t="s">
        <v>32</v>
      </c>
      <c r="F350" s="52">
        <v>842000</v>
      </c>
      <c r="G350" s="52">
        <v>91.08</v>
      </c>
      <c r="H350" s="52">
        <f>F350*G350</f>
        <v>76689360</v>
      </c>
      <c r="I350" s="52">
        <f>H350*1.12</f>
        <v>85892083.200000003</v>
      </c>
      <c r="J350" s="65" t="s">
        <v>43</v>
      </c>
      <c r="K350" s="43" t="s">
        <v>22</v>
      </c>
      <c r="L350" s="65"/>
    </row>
    <row r="351" spans="1:14" s="8" customFormat="1" ht="83.25" customHeight="1" x14ac:dyDescent="0.25">
      <c r="A351" s="42" t="s">
        <v>76</v>
      </c>
      <c r="B351" s="43" t="s">
        <v>134</v>
      </c>
      <c r="C351" s="43" t="s">
        <v>37</v>
      </c>
      <c r="D351" s="43" t="s">
        <v>135</v>
      </c>
      <c r="E351" s="43" t="s">
        <v>136</v>
      </c>
      <c r="F351" s="52">
        <f>H351/G351</f>
        <v>13711259.167333867</v>
      </c>
      <c r="G351" s="52">
        <v>12.49</v>
      </c>
      <c r="H351" s="52">
        <v>171253627</v>
      </c>
      <c r="I351" s="52">
        <f t="shared" ref="I351:I353" si="30">H351*1.12</f>
        <v>191804062.24000001</v>
      </c>
      <c r="J351" s="65" t="s">
        <v>154</v>
      </c>
      <c r="K351" s="43" t="s">
        <v>22</v>
      </c>
      <c r="L351" s="17"/>
    </row>
    <row r="352" spans="1:14" s="8" customFormat="1" ht="83.25" customHeight="1" x14ac:dyDescent="0.25">
      <c r="A352" s="42" t="s">
        <v>108</v>
      </c>
      <c r="B352" s="43" t="s">
        <v>137</v>
      </c>
      <c r="C352" s="43" t="s">
        <v>37</v>
      </c>
      <c r="D352" s="43" t="s">
        <v>135</v>
      </c>
      <c r="E352" s="43" t="s">
        <v>136</v>
      </c>
      <c r="F352" s="52">
        <f t="shared" ref="F352:F353" si="31">H352/G352</f>
        <v>419872.85828662931</v>
      </c>
      <c r="G352" s="52">
        <v>12.49</v>
      </c>
      <c r="H352" s="52">
        <v>5244212</v>
      </c>
      <c r="I352" s="52">
        <f t="shared" si="30"/>
        <v>5873517.4400000004</v>
      </c>
      <c r="J352" s="65" t="s">
        <v>154</v>
      </c>
      <c r="K352" s="43" t="s">
        <v>138</v>
      </c>
      <c r="L352" s="17"/>
    </row>
    <row r="353" spans="1:12" s="8" customFormat="1" ht="83.25" customHeight="1" x14ac:dyDescent="0.25">
      <c r="A353" s="42" t="s">
        <v>109</v>
      </c>
      <c r="B353" s="65" t="s">
        <v>139</v>
      </c>
      <c r="C353" s="43" t="s">
        <v>37</v>
      </c>
      <c r="D353" s="43" t="s">
        <v>135</v>
      </c>
      <c r="E353" s="43" t="s">
        <v>136</v>
      </c>
      <c r="F353" s="52">
        <f t="shared" si="31"/>
        <v>586524.73979183345</v>
      </c>
      <c r="G353" s="52">
        <v>12.49</v>
      </c>
      <c r="H353" s="52">
        <v>7325694</v>
      </c>
      <c r="I353" s="52">
        <f t="shared" si="30"/>
        <v>8204777.2800000012</v>
      </c>
      <c r="J353" s="65" t="s">
        <v>154</v>
      </c>
      <c r="K353" s="65" t="s">
        <v>140</v>
      </c>
      <c r="L353" s="17"/>
    </row>
    <row r="354" spans="1:12" s="8" customFormat="1" ht="87" customHeight="1" x14ac:dyDescent="0.25">
      <c r="A354" s="42" t="s">
        <v>110</v>
      </c>
      <c r="B354" s="65" t="s">
        <v>40</v>
      </c>
      <c r="C354" s="65" t="s">
        <v>42</v>
      </c>
      <c r="D354" s="65" t="s">
        <v>396</v>
      </c>
      <c r="E354" s="58" t="s">
        <v>32</v>
      </c>
      <c r="F354" s="52">
        <v>670000</v>
      </c>
      <c r="G354" s="52">
        <v>91.08</v>
      </c>
      <c r="H354" s="52">
        <f>F354*G354</f>
        <v>61023600</v>
      </c>
      <c r="I354" s="52">
        <f>H354*1.12</f>
        <v>68346432</v>
      </c>
      <c r="J354" s="65" t="s">
        <v>395</v>
      </c>
      <c r="K354" s="43" t="s">
        <v>22</v>
      </c>
      <c r="L354" s="65"/>
    </row>
    <row r="355" spans="1:12" s="8" customFormat="1" ht="102" x14ac:dyDescent="0.25">
      <c r="A355" s="42" t="s">
        <v>111</v>
      </c>
      <c r="B355" s="65" t="s">
        <v>40</v>
      </c>
      <c r="C355" s="65" t="s">
        <v>42</v>
      </c>
      <c r="D355" s="65" t="s">
        <v>396</v>
      </c>
      <c r="E355" s="50" t="s">
        <v>32</v>
      </c>
      <c r="F355" s="52">
        <v>540000</v>
      </c>
      <c r="G355" s="52">
        <v>91.08</v>
      </c>
      <c r="H355" s="52">
        <f>F355*G355</f>
        <v>49183200</v>
      </c>
      <c r="I355" s="52">
        <f>H355*1.12</f>
        <v>55085184.000000007</v>
      </c>
      <c r="J355" s="65" t="s">
        <v>605</v>
      </c>
      <c r="K355" s="43" t="s">
        <v>22</v>
      </c>
      <c r="L355" s="65"/>
    </row>
    <row r="356" spans="1:12" s="8" customFormat="1" ht="76.5" x14ac:dyDescent="0.25">
      <c r="A356" s="42" t="s">
        <v>112</v>
      </c>
      <c r="B356" s="65" t="s">
        <v>607</v>
      </c>
      <c r="C356" s="65" t="s">
        <v>606</v>
      </c>
      <c r="D356" s="65" t="s">
        <v>608</v>
      </c>
      <c r="E356" s="50" t="s">
        <v>142</v>
      </c>
      <c r="F356" s="52">
        <v>50</v>
      </c>
      <c r="G356" s="52">
        <v>2210</v>
      </c>
      <c r="H356" s="52">
        <f t="shared" ref="H356:H367" si="32">F356*G356</f>
        <v>110500</v>
      </c>
      <c r="I356" s="52">
        <f t="shared" ref="I356:I367" si="33">H356*1.12</f>
        <v>123760.00000000001</v>
      </c>
      <c r="J356" s="65" t="s">
        <v>300</v>
      </c>
      <c r="K356" s="43" t="s">
        <v>22</v>
      </c>
      <c r="L356" s="65" t="s">
        <v>333</v>
      </c>
    </row>
    <row r="357" spans="1:12" s="8" customFormat="1" ht="76.5" x14ac:dyDescent="0.25">
      <c r="A357" s="42" t="s">
        <v>113</v>
      </c>
      <c r="B357" s="65" t="s">
        <v>609</v>
      </c>
      <c r="C357" s="65" t="s">
        <v>606</v>
      </c>
      <c r="D357" s="65" t="s">
        <v>610</v>
      </c>
      <c r="E357" s="50" t="s">
        <v>142</v>
      </c>
      <c r="F357" s="52">
        <v>830</v>
      </c>
      <c r="G357" s="52">
        <v>560</v>
      </c>
      <c r="H357" s="52">
        <f t="shared" si="32"/>
        <v>464800</v>
      </c>
      <c r="I357" s="52">
        <f t="shared" si="33"/>
        <v>520576.00000000006</v>
      </c>
      <c r="J357" s="65" t="s">
        <v>300</v>
      </c>
      <c r="K357" s="43" t="s">
        <v>22</v>
      </c>
      <c r="L357" s="65" t="s">
        <v>333</v>
      </c>
    </row>
    <row r="358" spans="1:12" s="8" customFormat="1" ht="76.5" x14ac:dyDescent="0.25">
      <c r="A358" s="42" t="s">
        <v>114</v>
      </c>
      <c r="B358" s="65" t="s">
        <v>611</v>
      </c>
      <c r="C358" s="65" t="s">
        <v>606</v>
      </c>
      <c r="D358" s="65" t="s">
        <v>612</v>
      </c>
      <c r="E358" s="50" t="s">
        <v>142</v>
      </c>
      <c r="F358" s="52">
        <v>830</v>
      </c>
      <c r="G358" s="52">
        <v>300</v>
      </c>
      <c r="H358" s="52">
        <f t="shared" si="32"/>
        <v>249000</v>
      </c>
      <c r="I358" s="52">
        <f t="shared" si="33"/>
        <v>278880</v>
      </c>
      <c r="J358" s="65" t="s">
        <v>300</v>
      </c>
      <c r="K358" s="43" t="s">
        <v>22</v>
      </c>
      <c r="L358" s="65" t="s">
        <v>333</v>
      </c>
    </row>
    <row r="359" spans="1:12" s="8" customFormat="1" ht="76.5" x14ac:dyDescent="0.25">
      <c r="A359" s="42" t="s">
        <v>115</v>
      </c>
      <c r="B359" s="65" t="s">
        <v>613</v>
      </c>
      <c r="C359" s="65" t="s">
        <v>606</v>
      </c>
      <c r="D359" s="65" t="s">
        <v>614</v>
      </c>
      <c r="E359" s="50" t="s">
        <v>142</v>
      </c>
      <c r="F359" s="52">
        <v>50</v>
      </c>
      <c r="G359" s="52">
        <v>1150</v>
      </c>
      <c r="H359" s="52">
        <f t="shared" si="32"/>
        <v>57500</v>
      </c>
      <c r="I359" s="52">
        <f t="shared" si="33"/>
        <v>64400.000000000007</v>
      </c>
      <c r="J359" s="65" t="s">
        <v>300</v>
      </c>
      <c r="K359" s="43" t="s">
        <v>22</v>
      </c>
      <c r="L359" s="65" t="s">
        <v>333</v>
      </c>
    </row>
    <row r="360" spans="1:12" s="8" customFormat="1" ht="76.5" x14ac:dyDescent="0.25">
      <c r="A360" s="42" t="s">
        <v>116</v>
      </c>
      <c r="B360" s="65" t="s">
        <v>615</v>
      </c>
      <c r="C360" s="65" t="s">
        <v>606</v>
      </c>
      <c r="D360" s="65" t="s">
        <v>831</v>
      </c>
      <c r="E360" s="50" t="s">
        <v>142</v>
      </c>
      <c r="F360" s="52">
        <v>50</v>
      </c>
      <c r="G360" s="52">
        <v>610</v>
      </c>
      <c r="H360" s="52">
        <f t="shared" ref="H360:H363" si="34">F360*G360</f>
        <v>30500</v>
      </c>
      <c r="I360" s="52">
        <f t="shared" si="33"/>
        <v>34160</v>
      </c>
      <c r="J360" s="65" t="s">
        <v>300</v>
      </c>
      <c r="K360" s="43" t="s">
        <v>22</v>
      </c>
      <c r="L360" s="65" t="s">
        <v>818</v>
      </c>
    </row>
    <row r="361" spans="1:12" s="8" customFormat="1" ht="76.5" x14ac:dyDescent="0.25">
      <c r="A361" s="42" t="s">
        <v>117</v>
      </c>
      <c r="B361" s="65" t="s">
        <v>616</v>
      </c>
      <c r="C361" s="65" t="s">
        <v>606</v>
      </c>
      <c r="D361" s="65" t="s">
        <v>832</v>
      </c>
      <c r="E361" s="50" t="s">
        <v>142</v>
      </c>
      <c r="F361" s="52">
        <v>50</v>
      </c>
      <c r="G361" s="52">
        <v>1500</v>
      </c>
      <c r="H361" s="52">
        <f t="shared" si="34"/>
        <v>75000</v>
      </c>
      <c r="I361" s="52">
        <f t="shared" si="33"/>
        <v>84000.000000000015</v>
      </c>
      <c r="J361" s="65" t="s">
        <v>300</v>
      </c>
      <c r="K361" s="43" t="s">
        <v>22</v>
      </c>
      <c r="L361" s="65" t="s">
        <v>818</v>
      </c>
    </row>
    <row r="362" spans="1:12" s="8" customFormat="1" ht="76.5" x14ac:dyDescent="0.25">
      <c r="A362" s="42" t="s">
        <v>121</v>
      </c>
      <c r="B362" s="65" t="s">
        <v>617</v>
      </c>
      <c r="C362" s="65" t="s">
        <v>606</v>
      </c>
      <c r="D362" s="65" t="s">
        <v>833</v>
      </c>
      <c r="E362" s="50" t="s">
        <v>142</v>
      </c>
      <c r="F362" s="52">
        <v>50</v>
      </c>
      <c r="G362" s="52">
        <v>390</v>
      </c>
      <c r="H362" s="52">
        <f t="shared" si="34"/>
        <v>19500</v>
      </c>
      <c r="I362" s="52">
        <f t="shared" si="33"/>
        <v>21840.000000000004</v>
      </c>
      <c r="J362" s="65" t="s">
        <v>300</v>
      </c>
      <c r="K362" s="43" t="s">
        <v>22</v>
      </c>
      <c r="L362" s="65" t="s">
        <v>818</v>
      </c>
    </row>
    <row r="363" spans="1:12" s="8" customFormat="1" ht="76.5" x14ac:dyDescent="0.25">
      <c r="A363" s="42" t="s">
        <v>122</v>
      </c>
      <c r="B363" s="65" t="s">
        <v>618</v>
      </c>
      <c r="C363" s="65" t="s">
        <v>606</v>
      </c>
      <c r="D363" s="65" t="s">
        <v>619</v>
      </c>
      <c r="E363" s="50" t="s">
        <v>142</v>
      </c>
      <c r="F363" s="52">
        <v>40</v>
      </c>
      <c r="G363" s="52">
        <v>750</v>
      </c>
      <c r="H363" s="52">
        <f t="shared" si="34"/>
        <v>30000</v>
      </c>
      <c r="I363" s="52">
        <f t="shared" si="33"/>
        <v>33600</v>
      </c>
      <c r="J363" s="65" t="s">
        <v>300</v>
      </c>
      <c r="K363" s="43" t="s">
        <v>22</v>
      </c>
      <c r="L363" s="65" t="s">
        <v>333</v>
      </c>
    </row>
    <row r="364" spans="1:12" s="8" customFormat="1" ht="76.5" x14ac:dyDescent="0.25">
      <c r="A364" s="42" t="s">
        <v>123</v>
      </c>
      <c r="B364" s="65" t="s">
        <v>620</v>
      </c>
      <c r="C364" s="65" t="s">
        <v>606</v>
      </c>
      <c r="D364" s="65" t="s">
        <v>621</v>
      </c>
      <c r="E364" s="50" t="s">
        <v>142</v>
      </c>
      <c r="F364" s="52">
        <v>830</v>
      </c>
      <c r="G364" s="52">
        <v>210</v>
      </c>
      <c r="H364" s="52">
        <f t="shared" si="32"/>
        <v>174300</v>
      </c>
      <c r="I364" s="52">
        <f t="shared" si="33"/>
        <v>195216.00000000003</v>
      </c>
      <c r="J364" s="65" t="s">
        <v>300</v>
      </c>
      <c r="K364" s="43" t="s">
        <v>22</v>
      </c>
      <c r="L364" s="65" t="s">
        <v>333</v>
      </c>
    </row>
    <row r="365" spans="1:12" s="8" customFormat="1" ht="76.5" x14ac:dyDescent="0.25">
      <c r="A365" s="42" t="s">
        <v>124</v>
      </c>
      <c r="B365" s="65" t="s">
        <v>622</v>
      </c>
      <c r="C365" s="65" t="s">
        <v>606</v>
      </c>
      <c r="D365" s="65" t="s">
        <v>736</v>
      </c>
      <c r="E365" s="50" t="s">
        <v>142</v>
      </c>
      <c r="F365" s="52">
        <v>100</v>
      </c>
      <c r="G365" s="52">
        <v>850</v>
      </c>
      <c r="H365" s="52">
        <f t="shared" si="32"/>
        <v>85000</v>
      </c>
      <c r="I365" s="52">
        <f t="shared" si="33"/>
        <v>95200.000000000015</v>
      </c>
      <c r="J365" s="65" t="s">
        <v>300</v>
      </c>
      <c r="K365" s="43" t="s">
        <v>22</v>
      </c>
      <c r="L365" s="65" t="s">
        <v>333</v>
      </c>
    </row>
    <row r="366" spans="1:12" s="8" customFormat="1" ht="76.5" x14ac:dyDescent="0.25">
      <c r="A366" s="42" t="s">
        <v>125</v>
      </c>
      <c r="B366" s="65" t="s">
        <v>623</v>
      </c>
      <c r="C366" s="65" t="s">
        <v>606</v>
      </c>
      <c r="D366" s="65" t="s">
        <v>624</v>
      </c>
      <c r="E366" s="50" t="s">
        <v>142</v>
      </c>
      <c r="F366" s="52">
        <v>50</v>
      </c>
      <c r="G366" s="52">
        <v>4350</v>
      </c>
      <c r="H366" s="52">
        <f t="shared" si="32"/>
        <v>217500</v>
      </c>
      <c r="I366" s="52">
        <f t="shared" si="33"/>
        <v>243600.00000000003</v>
      </c>
      <c r="J366" s="65" t="s">
        <v>300</v>
      </c>
      <c r="K366" s="43" t="s">
        <v>22</v>
      </c>
      <c r="L366" s="65" t="s">
        <v>333</v>
      </c>
    </row>
    <row r="367" spans="1:12" s="8" customFormat="1" ht="76.5" x14ac:dyDescent="0.25">
      <c r="A367" s="42" t="s">
        <v>126</v>
      </c>
      <c r="B367" s="65" t="s">
        <v>625</v>
      </c>
      <c r="C367" s="65" t="s">
        <v>606</v>
      </c>
      <c r="D367" s="65" t="s">
        <v>1048</v>
      </c>
      <c r="E367" s="50" t="s">
        <v>142</v>
      </c>
      <c r="F367" s="52">
        <v>50</v>
      </c>
      <c r="G367" s="52">
        <v>1560</v>
      </c>
      <c r="H367" s="52">
        <f t="shared" si="32"/>
        <v>78000</v>
      </c>
      <c r="I367" s="52">
        <f t="shared" si="33"/>
        <v>87360.000000000015</v>
      </c>
      <c r="J367" s="65" t="s">
        <v>300</v>
      </c>
      <c r="K367" s="43" t="s">
        <v>22</v>
      </c>
      <c r="L367" s="65" t="s">
        <v>818</v>
      </c>
    </row>
    <row r="368" spans="1:12" s="8" customFormat="1" ht="76.5" x14ac:dyDescent="0.25">
      <c r="A368" s="42" t="s">
        <v>127</v>
      </c>
      <c r="B368" s="65" t="s">
        <v>754</v>
      </c>
      <c r="C368" s="65" t="s">
        <v>755</v>
      </c>
      <c r="D368" s="65" t="s">
        <v>756</v>
      </c>
      <c r="E368" s="50" t="s">
        <v>142</v>
      </c>
      <c r="F368" s="52">
        <v>6</v>
      </c>
      <c r="G368" s="52">
        <v>4200</v>
      </c>
      <c r="H368" s="52"/>
      <c r="I368" s="52"/>
      <c r="J368" s="65" t="s">
        <v>808</v>
      </c>
      <c r="K368" s="43" t="s">
        <v>22</v>
      </c>
      <c r="L368" s="65" t="s">
        <v>1017</v>
      </c>
    </row>
    <row r="369" spans="1:12" s="8" customFormat="1" ht="76.5" x14ac:dyDescent="0.25">
      <c r="A369" s="42" t="s">
        <v>150</v>
      </c>
      <c r="B369" s="65" t="s">
        <v>757</v>
      </c>
      <c r="C369" s="65" t="s">
        <v>755</v>
      </c>
      <c r="D369" s="65" t="s">
        <v>758</v>
      </c>
      <c r="E369" s="50" t="s">
        <v>142</v>
      </c>
      <c r="F369" s="52">
        <v>6</v>
      </c>
      <c r="G369" s="52">
        <v>4400</v>
      </c>
      <c r="H369" s="52"/>
      <c r="I369" s="52"/>
      <c r="J369" s="65" t="s">
        <v>808</v>
      </c>
      <c r="K369" s="43" t="s">
        <v>22</v>
      </c>
      <c r="L369" s="65" t="s">
        <v>1017</v>
      </c>
    </row>
    <row r="370" spans="1:12" s="8" customFormat="1" ht="76.5" x14ac:dyDescent="0.25">
      <c r="A370" s="42" t="s">
        <v>151</v>
      </c>
      <c r="B370" s="65" t="s">
        <v>759</v>
      </c>
      <c r="C370" s="65" t="s">
        <v>755</v>
      </c>
      <c r="D370" s="65" t="s">
        <v>760</v>
      </c>
      <c r="E370" s="50" t="s">
        <v>142</v>
      </c>
      <c r="F370" s="52">
        <v>6</v>
      </c>
      <c r="G370" s="52">
        <v>4560</v>
      </c>
      <c r="H370" s="52"/>
      <c r="I370" s="52"/>
      <c r="J370" s="65" t="s">
        <v>808</v>
      </c>
      <c r="K370" s="43" t="s">
        <v>22</v>
      </c>
      <c r="L370" s="65" t="s">
        <v>1017</v>
      </c>
    </row>
    <row r="371" spans="1:12" s="8" customFormat="1" ht="76.5" x14ac:dyDescent="0.25">
      <c r="A371" s="42" t="s">
        <v>159</v>
      </c>
      <c r="B371" s="65" t="s">
        <v>761</v>
      </c>
      <c r="C371" s="65" t="s">
        <v>755</v>
      </c>
      <c r="D371" s="65" t="s">
        <v>762</v>
      </c>
      <c r="E371" s="50" t="s">
        <v>142</v>
      </c>
      <c r="F371" s="52">
        <v>6</v>
      </c>
      <c r="G371" s="52">
        <v>4800</v>
      </c>
      <c r="H371" s="52"/>
      <c r="I371" s="52"/>
      <c r="J371" s="65" t="s">
        <v>808</v>
      </c>
      <c r="K371" s="43" t="s">
        <v>22</v>
      </c>
      <c r="L371" s="65" t="s">
        <v>1017</v>
      </c>
    </row>
    <row r="372" spans="1:12" s="8" customFormat="1" ht="76.5" x14ac:dyDescent="0.25">
      <c r="A372" s="42" t="s">
        <v>160</v>
      </c>
      <c r="B372" s="65" t="s">
        <v>763</v>
      </c>
      <c r="C372" s="65" t="s">
        <v>755</v>
      </c>
      <c r="D372" s="65" t="s">
        <v>764</v>
      </c>
      <c r="E372" s="50" t="s">
        <v>142</v>
      </c>
      <c r="F372" s="52">
        <v>6</v>
      </c>
      <c r="G372" s="52">
        <v>4800</v>
      </c>
      <c r="H372" s="52"/>
      <c r="I372" s="52"/>
      <c r="J372" s="65" t="s">
        <v>808</v>
      </c>
      <c r="K372" s="43" t="s">
        <v>22</v>
      </c>
      <c r="L372" s="65" t="s">
        <v>1017</v>
      </c>
    </row>
    <row r="373" spans="1:12" s="8" customFormat="1" ht="76.5" x14ac:dyDescent="0.25">
      <c r="A373" s="42" t="s">
        <v>161</v>
      </c>
      <c r="B373" s="65" t="s">
        <v>765</v>
      </c>
      <c r="C373" s="65" t="s">
        <v>755</v>
      </c>
      <c r="D373" s="65" t="s">
        <v>766</v>
      </c>
      <c r="E373" s="50" t="s">
        <v>142</v>
      </c>
      <c r="F373" s="52">
        <v>6</v>
      </c>
      <c r="G373" s="52">
        <v>4950</v>
      </c>
      <c r="H373" s="52"/>
      <c r="I373" s="52"/>
      <c r="J373" s="65" t="s">
        <v>808</v>
      </c>
      <c r="K373" s="43" t="s">
        <v>22</v>
      </c>
      <c r="L373" s="65" t="s">
        <v>1017</v>
      </c>
    </row>
    <row r="374" spans="1:12" s="8" customFormat="1" ht="76.5" x14ac:dyDescent="0.25">
      <c r="A374" s="42" t="s">
        <v>162</v>
      </c>
      <c r="B374" s="65" t="s">
        <v>767</v>
      </c>
      <c r="C374" s="65" t="s">
        <v>755</v>
      </c>
      <c r="D374" s="65" t="s">
        <v>768</v>
      </c>
      <c r="E374" s="50" t="s">
        <v>142</v>
      </c>
      <c r="F374" s="52">
        <v>15</v>
      </c>
      <c r="G374" s="52">
        <v>1696.4285714285713</v>
      </c>
      <c r="H374" s="52"/>
      <c r="I374" s="52"/>
      <c r="J374" s="65" t="s">
        <v>808</v>
      </c>
      <c r="K374" s="43" t="s">
        <v>22</v>
      </c>
      <c r="L374" s="65" t="s">
        <v>1017</v>
      </c>
    </row>
    <row r="375" spans="1:12" s="8" customFormat="1" ht="76.5" x14ac:dyDescent="0.25">
      <c r="A375" s="42" t="s">
        <v>163</v>
      </c>
      <c r="B375" s="65" t="s">
        <v>769</v>
      </c>
      <c r="C375" s="65" t="s">
        <v>755</v>
      </c>
      <c r="D375" s="65" t="s">
        <v>770</v>
      </c>
      <c r="E375" s="50" t="s">
        <v>142</v>
      </c>
      <c r="F375" s="52">
        <v>15</v>
      </c>
      <c r="G375" s="52">
        <v>1696.4285714285713</v>
      </c>
      <c r="H375" s="52"/>
      <c r="I375" s="52"/>
      <c r="J375" s="65" t="s">
        <v>808</v>
      </c>
      <c r="K375" s="43" t="s">
        <v>22</v>
      </c>
      <c r="L375" s="65" t="s">
        <v>1017</v>
      </c>
    </row>
    <row r="376" spans="1:12" s="8" customFormat="1" ht="76.5" x14ac:dyDescent="0.25">
      <c r="A376" s="42" t="s">
        <v>164</v>
      </c>
      <c r="B376" s="65" t="s">
        <v>771</v>
      </c>
      <c r="C376" s="65" t="s">
        <v>755</v>
      </c>
      <c r="D376" s="65" t="s">
        <v>772</v>
      </c>
      <c r="E376" s="50" t="s">
        <v>142</v>
      </c>
      <c r="F376" s="52">
        <v>8</v>
      </c>
      <c r="G376" s="52">
        <v>1785.7142857142856</v>
      </c>
      <c r="H376" s="52"/>
      <c r="I376" s="52"/>
      <c r="J376" s="65" t="s">
        <v>808</v>
      </c>
      <c r="K376" s="43" t="s">
        <v>22</v>
      </c>
      <c r="L376" s="65" t="s">
        <v>1017</v>
      </c>
    </row>
    <row r="377" spans="1:12" s="8" customFormat="1" ht="76.5" x14ac:dyDescent="0.25">
      <c r="A377" s="42" t="s">
        <v>186</v>
      </c>
      <c r="B377" s="65" t="s">
        <v>773</v>
      </c>
      <c r="C377" s="65" t="s">
        <v>755</v>
      </c>
      <c r="D377" s="65" t="s">
        <v>774</v>
      </c>
      <c r="E377" s="50" t="s">
        <v>142</v>
      </c>
      <c r="F377" s="52">
        <v>20</v>
      </c>
      <c r="G377" s="52">
        <v>1964.285714285714</v>
      </c>
      <c r="H377" s="52"/>
      <c r="I377" s="52"/>
      <c r="J377" s="65" t="s">
        <v>808</v>
      </c>
      <c r="K377" s="43" t="s">
        <v>22</v>
      </c>
      <c r="L377" s="65" t="s">
        <v>1017</v>
      </c>
    </row>
    <row r="378" spans="1:12" s="8" customFormat="1" ht="76.5" x14ac:dyDescent="0.25">
      <c r="A378" s="42" t="s">
        <v>187</v>
      </c>
      <c r="B378" s="65" t="s">
        <v>775</v>
      </c>
      <c r="C378" s="65" t="s">
        <v>755</v>
      </c>
      <c r="D378" s="65" t="s">
        <v>776</v>
      </c>
      <c r="E378" s="50" t="s">
        <v>142</v>
      </c>
      <c r="F378" s="52">
        <v>15</v>
      </c>
      <c r="G378" s="52">
        <v>1964.285714285714</v>
      </c>
      <c r="H378" s="52"/>
      <c r="I378" s="52"/>
      <c r="J378" s="65" t="s">
        <v>808</v>
      </c>
      <c r="K378" s="43" t="s">
        <v>22</v>
      </c>
      <c r="L378" s="65" t="s">
        <v>1017</v>
      </c>
    </row>
    <row r="379" spans="1:12" s="8" customFormat="1" ht="76.5" x14ac:dyDescent="0.25">
      <c r="A379" s="42" t="s">
        <v>188</v>
      </c>
      <c r="B379" s="65" t="s">
        <v>777</v>
      </c>
      <c r="C379" s="65" t="s">
        <v>755</v>
      </c>
      <c r="D379" s="65" t="s">
        <v>778</v>
      </c>
      <c r="E379" s="50" t="s">
        <v>142</v>
      </c>
      <c r="F379" s="52">
        <v>8</v>
      </c>
      <c r="G379" s="52">
        <v>2232.1428571428569</v>
      </c>
      <c r="H379" s="52"/>
      <c r="I379" s="52"/>
      <c r="J379" s="65" t="s">
        <v>808</v>
      </c>
      <c r="K379" s="43" t="s">
        <v>22</v>
      </c>
      <c r="L379" s="65" t="s">
        <v>1017</v>
      </c>
    </row>
    <row r="380" spans="1:12" s="8" customFormat="1" ht="76.5" x14ac:dyDescent="0.25">
      <c r="A380" s="42" t="s">
        <v>330</v>
      </c>
      <c r="B380" s="65" t="s">
        <v>779</v>
      </c>
      <c r="C380" s="65" t="s">
        <v>755</v>
      </c>
      <c r="D380" s="65" t="s">
        <v>780</v>
      </c>
      <c r="E380" s="50" t="s">
        <v>142</v>
      </c>
      <c r="F380" s="52">
        <v>8</v>
      </c>
      <c r="G380" s="52">
        <v>2232.1428571428569</v>
      </c>
      <c r="H380" s="52"/>
      <c r="I380" s="52"/>
      <c r="J380" s="65" t="s">
        <v>808</v>
      </c>
      <c r="K380" s="43" t="s">
        <v>22</v>
      </c>
      <c r="L380" s="65" t="s">
        <v>1017</v>
      </c>
    </row>
    <row r="381" spans="1:12" s="8" customFormat="1" ht="76.5" x14ac:dyDescent="0.25">
      <c r="A381" s="42" t="s">
        <v>738</v>
      </c>
      <c r="B381" s="65" t="s">
        <v>781</v>
      </c>
      <c r="C381" s="65" t="s">
        <v>755</v>
      </c>
      <c r="D381" s="65" t="s">
        <v>782</v>
      </c>
      <c r="E381" s="50" t="s">
        <v>142</v>
      </c>
      <c r="F381" s="52">
        <v>8</v>
      </c>
      <c r="G381" s="52">
        <v>2232.1428571428569</v>
      </c>
      <c r="H381" s="52"/>
      <c r="I381" s="52"/>
      <c r="J381" s="65" t="s">
        <v>808</v>
      </c>
      <c r="K381" s="43" t="s">
        <v>22</v>
      </c>
      <c r="L381" s="65" t="s">
        <v>1017</v>
      </c>
    </row>
    <row r="382" spans="1:12" s="8" customFormat="1" ht="76.5" x14ac:dyDescent="0.25">
      <c r="A382" s="42" t="s">
        <v>739</v>
      </c>
      <c r="B382" s="65" t="s">
        <v>783</v>
      </c>
      <c r="C382" s="65" t="s">
        <v>755</v>
      </c>
      <c r="D382" s="65" t="s">
        <v>784</v>
      </c>
      <c r="E382" s="50" t="s">
        <v>142</v>
      </c>
      <c r="F382" s="52">
        <v>8</v>
      </c>
      <c r="G382" s="52">
        <v>2499.9999999999995</v>
      </c>
      <c r="H382" s="52"/>
      <c r="I382" s="52"/>
      <c r="J382" s="65" t="s">
        <v>808</v>
      </c>
      <c r="K382" s="43" t="s">
        <v>22</v>
      </c>
      <c r="L382" s="65" t="s">
        <v>1017</v>
      </c>
    </row>
    <row r="383" spans="1:12" s="8" customFormat="1" ht="76.5" x14ac:dyDescent="0.25">
      <c r="A383" s="42" t="s">
        <v>740</v>
      </c>
      <c r="B383" s="65" t="s">
        <v>785</v>
      </c>
      <c r="C383" s="65" t="s">
        <v>755</v>
      </c>
      <c r="D383" s="65" t="s">
        <v>786</v>
      </c>
      <c r="E383" s="50" t="s">
        <v>142</v>
      </c>
      <c r="F383" s="52">
        <v>8</v>
      </c>
      <c r="G383" s="52">
        <v>2499.9999999999995</v>
      </c>
      <c r="H383" s="52"/>
      <c r="I383" s="52"/>
      <c r="J383" s="65" t="s">
        <v>808</v>
      </c>
      <c r="K383" s="43" t="s">
        <v>22</v>
      </c>
      <c r="L383" s="65" t="s">
        <v>1017</v>
      </c>
    </row>
    <row r="384" spans="1:12" s="8" customFormat="1" ht="76.5" x14ac:dyDescent="0.25">
      <c r="A384" s="42" t="s">
        <v>741</v>
      </c>
      <c r="B384" s="65" t="s">
        <v>787</v>
      </c>
      <c r="C384" s="65" t="s">
        <v>755</v>
      </c>
      <c r="D384" s="65" t="s">
        <v>788</v>
      </c>
      <c r="E384" s="50" t="s">
        <v>142</v>
      </c>
      <c r="F384" s="52">
        <v>15</v>
      </c>
      <c r="G384" s="52">
        <v>3035.7142857142853</v>
      </c>
      <c r="H384" s="52"/>
      <c r="I384" s="52"/>
      <c r="J384" s="65" t="s">
        <v>808</v>
      </c>
      <c r="K384" s="43" t="s">
        <v>22</v>
      </c>
      <c r="L384" s="65" t="s">
        <v>1017</v>
      </c>
    </row>
    <row r="385" spans="1:12" s="8" customFormat="1" ht="76.5" x14ac:dyDescent="0.25">
      <c r="A385" s="42" t="s">
        <v>742</v>
      </c>
      <c r="B385" s="65" t="s">
        <v>789</v>
      </c>
      <c r="C385" s="65" t="s">
        <v>755</v>
      </c>
      <c r="D385" s="65" t="s">
        <v>790</v>
      </c>
      <c r="E385" s="50" t="s">
        <v>142</v>
      </c>
      <c r="F385" s="52">
        <v>15</v>
      </c>
      <c r="G385" s="52">
        <v>3169.6428571428569</v>
      </c>
      <c r="H385" s="52"/>
      <c r="I385" s="52"/>
      <c r="J385" s="65" t="s">
        <v>808</v>
      </c>
      <c r="K385" s="43" t="s">
        <v>22</v>
      </c>
      <c r="L385" s="65" t="s">
        <v>1017</v>
      </c>
    </row>
    <row r="386" spans="1:12" s="8" customFormat="1" ht="76.5" x14ac:dyDescent="0.25">
      <c r="A386" s="42" t="s">
        <v>743</v>
      </c>
      <c r="B386" s="65" t="s">
        <v>791</v>
      </c>
      <c r="C386" s="65" t="s">
        <v>755</v>
      </c>
      <c r="D386" s="65" t="s">
        <v>792</v>
      </c>
      <c r="E386" s="50" t="s">
        <v>142</v>
      </c>
      <c r="F386" s="52">
        <v>9</v>
      </c>
      <c r="G386" s="52">
        <v>3749.9999999999995</v>
      </c>
      <c r="H386" s="52"/>
      <c r="I386" s="52"/>
      <c r="J386" s="65" t="s">
        <v>808</v>
      </c>
      <c r="K386" s="43" t="s">
        <v>22</v>
      </c>
      <c r="L386" s="65" t="s">
        <v>1017</v>
      </c>
    </row>
    <row r="387" spans="1:12" s="8" customFormat="1" ht="76.5" x14ac:dyDescent="0.25">
      <c r="A387" s="42" t="s">
        <v>744</v>
      </c>
      <c r="B387" s="65" t="s">
        <v>793</v>
      </c>
      <c r="C387" s="65" t="s">
        <v>755</v>
      </c>
      <c r="D387" s="65" t="s">
        <v>794</v>
      </c>
      <c r="E387" s="50" t="s">
        <v>142</v>
      </c>
      <c r="F387" s="52">
        <v>6</v>
      </c>
      <c r="G387" s="52">
        <v>3883.9285714285711</v>
      </c>
      <c r="H387" s="52"/>
      <c r="I387" s="52"/>
      <c r="J387" s="65" t="s">
        <v>808</v>
      </c>
      <c r="K387" s="43" t="s">
        <v>22</v>
      </c>
      <c r="L387" s="65" t="s">
        <v>1017</v>
      </c>
    </row>
    <row r="388" spans="1:12" s="8" customFormat="1" ht="76.5" x14ac:dyDescent="0.25">
      <c r="A388" s="42" t="s">
        <v>745</v>
      </c>
      <c r="B388" s="65" t="s">
        <v>795</v>
      </c>
      <c r="C388" s="65" t="s">
        <v>755</v>
      </c>
      <c r="D388" s="65" t="s">
        <v>796</v>
      </c>
      <c r="E388" s="50" t="s">
        <v>142</v>
      </c>
      <c r="F388" s="52">
        <v>6</v>
      </c>
      <c r="G388" s="52">
        <v>4464.2857142857138</v>
      </c>
      <c r="H388" s="52"/>
      <c r="I388" s="52"/>
      <c r="J388" s="65" t="s">
        <v>808</v>
      </c>
      <c r="K388" s="43" t="s">
        <v>22</v>
      </c>
      <c r="L388" s="65" t="s">
        <v>1017</v>
      </c>
    </row>
    <row r="389" spans="1:12" s="8" customFormat="1" ht="76.5" x14ac:dyDescent="0.25">
      <c r="A389" s="42" t="s">
        <v>746</v>
      </c>
      <c r="B389" s="65" t="s">
        <v>797</v>
      </c>
      <c r="C389" s="65" t="s">
        <v>755</v>
      </c>
      <c r="D389" s="65" t="s">
        <v>798</v>
      </c>
      <c r="E389" s="50" t="s">
        <v>142</v>
      </c>
      <c r="F389" s="52">
        <v>6</v>
      </c>
      <c r="G389" s="52">
        <v>5446.4285714285706</v>
      </c>
      <c r="H389" s="52"/>
      <c r="I389" s="52"/>
      <c r="J389" s="65" t="s">
        <v>808</v>
      </c>
      <c r="K389" s="43" t="s">
        <v>22</v>
      </c>
      <c r="L389" s="65" t="s">
        <v>1017</v>
      </c>
    </row>
    <row r="390" spans="1:12" s="8" customFormat="1" ht="76.5" x14ac:dyDescent="0.25">
      <c r="A390" s="42" t="s">
        <v>747</v>
      </c>
      <c r="B390" s="65" t="s">
        <v>799</v>
      </c>
      <c r="C390" s="65" t="s">
        <v>755</v>
      </c>
      <c r="D390" s="65" t="s">
        <v>800</v>
      </c>
      <c r="E390" s="50" t="s">
        <v>142</v>
      </c>
      <c r="F390" s="52">
        <v>6</v>
      </c>
      <c r="G390" s="52">
        <v>5446.4285714285706</v>
      </c>
      <c r="H390" s="52"/>
      <c r="I390" s="52"/>
      <c r="J390" s="65" t="s">
        <v>808</v>
      </c>
      <c r="K390" s="43" t="s">
        <v>22</v>
      </c>
      <c r="L390" s="65" t="s">
        <v>1017</v>
      </c>
    </row>
    <row r="391" spans="1:12" s="8" customFormat="1" ht="114.75" x14ac:dyDescent="0.25">
      <c r="A391" s="42" t="s">
        <v>748</v>
      </c>
      <c r="B391" s="65" t="s">
        <v>801</v>
      </c>
      <c r="C391" s="65" t="s">
        <v>755</v>
      </c>
      <c r="D391" s="65" t="s">
        <v>802</v>
      </c>
      <c r="E391" s="50" t="s">
        <v>142</v>
      </c>
      <c r="F391" s="52">
        <v>20</v>
      </c>
      <c r="G391" s="52">
        <v>51785.714285714283</v>
      </c>
      <c r="H391" s="52"/>
      <c r="I391" s="52"/>
      <c r="J391" s="65" t="s">
        <v>808</v>
      </c>
      <c r="K391" s="43" t="s">
        <v>22</v>
      </c>
      <c r="L391" s="65" t="s">
        <v>1017</v>
      </c>
    </row>
    <row r="392" spans="1:12" s="8" customFormat="1" ht="114.75" x14ac:dyDescent="0.25">
      <c r="A392" s="42" t="s">
        <v>749</v>
      </c>
      <c r="B392" s="65" t="s">
        <v>803</v>
      </c>
      <c r="C392" s="65" t="s">
        <v>755</v>
      </c>
      <c r="D392" s="65" t="s">
        <v>804</v>
      </c>
      <c r="E392" s="50" t="s">
        <v>142</v>
      </c>
      <c r="F392" s="52">
        <v>10</v>
      </c>
      <c r="G392" s="52">
        <v>26785.714285714283</v>
      </c>
      <c r="H392" s="52"/>
      <c r="I392" s="52"/>
      <c r="J392" s="65" t="s">
        <v>808</v>
      </c>
      <c r="K392" s="43" t="s">
        <v>22</v>
      </c>
      <c r="L392" s="65" t="s">
        <v>1017</v>
      </c>
    </row>
    <row r="393" spans="1:12" s="8" customFormat="1" ht="114.75" x14ac:dyDescent="0.25">
      <c r="A393" s="42" t="s">
        <v>750</v>
      </c>
      <c r="B393" s="65" t="s">
        <v>803</v>
      </c>
      <c r="C393" s="65" t="s">
        <v>755</v>
      </c>
      <c r="D393" s="65" t="s">
        <v>804</v>
      </c>
      <c r="E393" s="50" t="s">
        <v>142</v>
      </c>
      <c r="F393" s="52">
        <v>19</v>
      </c>
      <c r="G393" s="52">
        <v>35714.28571428571</v>
      </c>
      <c r="H393" s="52"/>
      <c r="I393" s="52"/>
      <c r="J393" s="65" t="s">
        <v>808</v>
      </c>
      <c r="K393" s="43" t="s">
        <v>22</v>
      </c>
      <c r="L393" s="65" t="s">
        <v>1017</v>
      </c>
    </row>
    <row r="394" spans="1:12" s="8" customFormat="1" ht="114.75" x14ac:dyDescent="0.25">
      <c r="A394" s="42" t="s">
        <v>751</v>
      </c>
      <c r="B394" s="65" t="s">
        <v>805</v>
      </c>
      <c r="C394" s="65" t="s">
        <v>755</v>
      </c>
      <c r="D394" s="65" t="s">
        <v>804</v>
      </c>
      <c r="E394" s="50" t="s">
        <v>142</v>
      </c>
      <c r="F394" s="52">
        <v>3</v>
      </c>
      <c r="G394" s="52">
        <v>31249.999999999996</v>
      </c>
      <c r="H394" s="52"/>
      <c r="I394" s="52"/>
      <c r="J394" s="65" t="s">
        <v>808</v>
      </c>
      <c r="K394" s="43" t="s">
        <v>22</v>
      </c>
      <c r="L394" s="65" t="s">
        <v>1017</v>
      </c>
    </row>
    <row r="395" spans="1:12" s="8" customFormat="1" ht="114.75" x14ac:dyDescent="0.25">
      <c r="A395" s="42" t="s">
        <v>752</v>
      </c>
      <c r="B395" s="65" t="s">
        <v>806</v>
      </c>
      <c r="C395" s="65" t="s">
        <v>755</v>
      </c>
      <c r="D395" s="65" t="s">
        <v>804</v>
      </c>
      <c r="E395" s="50" t="s">
        <v>142</v>
      </c>
      <c r="F395" s="52">
        <v>2</v>
      </c>
      <c r="G395" s="52">
        <v>35714.28571428571</v>
      </c>
      <c r="H395" s="52"/>
      <c r="I395" s="52"/>
      <c r="J395" s="65" t="s">
        <v>808</v>
      </c>
      <c r="K395" s="43" t="s">
        <v>22</v>
      </c>
      <c r="L395" s="65" t="s">
        <v>1017</v>
      </c>
    </row>
    <row r="396" spans="1:12" s="8" customFormat="1" ht="114.75" x14ac:dyDescent="0.25">
      <c r="A396" s="42" t="s">
        <v>753</v>
      </c>
      <c r="B396" s="65" t="s">
        <v>807</v>
      </c>
      <c r="C396" s="65" t="s">
        <v>755</v>
      </c>
      <c r="D396" s="65" t="s">
        <v>804</v>
      </c>
      <c r="E396" s="50" t="s">
        <v>142</v>
      </c>
      <c r="F396" s="23">
        <v>3</v>
      </c>
      <c r="G396" s="23">
        <v>35714.28571428571</v>
      </c>
      <c r="H396" s="23"/>
      <c r="I396" s="23"/>
      <c r="J396" s="65" t="s">
        <v>808</v>
      </c>
      <c r="K396" s="43" t="s">
        <v>22</v>
      </c>
      <c r="L396" s="65" t="s">
        <v>1017</v>
      </c>
    </row>
    <row r="397" spans="1:12" s="8" customFormat="1" ht="102" x14ac:dyDescent="0.25">
      <c r="A397" s="42" t="s">
        <v>846</v>
      </c>
      <c r="B397" s="65" t="s">
        <v>40</v>
      </c>
      <c r="C397" s="65" t="s">
        <v>42</v>
      </c>
      <c r="D397" s="65" t="s">
        <v>396</v>
      </c>
      <c r="E397" s="50" t="s">
        <v>32</v>
      </c>
      <c r="F397" s="23">
        <v>300000</v>
      </c>
      <c r="G397" s="23">
        <v>91.08</v>
      </c>
      <c r="H397" s="23">
        <f>F397*G397</f>
        <v>27324000</v>
      </c>
      <c r="I397" s="23">
        <f>H397*1.12</f>
        <v>30602880.000000004</v>
      </c>
      <c r="J397" s="65" t="s">
        <v>605</v>
      </c>
      <c r="K397" s="43" t="s">
        <v>22</v>
      </c>
      <c r="L397" s="65" t="s">
        <v>333</v>
      </c>
    </row>
    <row r="398" spans="1:12" x14ac:dyDescent="0.2">
      <c r="A398" s="92" t="s">
        <v>8</v>
      </c>
      <c r="B398" s="93"/>
      <c r="C398" s="94"/>
      <c r="D398" s="38"/>
      <c r="E398" s="65"/>
      <c r="F398" s="18"/>
      <c r="G398" s="18"/>
      <c r="H398" s="19">
        <f>SUM(H350:H397)</f>
        <v>399635293</v>
      </c>
      <c r="I398" s="19">
        <f>SUM(I350:I397)</f>
        <v>447591528.15999997</v>
      </c>
      <c r="J398" s="20"/>
      <c r="K398" s="20"/>
      <c r="L398" s="65"/>
    </row>
    <row r="399" spans="1:12" s="41" customFormat="1" ht="12.75" customHeight="1" x14ac:dyDescent="0.25">
      <c r="A399" s="86" t="s">
        <v>9</v>
      </c>
      <c r="B399" s="87"/>
      <c r="C399" s="87"/>
      <c r="D399" s="87"/>
      <c r="E399" s="87"/>
      <c r="F399" s="87"/>
      <c r="G399" s="87"/>
      <c r="H399" s="87"/>
      <c r="I399" s="87"/>
      <c r="J399" s="87"/>
      <c r="K399" s="87"/>
      <c r="L399" s="88"/>
    </row>
    <row r="400" spans="1:12" s="41" customFormat="1" ht="63.75" x14ac:dyDescent="0.25">
      <c r="A400" s="42" t="s">
        <v>28</v>
      </c>
      <c r="B400" s="65" t="s">
        <v>1085</v>
      </c>
      <c r="C400" s="65" t="s">
        <v>1086</v>
      </c>
      <c r="D400" s="79" t="s">
        <v>1087</v>
      </c>
      <c r="E400" s="65" t="s">
        <v>515</v>
      </c>
      <c r="F400" s="65">
        <v>1</v>
      </c>
      <c r="G400" s="109"/>
      <c r="H400" s="23">
        <v>43750000</v>
      </c>
      <c r="I400" s="23">
        <v>49000000</v>
      </c>
      <c r="J400" s="42" t="s">
        <v>1088</v>
      </c>
      <c r="K400" s="43" t="s">
        <v>22</v>
      </c>
      <c r="L400" s="80"/>
    </row>
    <row r="401" spans="1:12" x14ac:dyDescent="0.2">
      <c r="A401" s="95" t="s">
        <v>10</v>
      </c>
      <c r="B401" s="96"/>
      <c r="C401" s="97"/>
      <c r="D401" s="43"/>
      <c r="E401" s="43"/>
      <c r="F401" s="36"/>
      <c r="G401" s="36"/>
      <c r="H401" s="33">
        <f>SUM(H400)</f>
        <v>43750000</v>
      </c>
      <c r="I401" s="33">
        <f>SUM(I400)</f>
        <v>49000000</v>
      </c>
      <c r="J401" s="9"/>
      <c r="K401" s="9"/>
      <c r="L401" s="65"/>
    </row>
    <row r="402" spans="1:12" s="41" customFormat="1" ht="12.75" customHeight="1" x14ac:dyDescent="0.25">
      <c r="A402" s="103" t="s">
        <v>11</v>
      </c>
      <c r="B402" s="104"/>
      <c r="C402" s="104"/>
      <c r="D402" s="104"/>
      <c r="E402" s="104"/>
      <c r="F402" s="104"/>
      <c r="G402" s="104"/>
      <c r="H402" s="104"/>
      <c r="I402" s="104"/>
      <c r="J402" s="104"/>
      <c r="K402" s="104"/>
      <c r="L402" s="105"/>
    </row>
    <row r="403" spans="1:12" s="41" customFormat="1" ht="72.75" customHeight="1" x14ac:dyDescent="0.25">
      <c r="A403" s="42">
        <v>1</v>
      </c>
      <c r="B403" s="43" t="s">
        <v>44</v>
      </c>
      <c r="C403" s="43" t="s">
        <v>37</v>
      </c>
      <c r="D403" s="43" t="s">
        <v>44</v>
      </c>
      <c r="E403" s="65" t="s">
        <v>24</v>
      </c>
      <c r="F403" s="59">
        <v>177679</v>
      </c>
      <c r="G403" s="59">
        <v>112.58</v>
      </c>
      <c r="H403" s="59">
        <f>F403*G403</f>
        <v>20003101.82</v>
      </c>
      <c r="I403" s="59">
        <f>H403*1.12</f>
        <v>22403474.038400002</v>
      </c>
      <c r="J403" s="43" t="s">
        <v>45</v>
      </c>
      <c r="K403" s="43" t="s">
        <v>22</v>
      </c>
      <c r="L403" s="43"/>
    </row>
    <row r="404" spans="1:12" s="41" customFormat="1" ht="73.5" customHeight="1" x14ac:dyDescent="0.25">
      <c r="A404" s="42">
        <v>2</v>
      </c>
      <c r="B404" s="43" t="s">
        <v>46</v>
      </c>
      <c r="C404" s="43" t="s">
        <v>37</v>
      </c>
      <c r="D404" s="43" t="s">
        <v>46</v>
      </c>
      <c r="E404" s="43" t="s">
        <v>24</v>
      </c>
      <c r="F404" s="59">
        <v>177679</v>
      </c>
      <c r="G404" s="59">
        <v>107.8</v>
      </c>
      <c r="H404" s="59">
        <f>F404*G404</f>
        <v>19153796.199999999</v>
      </c>
      <c r="I404" s="59">
        <f>H404*1.12</f>
        <v>21452251.744000003</v>
      </c>
      <c r="J404" s="43" t="s">
        <v>45</v>
      </c>
      <c r="K404" s="43" t="s">
        <v>22</v>
      </c>
      <c r="L404" s="43"/>
    </row>
    <row r="405" spans="1:12" s="41" customFormat="1" ht="72" customHeight="1" x14ac:dyDescent="0.25">
      <c r="A405" s="42">
        <v>3</v>
      </c>
      <c r="B405" s="65" t="s">
        <v>48</v>
      </c>
      <c r="C405" s="43" t="s">
        <v>37</v>
      </c>
      <c r="D405" s="65" t="s">
        <v>52</v>
      </c>
      <c r="E405" s="65" t="s">
        <v>25</v>
      </c>
      <c r="F405" s="59">
        <v>1</v>
      </c>
      <c r="G405" s="59"/>
      <c r="H405" s="59">
        <f>[1]комм.усл!$I$8</f>
        <v>1447262.4347999999</v>
      </c>
      <c r="I405" s="59">
        <f>H405*1.12</f>
        <v>1620933.9269760002</v>
      </c>
      <c r="J405" s="43" t="s">
        <v>45</v>
      </c>
      <c r="K405" s="65" t="s">
        <v>26</v>
      </c>
      <c r="L405" s="43"/>
    </row>
    <row r="406" spans="1:12" s="41" customFormat="1" ht="73.5" customHeight="1" x14ac:dyDescent="0.25">
      <c r="A406" s="42">
        <v>4</v>
      </c>
      <c r="B406" s="65" t="s">
        <v>49</v>
      </c>
      <c r="C406" s="43" t="s">
        <v>37</v>
      </c>
      <c r="D406" s="65" t="s">
        <v>53</v>
      </c>
      <c r="E406" s="65" t="s">
        <v>25</v>
      </c>
      <c r="F406" s="59">
        <v>1</v>
      </c>
      <c r="G406" s="59"/>
      <c r="H406" s="59">
        <f>[1]комм.усл!$I$9</f>
        <v>2939751.8206874998</v>
      </c>
      <c r="I406" s="59">
        <f t="shared" ref="I406:I423" si="35">H406*1.12</f>
        <v>3292522.0391700002</v>
      </c>
      <c r="J406" s="43" t="s">
        <v>45</v>
      </c>
      <c r="K406" s="65" t="s">
        <v>27</v>
      </c>
      <c r="L406" s="43"/>
    </row>
    <row r="407" spans="1:12" s="41" customFormat="1" ht="72" customHeight="1" x14ac:dyDescent="0.25">
      <c r="A407" s="42">
        <v>5</v>
      </c>
      <c r="B407" s="65" t="s">
        <v>50</v>
      </c>
      <c r="C407" s="43" t="s">
        <v>37</v>
      </c>
      <c r="D407" s="65" t="s">
        <v>54</v>
      </c>
      <c r="E407" s="65" t="s">
        <v>25</v>
      </c>
      <c r="F407" s="59">
        <v>1</v>
      </c>
      <c r="G407" s="59"/>
      <c r="H407" s="59">
        <f>[1]комм.усл!$I$38</f>
        <v>1004571.4285714285</v>
      </c>
      <c r="I407" s="59">
        <f t="shared" si="35"/>
        <v>1125120</v>
      </c>
      <c r="J407" s="43" t="s">
        <v>45</v>
      </c>
      <c r="K407" s="65" t="s">
        <v>26</v>
      </c>
      <c r="L407" s="43"/>
    </row>
    <row r="408" spans="1:12" s="41" customFormat="1" ht="84" customHeight="1" x14ac:dyDescent="0.25">
      <c r="A408" s="42">
        <v>6</v>
      </c>
      <c r="B408" s="65" t="s">
        <v>51</v>
      </c>
      <c r="C408" s="43" t="s">
        <v>37</v>
      </c>
      <c r="D408" s="65" t="s">
        <v>55</v>
      </c>
      <c r="E408" s="65" t="s">
        <v>25</v>
      </c>
      <c r="F408" s="59">
        <v>1</v>
      </c>
      <c r="G408" s="59"/>
      <c r="H408" s="59">
        <f>[1]комм.усл!$I$43</f>
        <v>384000</v>
      </c>
      <c r="I408" s="59">
        <f t="shared" si="35"/>
        <v>430080.00000000006</v>
      </c>
      <c r="J408" s="43" t="s">
        <v>45</v>
      </c>
      <c r="K408" s="65" t="s">
        <v>26</v>
      </c>
      <c r="L408" s="43"/>
    </row>
    <row r="409" spans="1:12" s="41" customFormat="1" ht="77.25" customHeight="1" x14ac:dyDescent="0.25">
      <c r="A409" s="42">
        <v>7</v>
      </c>
      <c r="B409" s="65" t="s">
        <v>57</v>
      </c>
      <c r="C409" s="43" t="s">
        <v>37</v>
      </c>
      <c r="D409" s="65" t="s">
        <v>56</v>
      </c>
      <c r="E409" s="65" t="s">
        <v>25</v>
      </c>
      <c r="F409" s="59">
        <v>1</v>
      </c>
      <c r="G409" s="59"/>
      <c r="H409" s="59">
        <f>[1]комм.усл!$I$51</f>
        <v>4600108.2240000004</v>
      </c>
      <c r="I409" s="59">
        <f t="shared" si="35"/>
        <v>5152121.2108800011</v>
      </c>
      <c r="J409" s="43" t="s">
        <v>45</v>
      </c>
      <c r="K409" s="65" t="s">
        <v>26</v>
      </c>
      <c r="L409" s="43"/>
    </row>
    <row r="410" spans="1:12" s="41" customFormat="1" ht="77.25" customHeight="1" x14ac:dyDescent="0.25">
      <c r="A410" s="42">
        <v>8</v>
      </c>
      <c r="B410" s="65" t="s">
        <v>58</v>
      </c>
      <c r="C410" s="43" t="s">
        <v>37</v>
      </c>
      <c r="D410" s="65" t="s">
        <v>59</v>
      </c>
      <c r="E410" s="65" t="s">
        <v>25</v>
      </c>
      <c r="F410" s="59">
        <v>1</v>
      </c>
      <c r="G410" s="59"/>
      <c r="H410" s="23">
        <v>1125000</v>
      </c>
      <c r="I410" s="59">
        <f t="shared" si="35"/>
        <v>1260000.0000000002</v>
      </c>
      <c r="J410" s="43" t="s">
        <v>45</v>
      </c>
      <c r="K410" s="65" t="s">
        <v>26</v>
      </c>
      <c r="L410" s="43"/>
    </row>
    <row r="411" spans="1:12" s="41" customFormat="1" ht="70.5" customHeight="1" x14ac:dyDescent="0.25">
      <c r="A411" s="42">
        <v>9</v>
      </c>
      <c r="B411" s="65" t="s">
        <v>60</v>
      </c>
      <c r="C411" s="43" t="s">
        <v>37</v>
      </c>
      <c r="D411" s="65" t="s">
        <v>61</v>
      </c>
      <c r="E411" s="65" t="s">
        <v>25</v>
      </c>
      <c r="F411" s="59">
        <v>1</v>
      </c>
      <c r="G411" s="59"/>
      <c r="H411" s="23">
        <v>77400</v>
      </c>
      <c r="I411" s="59">
        <f t="shared" si="35"/>
        <v>86688.000000000015</v>
      </c>
      <c r="J411" s="43" t="s">
        <v>45</v>
      </c>
      <c r="K411" s="65" t="s">
        <v>26</v>
      </c>
      <c r="L411" s="43"/>
    </row>
    <row r="412" spans="1:12" s="41" customFormat="1" ht="89.25" customHeight="1" x14ac:dyDescent="0.25">
      <c r="A412" s="42">
        <v>10</v>
      </c>
      <c r="B412" s="65" t="s">
        <v>219</v>
      </c>
      <c r="C412" s="43" t="s">
        <v>37</v>
      </c>
      <c r="D412" s="65" t="s">
        <v>220</v>
      </c>
      <c r="E412" s="65" t="s">
        <v>25</v>
      </c>
      <c r="F412" s="59">
        <v>1</v>
      </c>
      <c r="G412" s="59"/>
      <c r="H412" s="59">
        <f>[1]комм.усл!$I$54</f>
        <v>22755361.795199998</v>
      </c>
      <c r="I412" s="59">
        <f t="shared" si="35"/>
        <v>25486005.210623998</v>
      </c>
      <c r="J412" s="43" t="s">
        <v>45</v>
      </c>
      <c r="K412" s="65" t="s">
        <v>27</v>
      </c>
      <c r="L412" s="43"/>
    </row>
    <row r="413" spans="1:12" s="41" customFormat="1" ht="89.25" customHeight="1" x14ac:dyDescent="0.25">
      <c r="A413" s="42">
        <v>11</v>
      </c>
      <c r="B413" s="65" t="s">
        <v>62</v>
      </c>
      <c r="C413" s="43" t="s">
        <v>37</v>
      </c>
      <c r="D413" s="65" t="s">
        <v>63</v>
      </c>
      <c r="E413" s="65" t="s">
        <v>25</v>
      </c>
      <c r="F413" s="59">
        <v>1</v>
      </c>
      <c r="G413" s="59"/>
      <c r="H413" s="59">
        <f>[1]комм.усл!$I$55</f>
        <v>1440000</v>
      </c>
      <c r="I413" s="59">
        <f t="shared" si="35"/>
        <v>1612800.0000000002</v>
      </c>
      <c r="J413" s="43" t="s">
        <v>45</v>
      </c>
      <c r="K413" s="65" t="s">
        <v>27</v>
      </c>
      <c r="L413" s="43"/>
    </row>
    <row r="414" spans="1:12" s="41" customFormat="1" ht="76.5" customHeight="1" x14ac:dyDescent="0.25">
      <c r="A414" s="42">
        <v>12</v>
      </c>
      <c r="B414" s="65" t="s">
        <v>64</v>
      </c>
      <c r="C414" s="43" t="s">
        <v>38</v>
      </c>
      <c r="D414" s="65" t="s">
        <v>65</v>
      </c>
      <c r="E414" s="65" t="s">
        <v>25</v>
      </c>
      <c r="F414" s="59">
        <v>1</v>
      </c>
      <c r="G414" s="59"/>
      <c r="H414" s="59">
        <f>'[1]услуги связи'!$G$11</f>
        <v>689142.85714285704</v>
      </c>
      <c r="I414" s="59">
        <f t="shared" si="35"/>
        <v>771840</v>
      </c>
      <c r="J414" s="43" t="s">
        <v>45</v>
      </c>
      <c r="K414" s="65" t="s">
        <v>26</v>
      </c>
      <c r="L414" s="43"/>
    </row>
    <row r="415" spans="1:12" s="41" customFormat="1" ht="73.5" customHeight="1" x14ac:dyDescent="0.25">
      <c r="A415" s="42">
        <v>13</v>
      </c>
      <c r="B415" s="65" t="s">
        <v>66</v>
      </c>
      <c r="C415" s="43" t="s">
        <v>38</v>
      </c>
      <c r="D415" s="65" t="s">
        <v>67</v>
      </c>
      <c r="E415" s="65" t="s">
        <v>25</v>
      </c>
      <c r="F415" s="59">
        <v>1</v>
      </c>
      <c r="G415" s="59"/>
      <c r="H415" s="59">
        <f>'[1]услуги связи'!$G$19</f>
        <v>3154285.7142857141</v>
      </c>
      <c r="I415" s="59">
        <f>H415*1.12</f>
        <v>3532800</v>
      </c>
      <c r="J415" s="43" t="s">
        <v>45</v>
      </c>
      <c r="K415" s="65" t="s">
        <v>26</v>
      </c>
      <c r="L415" s="43"/>
    </row>
    <row r="416" spans="1:12" s="41" customFormat="1" ht="70.5" customHeight="1" x14ac:dyDescent="0.25">
      <c r="A416" s="42">
        <v>14</v>
      </c>
      <c r="B416" s="65" t="s">
        <v>68</v>
      </c>
      <c r="C416" s="43" t="s">
        <v>38</v>
      </c>
      <c r="D416" s="65" t="s">
        <v>69</v>
      </c>
      <c r="E416" s="65" t="s">
        <v>25</v>
      </c>
      <c r="F416" s="59">
        <v>1</v>
      </c>
      <c r="G416" s="59"/>
      <c r="H416" s="59">
        <f>'[1]услуги связи'!$G$27</f>
        <v>644571.42857142852</v>
      </c>
      <c r="I416" s="59">
        <f>H416*1.12</f>
        <v>721920</v>
      </c>
      <c r="J416" s="43" t="s">
        <v>45</v>
      </c>
      <c r="K416" s="65" t="s">
        <v>26</v>
      </c>
      <c r="L416" s="43"/>
    </row>
    <row r="417" spans="1:12" s="41" customFormat="1" ht="102" customHeight="1" x14ac:dyDescent="0.25">
      <c r="A417" s="42">
        <v>15</v>
      </c>
      <c r="B417" s="65" t="s">
        <v>90</v>
      </c>
      <c r="C417" s="43" t="s">
        <v>72</v>
      </c>
      <c r="D417" s="65" t="s">
        <v>70</v>
      </c>
      <c r="E417" s="65" t="s">
        <v>25</v>
      </c>
      <c r="F417" s="59">
        <v>1</v>
      </c>
      <c r="G417" s="59"/>
      <c r="H417" s="59">
        <v>10803543.2142857</v>
      </c>
      <c r="I417" s="59">
        <f t="shared" si="35"/>
        <v>12099968.399999985</v>
      </c>
      <c r="J417" s="43" t="s">
        <v>45</v>
      </c>
      <c r="K417" s="65" t="s">
        <v>27</v>
      </c>
      <c r="L417" s="43"/>
    </row>
    <row r="418" spans="1:12" s="41" customFormat="1" ht="103.5" customHeight="1" x14ac:dyDescent="0.25">
      <c r="A418" s="42">
        <v>16</v>
      </c>
      <c r="B418" s="65" t="s">
        <v>71</v>
      </c>
      <c r="C418" s="43" t="s">
        <v>221</v>
      </c>
      <c r="D418" s="65" t="s">
        <v>73</v>
      </c>
      <c r="E418" s="65" t="s">
        <v>25</v>
      </c>
      <c r="F418" s="59">
        <v>1</v>
      </c>
      <c r="G418" s="59"/>
      <c r="H418" s="59">
        <v>2611250</v>
      </c>
      <c r="I418" s="59">
        <f t="shared" si="35"/>
        <v>2924600.0000000005</v>
      </c>
      <c r="J418" s="65" t="s">
        <v>74</v>
      </c>
      <c r="K418" s="65" t="s">
        <v>75</v>
      </c>
      <c r="L418" s="43"/>
    </row>
    <row r="419" spans="1:12" s="41" customFormat="1" ht="180.75" customHeight="1" x14ac:dyDescent="0.25">
      <c r="A419" s="42">
        <v>17</v>
      </c>
      <c r="B419" s="65" t="s">
        <v>79</v>
      </c>
      <c r="C419" s="43" t="s">
        <v>80</v>
      </c>
      <c r="D419" s="65" t="s">
        <v>89</v>
      </c>
      <c r="E419" s="65" t="s">
        <v>25</v>
      </c>
      <c r="F419" s="59">
        <v>1</v>
      </c>
      <c r="G419" s="59"/>
      <c r="H419" s="59">
        <v>10282272</v>
      </c>
      <c r="I419" s="59">
        <f t="shared" si="35"/>
        <v>11516144.640000001</v>
      </c>
      <c r="J419" s="38" t="s">
        <v>78</v>
      </c>
      <c r="K419" s="65" t="s">
        <v>22</v>
      </c>
      <c r="L419" s="43"/>
    </row>
    <row r="420" spans="1:12" s="41" customFormat="1" ht="178.5" customHeight="1" x14ac:dyDescent="0.25">
      <c r="A420" s="42">
        <v>18</v>
      </c>
      <c r="B420" s="65" t="s">
        <v>81</v>
      </c>
      <c r="C420" s="43" t="s">
        <v>222</v>
      </c>
      <c r="D420" s="65" t="s">
        <v>158</v>
      </c>
      <c r="E420" s="65" t="s">
        <v>25</v>
      </c>
      <c r="F420" s="59">
        <v>1</v>
      </c>
      <c r="G420" s="59"/>
      <c r="H420" s="59">
        <v>8171904</v>
      </c>
      <c r="I420" s="59">
        <f t="shared" si="35"/>
        <v>9152532.4800000004</v>
      </c>
      <c r="J420" s="38" t="s">
        <v>78</v>
      </c>
      <c r="K420" s="65" t="s">
        <v>82</v>
      </c>
      <c r="L420" s="43"/>
    </row>
    <row r="421" spans="1:12" s="41" customFormat="1" ht="79.5" customHeight="1" x14ac:dyDescent="0.25">
      <c r="A421" s="42">
        <v>19</v>
      </c>
      <c r="B421" s="65" t="s">
        <v>83</v>
      </c>
      <c r="C421" s="43" t="s">
        <v>80</v>
      </c>
      <c r="D421" s="65" t="s">
        <v>350</v>
      </c>
      <c r="E421" s="65" t="s">
        <v>25</v>
      </c>
      <c r="F421" s="59">
        <v>1</v>
      </c>
      <c r="G421" s="59"/>
      <c r="H421" s="59">
        <v>6044495</v>
      </c>
      <c r="I421" s="59">
        <f t="shared" si="35"/>
        <v>6769834.4000000004</v>
      </c>
      <c r="J421" s="38" t="s">
        <v>78</v>
      </c>
      <c r="K421" s="65" t="s">
        <v>84</v>
      </c>
      <c r="L421" s="43"/>
    </row>
    <row r="422" spans="1:12" s="41" customFormat="1" ht="101.25" customHeight="1" x14ac:dyDescent="0.25">
      <c r="A422" s="42">
        <v>20</v>
      </c>
      <c r="B422" s="65" t="s">
        <v>85</v>
      </c>
      <c r="C422" s="43" t="s">
        <v>222</v>
      </c>
      <c r="D422" s="65" t="s">
        <v>91</v>
      </c>
      <c r="E422" s="65" t="s">
        <v>25</v>
      </c>
      <c r="F422" s="59">
        <v>1</v>
      </c>
      <c r="G422" s="59"/>
      <c r="H422" s="59">
        <v>4397511</v>
      </c>
      <c r="I422" s="59">
        <f t="shared" si="35"/>
        <v>4925212.32</v>
      </c>
      <c r="J422" s="38" t="s">
        <v>326</v>
      </c>
      <c r="K422" s="65" t="s">
        <v>88</v>
      </c>
      <c r="L422" s="43"/>
    </row>
    <row r="423" spans="1:12" s="41" customFormat="1" ht="108" customHeight="1" x14ac:dyDescent="0.25">
      <c r="A423" s="42">
        <v>21</v>
      </c>
      <c r="B423" s="65" t="s">
        <v>156</v>
      </c>
      <c r="C423" s="43" t="s">
        <v>86</v>
      </c>
      <c r="D423" s="65" t="s">
        <v>157</v>
      </c>
      <c r="E423" s="65" t="s">
        <v>25</v>
      </c>
      <c r="F423" s="59">
        <v>1</v>
      </c>
      <c r="G423" s="59"/>
      <c r="H423" s="59">
        <v>3312375</v>
      </c>
      <c r="I423" s="59">
        <f t="shared" si="35"/>
        <v>3709860.0000000005</v>
      </c>
      <c r="J423" s="38" t="s">
        <v>78</v>
      </c>
      <c r="K423" s="65" t="s">
        <v>87</v>
      </c>
      <c r="L423" s="43"/>
    </row>
    <row r="424" spans="1:12" s="41" customFormat="1" ht="89.25" x14ac:dyDescent="0.25">
      <c r="A424" s="42">
        <v>22</v>
      </c>
      <c r="B424" s="65" t="s">
        <v>92</v>
      </c>
      <c r="C424" s="65" t="s">
        <v>228</v>
      </c>
      <c r="D424" s="65" t="s">
        <v>535</v>
      </c>
      <c r="E424" s="65" t="s">
        <v>25</v>
      </c>
      <c r="F424" s="59">
        <v>1</v>
      </c>
      <c r="G424" s="59"/>
      <c r="H424" s="59">
        <v>11100000</v>
      </c>
      <c r="I424" s="59">
        <f>H424*1.12</f>
        <v>12432000.000000002</v>
      </c>
      <c r="J424" s="65" t="s">
        <v>107</v>
      </c>
      <c r="K424" s="65" t="s">
        <v>530</v>
      </c>
      <c r="L424" s="43"/>
    </row>
    <row r="425" spans="1:12" s="41" customFormat="1" ht="87" customHeight="1" x14ac:dyDescent="0.25">
      <c r="A425" s="42">
        <v>23</v>
      </c>
      <c r="B425" s="65" t="s">
        <v>168</v>
      </c>
      <c r="C425" s="65" t="s">
        <v>169</v>
      </c>
      <c r="D425" s="65" t="s">
        <v>223</v>
      </c>
      <c r="E425" s="65" t="s">
        <v>25</v>
      </c>
      <c r="F425" s="59">
        <v>1</v>
      </c>
      <c r="G425" s="59"/>
      <c r="H425" s="59">
        <v>24121875</v>
      </c>
      <c r="I425" s="59">
        <f>H425*1.12</f>
        <v>27016500.000000004</v>
      </c>
      <c r="J425" s="38" t="s">
        <v>78</v>
      </c>
      <c r="K425" s="65" t="s">
        <v>170</v>
      </c>
      <c r="L425" s="43"/>
    </row>
    <row r="426" spans="1:12" s="41" customFormat="1" ht="127.5" x14ac:dyDescent="0.25">
      <c r="A426" s="42">
        <v>24</v>
      </c>
      <c r="B426" s="65" t="s">
        <v>224</v>
      </c>
      <c r="C426" s="65" t="s">
        <v>106</v>
      </c>
      <c r="D426" s="65" t="s">
        <v>703</v>
      </c>
      <c r="E426" s="65" t="s">
        <v>25</v>
      </c>
      <c r="F426" s="59">
        <v>1</v>
      </c>
      <c r="G426" s="59"/>
      <c r="H426" s="59">
        <v>7600008</v>
      </c>
      <c r="I426" s="59">
        <f t="shared" ref="I426:I429" si="36">H426*1.12</f>
        <v>8512008.9600000009</v>
      </c>
      <c r="J426" s="65" t="s">
        <v>171</v>
      </c>
      <c r="K426" s="65" t="s">
        <v>172</v>
      </c>
      <c r="L426" s="43"/>
    </row>
    <row r="427" spans="1:12" s="41" customFormat="1" ht="120" customHeight="1" x14ac:dyDescent="0.25">
      <c r="A427" s="42">
        <v>25</v>
      </c>
      <c r="B427" s="65" t="s">
        <v>225</v>
      </c>
      <c r="C427" s="65" t="s">
        <v>106</v>
      </c>
      <c r="D427" s="65" t="s">
        <v>173</v>
      </c>
      <c r="E427" s="65" t="s">
        <v>25</v>
      </c>
      <c r="F427" s="59">
        <v>1</v>
      </c>
      <c r="G427" s="59"/>
      <c r="H427" s="59">
        <v>5743500</v>
      </c>
      <c r="I427" s="59">
        <f t="shared" si="36"/>
        <v>6432720.0000000009</v>
      </c>
      <c r="J427" s="65" t="s">
        <v>171</v>
      </c>
      <c r="K427" s="65" t="s">
        <v>174</v>
      </c>
      <c r="L427" s="43"/>
    </row>
    <row r="428" spans="1:12" s="41" customFormat="1" ht="105" customHeight="1" x14ac:dyDescent="0.25">
      <c r="A428" s="42">
        <v>26</v>
      </c>
      <c r="B428" s="65" t="s">
        <v>226</v>
      </c>
      <c r="C428" s="65" t="s">
        <v>106</v>
      </c>
      <c r="D428" s="65" t="s">
        <v>175</v>
      </c>
      <c r="E428" s="65" t="s">
        <v>25</v>
      </c>
      <c r="F428" s="59">
        <v>1</v>
      </c>
      <c r="G428" s="59"/>
      <c r="H428" s="59">
        <v>5464800</v>
      </c>
      <c r="I428" s="59">
        <f t="shared" si="36"/>
        <v>6120576.0000000009</v>
      </c>
      <c r="J428" s="65" t="s">
        <v>171</v>
      </c>
      <c r="K428" s="65" t="s">
        <v>174</v>
      </c>
      <c r="L428" s="43"/>
    </row>
    <row r="429" spans="1:12" s="41" customFormat="1" ht="153" x14ac:dyDescent="0.25">
      <c r="A429" s="42">
        <v>27</v>
      </c>
      <c r="B429" s="65" t="s">
        <v>227</v>
      </c>
      <c r="C429" s="65" t="s">
        <v>228</v>
      </c>
      <c r="D429" s="65" t="s">
        <v>229</v>
      </c>
      <c r="E429" s="65" t="s">
        <v>25</v>
      </c>
      <c r="F429" s="59">
        <v>1</v>
      </c>
      <c r="G429" s="59"/>
      <c r="H429" s="59">
        <v>2447048</v>
      </c>
      <c r="I429" s="59">
        <f t="shared" si="36"/>
        <v>2740693.7600000002</v>
      </c>
      <c r="J429" s="65" t="s">
        <v>176</v>
      </c>
      <c r="K429" s="65" t="s">
        <v>177</v>
      </c>
      <c r="L429" s="43"/>
    </row>
    <row r="430" spans="1:12" s="41" customFormat="1" ht="165.75" x14ac:dyDescent="0.25">
      <c r="A430" s="42">
        <v>28</v>
      </c>
      <c r="B430" s="65" t="s">
        <v>230</v>
      </c>
      <c r="C430" s="65" t="s">
        <v>228</v>
      </c>
      <c r="D430" s="65" t="s">
        <v>229</v>
      </c>
      <c r="E430" s="65" t="s">
        <v>25</v>
      </c>
      <c r="F430" s="59">
        <v>1</v>
      </c>
      <c r="G430" s="59"/>
      <c r="H430" s="59"/>
      <c r="I430" s="59"/>
      <c r="J430" s="65" t="s">
        <v>176</v>
      </c>
      <c r="K430" s="65" t="s">
        <v>178</v>
      </c>
      <c r="L430" s="43" t="s">
        <v>1017</v>
      </c>
    </row>
    <row r="431" spans="1:12" s="41" customFormat="1" ht="102.75" customHeight="1" x14ac:dyDescent="0.25">
      <c r="A431" s="42">
        <v>29</v>
      </c>
      <c r="B431" s="65" t="s">
        <v>231</v>
      </c>
      <c r="C431" s="65" t="s">
        <v>228</v>
      </c>
      <c r="D431" s="65" t="s">
        <v>173</v>
      </c>
      <c r="E431" s="65" t="s">
        <v>25</v>
      </c>
      <c r="F431" s="59">
        <v>1</v>
      </c>
      <c r="G431" s="59"/>
      <c r="H431" s="59"/>
      <c r="I431" s="59"/>
      <c r="J431" s="65" t="s">
        <v>176</v>
      </c>
      <c r="K431" s="65" t="s">
        <v>179</v>
      </c>
      <c r="L431" s="43" t="s">
        <v>1017</v>
      </c>
    </row>
    <row r="432" spans="1:12" s="41" customFormat="1" ht="142.5" customHeight="1" x14ac:dyDescent="0.25">
      <c r="A432" s="42">
        <v>30</v>
      </c>
      <c r="B432" s="65" t="s">
        <v>232</v>
      </c>
      <c r="C432" s="65" t="s">
        <v>228</v>
      </c>
      <c r="D432" s="65" t="s">
        <v>324</v>
      </c>
      <c r="E432" s="65" t="s">
        <v>25</v>
      </c>
      <c r="F432" s="59">
        <v>1</v>
      </c>
      <c r="G432" s="59"/>
      <c r="H432" s="59"/>
      <c r="I432" s="59"/>
      <c r="J432" s="65" t="s">
        <v>176</v>
      </c>
      <c r="K432" s="65" t="s">
        <v>178</v>
      </c>
      <c r="L432" s="43" t="s">
        <v>1017</v>
      </c>
    </row>
    <row r="433" spans="1:12" s="41" customFormat="1" ht="78.75" customHeight="1" x14ac:dyDescent="0.25">
      <c r="A433" s="42">
        <v>31</v>
      </c>
      <c r="B433" s="43" t="s">
        <v>209</v>
      </c>
      <c r="C433" s="43" t="s">
        <v>233</v>
      </c>
      <c r="D433" s="65" t="s">
        <v>322</v>
      </c>
      <c r="E433" s="65" t="s">
        <v>25</v>
      </c>
      <c r="F433" s="59">
        <v>1</v>
      </c>
      <c r="G433" s="59"/>
      <c r="H433" s="59"/>
      <c r="I433" s="59"/>
      <c r="J433" s="65" t="s">
        <v>238</v>
      </c>
      <c r="K433" s="65" t="s">
        <v>178</v>
      </c>
      <c r="L433" s="43" t="s">
        <v>336</v>
      </c>
    </row>
    <row r="434" spans="1:12" s="41" customFormat="1" ht="73.5" customHeight="1" x14ac:dyDescent="0.25">
      <c r="A434" s="42">
        <v>32</v>
      </c>
      <c r="B434" s="43" t="s">
        <v>234</v>
      </c>
      <c r="C434" s="43" t="s">
        <v>233</v>
      </c>
      <c r="D434" s="60" t="s">
        <v>323</v>
      </c>
      <c r="E434" s="43" t="s">
        <v>25</v>
      </c>
      <c r="F434" s="59">
        <v>1</v>
      </c>
      <c r="G434" s="59"/>
      <c r="H434" s="59"/>
      <c r="I434" s="59"/>
      <c r="J434" s="65" t="s">
        <v>238</v>
      </c>
      <c r="K434" s="65" t="s">
        <v>339</v>
      </c>
      <c r="L434" s="43" t="s">
        <v>336</v>
      </c>
    </row>
    <row r="435" spans="1:12" s="41" customFormat="1" ht="204" customHeight="1" x14ac:dyDescent="0.25">
      <c r="A435" s="42">
        <v>33</v>
      </c>
      <c r="B435" s="31" t="s">
        <v>205</v>
      </c>
      <c r="C435" s="57" t="s">
        <v>337</v>
      </c>
      <c r="D435" s="31" t="s">
        <v>340</v>
      </c>
      <c r="E435" s="26" t="s">
        <v>25</v>
      </c>
      <c r="F435" s="51">
        <v>1</v>
      </c>
      <c r="G435" s="27"/>
      <c r="H435" s="52">
        <v>756250</v>
      </c>
      <c r="I435" s="28">
        <f>H435*1.12</f>
        <v>847000.00000000012</v>
      </c>
      <c r="J435" s="31" t="s">
        <v>300</v>
      </c>
      <c r="K435" s="31" t="s">
        <v>338</v>
      </c>
      <c r="L435" s="43"/>
    </row>
    <row r="436" spans="1:12" s="41" customFormat="1" ht="63.75" x14ac:dyDescent="0.25">
      <c r="A436" s="24">
        <v>34</v>
      </c>
      <c r="B436" s="65" t="s">
        <v>342</v>
      </c>
      <c r="C436" s="65" t="s">
        <v>37</v>
      </c>
      <c r="D436" s="65" t="s">
        <v>343</v>
      </c>
      <c r="E436" s="65" t="s">
        <v>344</v>
      </c>
      <c r="F436" s="32">
        <v>1</v>
      </c>
      <c r="G436" s="65"/>
      <c r="H436" s="23">
        <v>2181889</v>
      </c>
      <c r="I436" s="28">
        <f t="shared" ref="I436:I441" si="37">H436*1.12</f>
        <v>2443715.6800000002</v>
      </c>
      <c r="J436" s="65" t="s">
        <v>345</v>
      </c>
      <c r="K436" s="65" t="s">
        <v>346</v>
      </c>
      <c r="L436" s="25"/>
    </row>
    <row r="437" spans="1:12" s="41" customFormat="1" ht="63.75" x14ac:dyDescent="0.25">
      <c r="A437" s="24">
        <v>35</v>
      </c>
      <c r="B437" s="65" t="s">
        <v>347</v>
      </c>
      <c r="C437" s="65" t="s">
        <v>37</v>
      </c>
      <c r="D437" s="65" t="s">
        <v>348</v>
      </c>
      <c r="E437" s="65" t="s">
        <v>344</v>
      </c>
      <c r="F437" s="32">
        <v>1</v>
      </c>
      <c r="G437" s="65"/>
      <c r="H437" s="23">
        <v>5157193</v>
      </c>
      <c r="I437" s="28">
        <f t="shared" si="37"/>
        <v>5776056.1600000001</v>
      </c>
      <c r="J437" s="65" t="s">
        <v>345</v>
      </c>
      <c r="K437" s="65" t="s">
        <v>349</v>
      </c>
      <c r="L437" s="25"/>
    </row>
    <row r="438" spans="1:12" s="41" customFormat="1" ht="76.5" x14ac:dyDescent="0.25">
      <c r="A438" s="24">
        <v>36</v>
      </c>
      <c r="B438" s="65" t="s">
        <v>706</v>
      </c>
      <c r="C438" s="65" t="s">
        <v>337</v>
      </c>
      <c r="D438" s="65" t="s">
        <v>707</v>
      </c>
      <c r="E438" s="65" t="s">
        <v>344</v>
      </c>
      <c r="F438" s="65">
        <v>1</v>
      </c>
      <c r="G438" s="65"/>
      <c r="H438" s="23">
        <v>148751200</v>
      </c>
      <c r="I438" s="23">
        <f t="shared" si="37"/>
        <v>166601344.00000003</v>
      </c>
      <c r="J438" s="65" t="s">
        <v>708</v>
      </c>
      <c r="K438" s="65" t="s">
        <v>30</v>
      </c>
      <c r="L438" s="25" t="s">
        <v>1084</v>
      </c>
    </row>
    <row r="439" spans="1:12" s="41" customFormat="1" ht="186.75" customHeight="1" x14ac:dyDescent="0.25">
      <c r="A439" s="24">
        <v>37</v>
      </c>
      <c r="B439" s="65" t="s">
        <v>351</v>
      </c>
      <c r="C439" s="43" t="s">
        <v>337</v>
      </c>
      <c r="D439" s="65" t="s">
        <v>354</v>
      </c>
      <c r="E439" s="65" t="s">
        <v>25</v>
      </c>
      <c r="F439" s="32">
        <v>1</v>
      </c>
      <c r="G439" s="61"/>
      <c r="H439" s="59">
        <v>1336607.1399999999</v>
      </c>
      <c r="I439" s="29">
        <f t="shared" si="37"/>
        <v>1496999.9968000001</v>
      </c>
      <c r="J439" s="65" t="s">
        <v>345</v>
      </c>
      <c r="K439" s="59" t="s">
        <v>352</v>
      </c>
      <c r="L439" s="9"/>
    </row>
    <row r="440" spans="1:12" s="41" customFormat="1" ht="405" customHeight="1" x14ac:dyDescent="0.25">
      <c r="A440" s="24">
        <v>38</v>
      </c>
      <c r="B440" s="65" t="s">
        <v>353</v>
      </c>
      <c r="C440" s="43" t="s">
        <v>337</v>
      </c>
      <c r="D440" s="65" t="s">
        <v>355</v>
      </c>
      <c r="E440" s="65" t="s">
        <v>25</v>
      </c>
      <c r="F440" s="32">
        <v>1</v>
      </c>
      <c r="G440" s="61"/>
      <c r="H440" s="62">
        <v>1129464.29</v>
      </c>
      <c r="I440" s="29">
        <f t="shared" si="37"/>
        <v>1265000.0048000002</v>
      </c>
      <c r="J440" s="65" t="s">
        <v>345</v>
      </c>
      <c r="K440" s="59" t="s">
        <v>352</v>
      </c>
      <c r="L440" s="9"/>
    </row>
    <row r="441" spans="1:12" s="41" customFormat="1" ht="126.75" customHeight="1" x14ac:dyDescent="0.25">
      <c r="A441" s="24">
        <v>39</v>
      </c>
      <c r="B441" s="65" t="s">
        <v>357</v>
      </c>
      <c r="C441" s="43" t="s">
        <v>337</v>
      </c>
      <c r="D441" s="65" t="s">
        <v>356</v>
      </c>
      <c r="E441" s="65" t="s">
        <v>25</v>
      </c>
      <c r="F441" s="32">
        <v>1</v>
      </c>
      <c r="G441" s="61"/>
      <c r="H441" s="62">
        <v>779464.29</v>
      </c>
      <c r="I441" s="62">
        <f t="shared" si="37"/>
        <v>873000.00480000011</v>
      </c>
      <c r="J441" s="65" t="s">
        <v>345</v>
      </c>
      <c r="K441" s="59" t="s">
        <v>352</v>
      </c>
      <c r="L441" s="9"/>
    </row>
    <row r="442" spans="1:12" s="41" customFormat="1" ht="126.75" customHeight="1" x14ac:dyDescent="0.25">
      <c r="A442" s="24">
        <v>40</v>
      </c>
      <c r="B442" s="65" t="s">
        <v>361</v>
      </c>
      <c r="C442" s="43" t="s">
        <v>360</v>
      </c>
      <c r="D442" s="38" t="s">
        <v>362</v>
      </c>
      <c r="E442" s="65" t="s">
        <v>25</v>
      </c>
      <c r="F442" s="32">
        <v>1</v>
      </c>
      <c r="G442" s="61"/>
      <c r="H442" s="59">
        <v>1248000</v>
      </c>
      <c r="I442" s="59">
        <f>H442*1.12</f>
        <v>1397760.0000000002</v>
      </c>
      <c r="J442" s="65" t="s">
        <v>363</v>
      </c>
      <c r="K442" s="59" t="s">
        <v>22</v>
      </c>
      <c r="L442" s="9"/>
    </row>
    <row r="443" spans="1:12" s="41" customFormat="1" ht="126.75" customHeight="1" x14ac:dyDescent="0.25">
      <c r="A443" s="24">
        <v>41</v>
      </c>
      <c r="B443" s="65" t="s">
        <v>364</v>
      </c>
      <c r="C443" s="43" t="s">
        <v>360</v>
      </c>
      <c r="D443" s="65" t="s">
        <v>365</v>
      </c>
      <c r="E443" s="65" t="s">
        <v>25</v>
      </c>
      <c r="F443" s="32">
        <v>1</v>
      </c>
      <c r="G443" s="63"/>
      <c r="H443" s="62">
        <v>1523340</v>
      </c>
      <c r="I443" s="62">
        <f>H443*1.12</f>
        <v>1706140.8</v>
      </c>
      <c r="J443" s="65" t="s">
        <v>363</v>
      </c>
      <c r="K443" s="62" t="s">
        <v>22</v>
      </c>
      <c r="L443" s="9"/>
    </row>
    <row r="444" spans="1:12" s="41" customFormat="1" ht="93.75" customHeight="1" x14ac:dyDescent="0.25">
      <c r="A444" s="24">
        <v>42</v>
      </c>
      <c r="B444" s="65" t="s">
        <v>371</v>
      </c>
      <c r="C444" s="65" t="s">
        <v>360</v>
      </c>
      <c r="D444" s="65" t="s">
        <v>372</v>
      </c>
      <c r="E444" s="65" t="s">
        <v>25</v>
      </c>
      <c r="F444" s="51">
        <v>1</v>
      </c>
      <c r="G444" s="65"/>
      <c r="H444" s="62">
        <v>21568500</v>
      </c>
      <c r="I444" s="62">
        <f t="shared" ref="I444:I450" si="38">H444*1.12</f>
        <v>24156720.000000004</v>
      </c>
      <c r="J444" s="65" t="s">
        <v>300</v>
      </c>
      <c r="K444" s="65" t="s">
        <v>22</v>
      </c>
      <c r="L444" s="9"/>
    </row>
    <row r="445" spans="1:12" s="41" customFormat="1" ht="96.75" customHeight="1" x14ac:dyDescent="0.25">
      <c r="A445" s="24">
        <v>43</v>
      </c>
      <c r="B445" s="65" t="s">
        <v>373</v>
      </c>
      <c r="C445" s="65" t="s">
        <v>360</v>
      </c>
      <c r="D445" s="65" t="s">
        <v>374</v>
      </c>
      <c r="E445" s="65" t="s">
        <v>25</v>
      </c>
      <c r="F445" s="51">
        <v>1</v>
      </c>
      <c r="G445" s="65"/>
      <c r="H445" s="62">
        <v>11761813</v>
      </c>
      <c r="I445" s="62">
        <f t="shared" si="38"/>
        <v>13173230.560000001</v>
      </c>
      <c r="J445" s="65" t="s">
        <v>300</v>
      </c>
      <c r="K445" s="65" t="s">
        <v>22</v>
      </c>
      <c r="L445" s="9"/>
    </row>
    <row r="446" spans="1:12" s="41" customFormat="1" ht="70.5" customHeight="1" x14ac:dyDescent="0.25">
      <c r="A446" s="24">
        <v>44</v>
      </c>
      <c r="B446" s="65" t="s">
        <v>375</v>
      </c>
      <c r="C446" s="65" t="s">
        <v>337</v>
      </c>
      <c r="D446" s="65" t="s">
        <v>376</v>
      </c>
      <c r="E446" s="65" t="s">
        <v>344</v>
      </c>
      <c r="F446" s="51">
        <v>1</v>
      </c>
      <c r="G446" s="65"/>
      <c r="H446" s="62"/>
      <c r="I446" s="62"/>
      <c r="J446" s="65" t="s">
        <v>377</v>
      </c>
      <c r="K446" s="65" t="s">
        <v>22</v>
      </c>
      <c r="L446" s="9" t="s">
        <v>336</v>
      </c>
    </row>
    <row r="447" spans="1:12" s="41" customFormat="1" ht="96" customHeight="1" x14ac:dyDescent="0.25">
      <c r="A447" s="24">
        <v>45</v>
      </c>
      <c r="B447" s="65" t="s">
        <v>378</v>
      </c>
      <c r="C447" s="65" t="s">
        <v>337</v>
      </c>
      <c r="D447" s="65" t="s">
        <v>386</v>
      </c>
      <c r="E447" s="65" t="s">
        <v>344</v>
      </c>
      <c r="F447" s="51">
        <v>1</v>
      </c>
      <c r="G447" s="65"/>
      <c r="H447" s="62"/>
      <c r="I447" s="62"/>
      <c r="J447" s="65" t="s">
        <v>377</v>
      </c>
      <c r="K447" s="65" t="s">
        <v>22</v>
      </c>
      <c r="L447" s="9" t="s">
        <v>336</v>
      </c>
    </row>
    <row r="448" spans="1:12" s="41" customFormat="1" ht="68.25" customHeight="1" x14ac:dyDescent="0.25">
      <c r="A448" s="24">
        <v>46</v>
      </c>
      <c r="B448" s="65" t="s">
        <v>379</v>
      </c>
      <c r="C448" s="65" t="s">
        <v>380</v>
      </c>
      <c r="D448" s="65" t="s">
        <v>381</v>
      </c>
      <c r="E448" s="65" t="s">
        <v>25</v>
      </c>
      <c r="F448" s="51">
        <v>1</v>
      </c>
      <c r="G448" s="65"/>
      <c r="H448" s="62">
        <v>528042</v>
      </c>
      <c r="I448" s="62">
        <f t="shared" si="38"/>
        <v>591407.04</v>
      </c>
      <c r="J448" s="65" t="s">
        <v>369</v>
      </c>
      <c r="K448" s="65" t="s">
        <v>22</v>
      </c>
      <c r="L448" s="9"/>
    </row>
    <row r="449" spans="1:12" s="41" customFormat="1" ht="70.5" customHeight="1" x14ac:dyDescent="0.25">
      <c r="A449" s="24">
        <v>47</v>
      </c>
      <c r="B449" s="65" t="s">
        <v>382</v>
      </c>
      <c r="C449" s="65" t="s">
        <v>380</v>
      </c>
      <c r="D449" s="65" t="s">
        <v>383</v>
      </c>
      <c r="E449" s="65" t="s">
        <v>344</v>
      </c>
      <c r="F449" s="51">
        <v>1</v>
      </c>
      <c r="G449" s="65"/>
      <c r="H449" s="62">
        <v>119440</v>
      </c>
      <c r="I449" s="62">
        <f t="shared" si="38"/>
        <v>133772.80000000002</v>
      </c>
      <c r="J449" s="65" t="s">
        <v>369</v>
      </c>
      <c r="K449" s="65" t="s">
        <v>22</v>
      </c>
      <c r="L449" s="9"/>
    </row>
    <row r="450" spans="1:12" s="41" customFormat="1" ht="123" customHeight="1" x14ac:dyDescent="0.25">
      <c r="A450" s="24">
        <v>48</v>
      </c>
      <c r="B450" s="65" t="s">
        <v>384</v>
      </c>
      <c r="C450" s="65" t="s">
        <v>337</v>
      </c>
      <c r="D450" s="65" t="s">
        <v>385</v>
      </c>
      <c r="E450" s="65" t="s">
        <v>344</v>
      </c>
      <c r="F450" s="32">
        <v>1</v>
      </c>
      <c r="G450" s="65"/>
      <c r="H450" s="62">
        <v>3125000</v>
      </c>
      <c r="I450" s="62">
        <f t="shared" si="38"/>
        <v>3500000.0000000005</v>
      </c>
      <c r="J450" s="65" t="s">
        <v>176</v>
      </c>
      <c r="K450" s="65" t="s">
        <v>338</v>
      </c>
      <c r="L450" s="9"/>
    </row>
    <row r="451" spans="1:12" s="41" customFormat="1" ht="111" customHeight="1" x14ac:dyDescent="0.25">
      <c r="A451" s="24">
        <v>49</v>
      </c>
      <c r="B451" s="65" t="s">
        <v>397</v>
      </c>
      <c r="C451" s="65" t="s">
        <v>337</v>
      </c>
      <c r="D451" s="65" t="s">
        <v>1047</v>
      </c>
      <c r="E451" s="34" t="s">
        <v>25</v>
      </c>
      <c r="F451" s="32">
        <v>1</v>
      </c>
      <c r="G451" s="21"/>
      <c r="H451" s="23">
        <v>178000</v>
      </c>
      <c r="I451" s="22">
        <f>H451*1.12</f>
        <v>199360.00000000003</v>
      </c>
      <c r="J451" s="65" t="s">
        <v>300</v>
      </c>
      <c r="K451" s="65" t="s">
        <v>128</v>
      </c>
      <c r="L451" s="43"/>
    </row>
    <row r="452" spans="1:12" s="41" customFormat="1" ht="111" customHeight="1" x14ac:dyDescent="0.25">
      <c r="A452" s="24">
        <v>50</v>
      </c>
      <c r="B452" s="65" t="s">
        <v>532</v>
      </c>
      <c r="C452" s="65" t="s">
        <v>533</v>
      </c>
      <c r="D452" s="65" t="s">
        <v>531</v>
      </c>
      <c r="E452" s="34" t="s">
        <v>25</v>
      </c>
      <c r="F452" s="32">
        <v>1</v>
      </c>
      <c r="G452" s="21"/>
      <c r="H452" s="23">
        <v>492023</v>
      </c>
      <c r="I452" s="22">
        <f>H452*1.12</f>
        <v>551065.76</v>
      </c>
      <c r="J452" s="65" t="s">
        <v>534</v>
      </c>
      <c r="K452" s="65" t="s">
        <v>22</v>
      </c>
      <c r="L452" s="43"/>
    </row>
    <row r="453" spans="1:12" s="41" customFormat="1" ht="102" x14ac:dyDescent="0.25">
      <c r="A453" s="24">
        <v>51</v>
      </c>
      <c r="B453" s="65" t="s">
        <v>577</v>
      </c>
      <c r="C453" s="43" t="s">
        <v>360</v>
      </c>
      <c r="D453" s="65" t="s">
        <v>578</v>
      </c>
      <c r="E453" s="43" t="s">
        <v>25</v>
      </c>
      <c r="F453" s="32">
        <v>1</v>
      </c>
      <c r="G453" s="44"/>
      <c r="H453" s="23">
        <v>14241000</v>
      </c>
      <c r="I453" s="22">
        <f t="shared" ref="I453:I454" si="39">H453*1.12</f>
        <v>15949920.000000002</v>
      </c>
      <c r="J453" s="38" t="s">
        <v>363</v>
      </c>
      <c r="K453" s="65" t="s">
        <v>22</v>
      </c>
      <c r="L453" s="43"/>
    </row>
    <row r="454" spans="1:12" s="41" customFormat="1" ht="76.5" x14ac:dyDescent="0.25">
      <c r="A454" s="24">
        <v>52</v>
      </c>
      <c r="B454" s="65" t="s">
        <v>579</v>
      </c>
      <c r="C454" s="43" t="s">
        <v>360</v>
      </c>
      <c r="D454" s="65" t="s">
        <v>580</v>
      </c>
      <c r="E454" s="43" t="s">
        <v>25</v>
      </c>
      <c r="F454" s="32">
        <v>1</v>
      </c>
      <c r="G454" s="44"/>
      <c r="H454" s="23">
        <v>21150000</v>
      </c>
      <c r="I454" s="22">
        <f t="shared" si="39"/>
        <v>23688000.000000004</v>
      </c>
      <c r="J454" s="38" t="s">
        <v>363</v>
      </c>
      <c r="K454" s="65" t="s">
        <v>22</v>
      </c>
      <c r="L454" s="43"/>
    </row>
    <row r="455" spans="1:12" s="41" customFormat="1" ht="83.25" customHeight="1" x14ac:dyDescent="0.25">
      <c r="A455" s="24">
        <v>53</v>
      </c>
      <c r="B455" s="65" t="s">
        <v>596</v>
      </c>
      <c r="C455" s="65" t="s">
        <v>360</v>
      </c>
      <c r="D455" s="65" t="s">
        <v>597</v>
      </c>
      <c r="E455" s="65" t="s">
        <v>344</v>
      </c>
      <c r="F455" s="32">
        <v>1</v>
      </c>
      <c r="G455" s="70"/>
      <c r="H455" s="23"/>
      <c r="I455" s="22"/>
      <c r="J455" s="38" t="s">
        <v>594</v>
      </c>
      <c r="K455" s="65" t="s">
        <v>30</v>
      </c>
      <c r="L455" s="9" t="s">
        <v>336</v>
      </c>
    </row>
    <row r="456" spans="1:12" s="41" customFormat="1" ht="76.5" x14ac:dyDescent="0.25">
      <c r="A456" s="42">
        <v>54</v>
      </c>
      <c r="B456" s="54" t="s">
        <v>598</v>
      </c>
      <c r="C456" s="65" t="s">
        <v>360</v>
      </c>
      <c r="D456" s="65" t="s">
        <v>599</v>
      </c>
      <c r="E456" s="65" t="s">
        <v>344</v>
      </c>
      <c r="F456" s="32">
        <v>1</v>
      </c>
      <c r="G456" s="70"/>
      <c r="H456" s="23"/>
      <c r="I456" s="22"/>
      <c r="J456" s="38" t="s">
        <v>594</v>
      </c>
      <c r="K456" s="31" t="s">
        <v>30</v>
      </c>
      <c r="L456" s="9" t="s">
        <v>336</v>
      </c>
    </row>
    <row r="457" spans="1:12" s="41" customFormat="1" ht="76.5" x14ac:dyDescent="0.25">
      <c r="A457" s="42" t="s">
        <v>712</v>
      </c>
      <c r="B457" s="54" t="s">
        <v>596</v>
      </c>
      <c r="C457" s="65" t="s">
        <v>360</v>
      </c>
      <c r="D457" s="54" t="s">
        <v>713</v>
      </c>
      <c r="E457" s="65" t="s">
        <v>344</v>
      </c>
      <c r="F457" s="32">
        <v>1</v>
      </c>
      <c r="G457" s="54"/>
      <c r="H457" s="23">
        <v>1106668.75</v>
      </c>
      <c r="I457" s="22">
        <f>H457*1.12</f>
        <v>1239469.0000000002</v>
      </c>
      <c r="J457" s="38" t="s">
        <v>363</v>
      </c>
      <c r="K457" s="65" t="s">
        <v>30</v>
      </c>
      <c r="L457" s="67" t="s">
        <v>333</v>
      </c>
    </row>
    <row r="458" spans="1:12" s="41" customFormat="1" ht="76.5" x14ac:dyDescent="0.25">
      <c r="A458" s="42" t="s">
        <v>809</v>
      </c>
      <c r="B458" s="43" t="s">
        <v>810</v>
      </c>
      <c r="C458" s="43" t="s">
        <v>337</v>
      </c>
      <c r="D458" s="43" t="s">
        <v>811</v>
      </c>
      <c r="E458" s="65" t="s">
        <v>25</v>
      </c>
      <c r="F458" s="59">
        <v>1</v>
      </c>
      <c r="G458" s="59"/>
      <c r="H458" s="59"/>
      <c r="I458" s="59"/>
      <c r="J458" s="65" t="s">
        <v>808</v>
      </c>
      <c r="K458" s="65" t="s">
        <v>812</v>
      </c>
      <c r="L458" s="67" t="s">
        <v>1017</v>
      </c>
    </row>
    <row r="459" spans="1:12" s="41" customFormat="1" ht="63.75" x14ac:dyDescent="0.25">
      <c r="A459" s="24" t="s">
        <v>843</v>
      </c>
      <c r="B459" s="43" t="s">
        <v>845</v>
      </c>
      <c r="C459" s="43" t="s">
        <v>337</v>
      </c>
      <c r="D459" s="110" t="s">
        <v>845</v>
      </c>
      <c r="E459" s="65" t="s">
        <v>25</v>
      </c>
      <c r="F459" s="59">
        <v>1</v>
      </c>
      <c r="G459" s="59"/>
      <c r="H459" s="59">
        <v>53571</v>
      </c>
      <c r="I459" s="59">
        <f>H459*1.12</f>
        <v>59999.520000000004</v>
      </c>
      <c r="J459" s="38" t="s">
        <v>841</v>
      </c>
      <c r="K459" s="65" t="s">
        <v>844</v>
      </c>
      <c r="L459" s="67" t="s">
        <v>1199</v>
      </c>
    </row>
    <row r="460" spans="1:12" s="41" customFormat="1" ht="76.5" x14ac:dyDescent="0.25">
      <c r="A460" s="42" t="s">
        <v>853</v>
      </c>
      <c r="B460" s="43" t="s">
        <v>1123</v>
      </c>
      <c r="C460" s="65" t="s">
        <v>360</v>
      </c>
      <c r="D460" s="43" t="s">
        <v>1230</v>
      </c>
      <c r="E460" s="65" t="s">
        <v>25</v>
      </c>
      <c r="F460" s="59">
        <v>1</v>
      </c>
      <c r="G460" s="62"/>
      <c r="H460" s="62">
        <v>1776696</v>
      </c>
      <c r="I460" s="59">
        <f t="shared" ref="I460:I461" si="40">H460*1.12</f>
        <v>1989899.5200000003</v>
      </c>
      <c r="J460" s="65" t="s">
        <v>363</v>
      </c>
      <c r="K460" s="65" t="s">
        <v>1124</v>
      </c>
      <c r="L460" s="67" t="s">
        <v>333</v>
      </c>
    </row>
    <row r="461" spans="1:12" s="41" customFormat="1" ht="76.5" x14ac:dyDescent="0.25">
      <c r="A461" s="24" t="s">
        <v>854</v>
      </c>
      <c r="B461" s="43" t="s">
        <v>1125</v>
      </c>
      <c r="C461" s="65" t="s">
        <v>360</v>
      </c>
      <c r="D461" s="43" t="s">
        <v>1231</v>
      </c>
      <c r="E461" s="65" t="s">
        <v>25</v>
      </c>
      <c r="F461" s="59">
        <v>1</v>
      </c>
      <c r="G461" s="62"/>
      <c r="H461" s="62">
        <v>5146429</v>
      </c>
      <c r="I461" s="59">
        <f t="shared" si="40"/>
        <v>5764000.4800000004</v>
      </c>
      <c r="J461" s="65" t="s">
        <v>363</v>
      </c>
      <c r="K461" s="65" t="s">
        <v>1124</v>
      </c>
      <c r="L461" s="67" t="s">
        <v>333</v>
      </c>
    </row>
    <row r="462" spans="1:12" ht="12.75" customHeight="1" x14ac:dyDescent="0.2">
      <c r="A462" s="98" t="s">
        <v>33</v>
      </c>
      <c r="B462" s="99"/>
      <c r="C462" s="100"/>
      <c r="D462" s="38"/>
      <c r="E462" s="38"/>
      <c r="F462" s="36"/>
      <c r="G462" s="18"/>
      <c r="H462" s="64">
        <f>SUM(H403:H461)</f>
        <v>425629525.40754461</v>
      </c>
      <c r="I462" s="64">
        <f>SUM(I403:I461)</f>
        <v>476705068.4564501</v>
      </c>
      <c r="J462" s="20"/>
      <c r="K462" s="20"/>
      <c r="L462" s="65"/>
    </row>
    <row r="463" spans="1:12" ht="12.75" customHeight="1" x14ac:dyDescent="0.2">
      <c r="A463" s="98" t="s">
        <v>16</v>
      </c>
      <c r="B463" s="101"/>
      <c r="C463" s="102"/>
      <c r="D463" s="65"/>
      <c r="E463" s="65"/>
      <c r="F463" s="36"/>
      <c r="G463" s="36"/>
      <c r="H463" s="64">
        <f>H462+H401+H398</f>
        <v>869014818.40754461</v>
      </c>
      <c r="I463" s="64">
        <f>I462+I401+I398</f>
        <v>973296596.61645007</v>
      </c>
      <c r="J463" s="9"/>
      <c r="K463" s="9"/>
      <c r="L463" s="65"/>
    </row>
    <row r="464" spans="1:12" x14ac:dyDescent="0.2">
      <c r="A464" s="85" t="s">
        <v>17</v>
      </c>
      <c r="B464" s="85"/>
      <c r="C464" s="85"/>
      <c r="D464" s="65"/>
      <c r="E464" s="65"/>
      <c r="F464" s="36"/>
      <c r="G464" s="36"/>
      <c r="H464" s="64">
        <f>H463+H347</f>
        <v>1363559464.0442114</v>
      </c>
      <c r="I464" s="64">
        <f>I463+I347</f>
        <v>1527186599.729517</v>
      </c>
      <c r="J464" s="9"/>
      <c r="K464" s="9"/>
      <c r="L464" s="9"/>
    </row>
  </sheetData>
  <autoFilter ref="A12:L464"/>
  <mergeCells count="17">
    <mergeCell ref="A349:J349"/>
    <mergeCell ref="A346:C346"/>
    <mergeCell ref="A347:C347"/>
    <mergeCell ref="A348:K348"/>
    <mergeCell ref="A399:L399"/>
    <mergeCell ref="A464:C464"/>
    <mergeCell ref="A398:C398"/>
    <mergeCell ref="A401:C401"/>
    <mergeCell ref="A462:C462"/>
    <mergeCell ref="A463:C463"/>
    <mergeCell ref="A402:L402"/>
    <mergeCell ref="A13:K13"/>
    <mergeCell ref="A286:C286"/>
    <mergeCell ref="A287:L287"/>
    <mergeCell ref="A277:L277"/>
    <mergeCell ref="A14:L14"/>
    <mergeCell ref="A276:G276"/>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Sholpan Kydyrbayeva</cp:lastModifiedBy>
  <cp:lastPrinted>2013-11-21T10:53:16Z</cp:lastPrinted>
  <dcterms:created xsi:type="dcterms:W3CDTF">2011-06-29T08:00:36Z</dcterms:created>
  <dcterms:modified xsi:type="dcterms:W3CDTF">2014-04-09T11:24:32Z</dcterms:modified>
</cp:coreProperties>
</file>