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1365" windowWidth="18195" windowHeight="7380"/>
  </bookViews>
  <sheets>
    <sheet name="ПЗ" sheetId="12" r:id="rId1"/>
  </sheets>
  <externalReferences>
    <externalReference r:id="rId2"/>
  </externalReferences>
  <definedNames>
    <definedName name="_GoBack" localSheetId="0">ПЗ!#REF!</definedName>
    <definedName name="_xlnm._FilterDatabase" localSheetId="0" hidden="1">ПЗ!$A$11:$L$135</definedName>
    <definedName name="OLE_LINK3" localSheetId="0">ПЗ!#REF!</definedName>
  </definedNames>
  <calcPr calcId="125725"/>
  <fileRecoveryPr autoRecover="0"/>
</workbook>
</file>

<file path=xl/calcChain.xml><?xml version="1.0" encoding="utf-8"?>
<calcChain xmlns="http://schemas.openxmlformats.org/spreadsheetml/2006/main">
  <c r="I55" i="12"/>
  <c r="H55"/>
  <c r="H89" l="1"/>
  <c r="H97" l="1"/>
  <c r="I54"/>
  <c r="I16"/>
  <c r="I17"/>
  <c r="I18"/>
  <c r="I19"/>
  <c r="I20"/>
  <c r="I21"/>
  <c r="I22"/>
  <c r="I23"/>
  <c r="I25"/>
  <c r="I26"/>
  <c r="I27"/>
  <c r="I28"/>
  <c r="I29"/>
  <c r="I30"/>
  <c r="I31"/>
  <c r="I32"/>
  <c r="I33"/>
  <c r="I34"/>
  <c r="I35"/>
  <c r="I36"/>
  <c r="I37"/>
  <c r="I38"/>
  <c r="I39"/>
  <c r="I40"/>
  <c r="I43"/>
  <c r="I44"/>
  <c r="I45"/>
  <c r="I46"/>
  <c r="I49"/>
  <c r="I50"/>
  <c r="I51"/>
  <c r="I52"/>
  <c r="I53"/>
  <c r="I15"/>
  <c r="H48"/>
  <c r="I48" s="1"/>
  <c r="H47"/>
  <c r="I47" s="1"/>
  <c r="H42"/>
  <c r="I42" s="1"/>
  <c r="H41"/>
  <c r="I41" s="1"/>
  <c r="H24"/>
  <c r="I24" l="1"/>
  <c r="I131"/>
  <c r="I132"/>
  <c r="H114"/>
  <c r="I114" s="1"/>
  <c r="H113"/>
  <c r="I113" s="1"/>
  <c r="H112"/>
  <c r="H111"/>
  <c r="H110"/>
  <c r="H107"/>
  <c r="H106"/>
  <c r="H105"/>
  <c r="H104"/>
  <c r="H103"/>
  <c r="H102"/>
  <c r="H101"/>
  <c r="I101" s="1"/>
  <c r="I94"/>
  <c r="I95"/>
  <c r="I96"/>
  <c r="I93"/>
  <c r="I97" s="1"/>
  <c r="I88"/>
  <c r="F96"/>
  <c r="F95"/>
  <c r="F94"/>
  <c r="I86"/>
  <c r="I87"/>
  <c r="I124"/>
  <c r="I125"/>
  <c r="I126"/>
  <c r="I127"/>
  <c r="I128"/>
  <c r="I129"/>
  <c r="I130"/>
  <c r="H133" l="1"/>
  <c r="I123"/>
  <c r="I83"/>
  <c r="I82"/>
  <c r="I81"/>
  <c r="I80"/>
  <c r="I85"/>
  <c r="I84"/>
  <c r="I78" l="1"/>
  <c r="I79"/>
  <c r="I71" l="1"/>
  <c r="I72"/>
  <c r="I73"/>
  <c r="I74"/>
  <c r="I75"/>
  <c r="I76"/>
  <c r="I77"/>
  <c r="I70"/>
  <c r="I14" l="1"/>
  <c r="I122"/>
  <c r="I121"/>
  <c r="I120"/>
  <c r="I119"/>
  <c r="I118"/>
  <c r="I117"/>
  <c r="I116"/>
  <c r="I115"/>
  <c r="I112"/>
  <c r="I111"/>
  <c r="I110"/>
  <c r="I109"/>
  <c r="I108"/>
  <c r="I107"/>
  <c r="I106"/>
  <c r="I105"/>
  <c r="I104"/>
  <c r="I102"/>
  <c r="I69"/>
  <c r="I68"/>
  <c r="I67"/>
  <c r="I66"/>
  <c r="I65"/>
  <c r="I64"/>
  <c r="I63"/>
  <c r="I62"/>
  <c r="I61"/>
  <c r="I60"/>
  <c r="I59"/>
  <c r="I89" l="1"/>
  <c r="H134"/>
  <c r="I103"/>
  <c r="I133" s="1"/>
  <c r="I134" l="1"/>
  <c r="H90" l="1"/>
  <c r="H135" s="1"/>
  <c r="I90" l="1"/>
  <c r="I135" s="1"/>
</calcChain>
</file>

<file path=xl/sharedStrings.xml><?xml version="1.0" encoding="utf-8"?>
<sst xmlns="http://schemas.openxmlformats.org/spreadsheetml/2006/main" count="709" uniqueCount="337">
  <si>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</si>
  <si>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</si>
  <si>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</si>
  <si>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</si>
  <si>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Наименование закупаемых товаров, работ, услуг</t>
  </si>
  <si>
    <t xml:space="preserve">Способ осуществления закупок </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</si>
  <si>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</si>
  <si>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</si>
  <si>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</si>
  <si>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</si>
  <si>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</si>
  <si>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</si>
  <si>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</si>
  <si>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</si>
  <si>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</si>
  <si>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</si>
  <si>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</si>
  <si>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</si>
  <si>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</si>
  <si>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</si>
  <si>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</si>
  <si>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 xml:space="preserve">частного учреждения "University Service Management" </t>
  </si>
  <si>
    <t>«University Service Managеment»</t>
  </si>
  <si>
    <t>г. Астана, пр. Кабанбай батыра, 53</t>
  </si>
  <si>
    <t xml:space="preserve">Дизельное топливо Л-0,2-40 ГОСТ 305-82 для отопления зданий Назарбаев Университет </t>
  </si>
  <si>
    <t>м3</t>
  </si>
  <si>
    <t>Услуга</t>
  </si>
  <si>
    <t>г. Астана, ул. Достык, 5/2, ЖК "Северное Сияние"</t>
  </si>
  <si>
    <t>г. Астана, ул. Ахмет Байтурсынулы, 5, ЖК "Хайвил Астана"</t>
  </si>
  <si>
    <t>1</t>
  </si>
  <si>
    <t>Приложение</t>
  </si>
  <si>
    <t>г. Астана</t>
  </si>
  <si>
    <t>Тендер</t>
  </si>
  <si>
    <t>Литр</t>
  </si>
  <si>
    <t>Итого по Услугам:</t>
  </si>
  <si>
    <t>Примечание</t>
  </si>
  <si>
    <t>(дата и номер приказа об утверждении/уточнении ПЗ)</t>
  </si>
  <si>
    <t>к приказу Генерального директора</t>
  </si>
  <si>
    <t>Без применения норм Правил (пп. 33 п. 15)</t>
  </si>
  <si>
    <t>Без применения норм Правил (пп. 34 п. 15)</t>
  </si>
  <si>
    <t>Услуги по предоставлению гостиничных номеров</t>
  </si>
  <si>
    <t xml:space="preserve">Годовой План закупок товаров, работ, услуг на 2014 год </t>
  </si>
  <si>
    <t>«Дизельное топливо для отопления зданий «Назарбаев Университет»</t>
  </si>
  <si>
    <t>По заявкам Заказчика, со дня вступления в силу Договора и до 31 декабря 2014 года</t>
  </si>
  <si>
    <t xml:space="preserve">Без применения норм Правил (пп. 24 п. 15) </t>
  </si>
  <si>
    <t>По заявкам Заказчика, со дня вступления в силу Договора и до подведения итогов тендера</t>
  </si>
  <si>
    <t>Водоснабжение зданий АОО «Назарбаев Университет»</t>
  </si>
  <si>
    <t>Со дня вступления в силу Договора и до 31 декабря 2014 года</t>
  </si>
  <si>
    <t xml:space="preserve">Отвод сточных вод АОО "Назарбаев Университет" </t>
  </si>
  <si>
    <t>Со дня  вступления в силу договора по 31 декабря 2014г. по заявке Заказчика</t>
  </si>
  <si>
    <t xml:space="preserve">Теплоэнергия ЖК "Северное Сияние" </t>
  </si>
  <si>
    <t xml:space="preserve">Теплоэнергия ЖК "Хайвил Астана" </t>
  </si>
  <si>
    <t xml:space="preserve">Техническое обслуживание лифтов ЖК "Северное Сияние" </t>
  </si>
  <si>
    <t xml:space="preserve">Услуги по техническому обслуживанию и ремонту домофонной системы ЖК "Северное Сияние" </t>
  </si>
  <si>
    <t>Теплоэнергия ЖК "Северное Сияние" (количество  квартир-64)</t>
  </si>
  <si>
    <t>Теплоэнергия ЖК "Хайвил Астана" (количество квартир-130)</t>
  </si>
  <si>
    <t>Техническое обслуживание лифтов ЖК "Северное Сияние" (количество квартир: 64)</t>
  </si>
  <si>
    <t>Услуга по техническому обслуживанию и ремонту домофонной системы ЖК "Северное Сияние" (количество  квартир- 64)</t>
  </si>
  <si>
    <t xml:space="preserve">Оказание услуг по технической эксплуатации и содержанию квартир ЖК "Северное сияние" (количество квартир-64) </t>
  </si>
  <si>
    <t>Оказание услуг по технической эксплуатации и содержанию квартир ЖК "Северное сияние"</t>
  </si>
  <si>
    <t>Эксплуатационные услуги по обслуживанию паркинга" ЖК "Северное сияние"</t>
  </si>
  <si>
    <t>Эксплуатационные услуги по обслуживанию паркинга" ЖК "Северное Сияние" (количество машиномест-30)</t>
  </si>
  <si>
    <t xml:space="preserve">Услуги по управлению и обслуживанию парковочных мест" ЖК "Северное Сияние" </t>
  </si>
  <si>
    <t>Услуги по управлению и обслуживанию парковочных мест" ЖК "Северное Сияние" (количество машиномест-2)</t>
  </si>
  <si>
    <t xml:space="preserve">Эксплуатационные услуги по управлению, содержанию и обслуживанию парковочных мест ЖК "Хайвил Астана" </t>
  </si>
  <si>
    <t xml:space="preserve"> Эксплуатационные услуги по управлению, содержанию и обслуживанию парковочных мест  ЖК "Хайвил Астана" (количество машиномест-20)</t>
  </si>
  <si>
    <t xml:space="preserve">Телекоммуникационные услуги (абонентская плата) ЖК "Северное Сияние" </t>
  </si>
  <si>
    <t>Телекоммуникационные услуги (абонентская плата) ЖК "Северное Сияние". Количество квартир -64.</t>
  </si>
  <si>
    <t xml:space="preserve"> Интернет услуги (абонентская плата) ЖК "Северное Сияние" </t>
  </si>
  <si>
    <t xml:space="preserve"> Интернет услуги (абонентская плата) ЖК "Северное Сияние". Количество квартир-64.</t>
  </si>
  <si>
    <t xml:space="preserve">Услуги кабельного телевидения (абонентская плата) ЖК "Северное Сияние" </t>
  </si>
  <si>
    <t xml:space="preserve">Услуги кабельного телевидения (абонентская плата) ЖК "Северное Сияние". Количество квартир  - 64. </t>
  </si>
  <si>
    <t>Услуги телефонии, доступа к сети интернет и цифрового интерактивного телевидения в квартирах ЖК "Хайвил Астана". (Количество  квартир-130)</t>
  </si>
  <si>
    <t>Услуги синхронного перевода для организации обучения по программе Executive MBA во время конференции в Университете Фукуа</t>
  </si>
  <si>
    <t>Без применения норм Правил (пп. 34 п.15)</t>
  </si>
  <si>
    <t>Синхронный перевод с английского на русский и с русского на английский, с выездом по месту оказания услуг (3 переводчика на 8 часовой рабочий день, 10 дней, 240 часов)</t>
  </si>
  <si>
    <t>С 11 января 2014 года по 25 января 2014 г.</t>
  </si>
  <si>
    <t>США, г. Дерем, Университет Дьюк им. Фукуа</t>
  </si>
  <si>
    <t>2</t>
  </si>
  <si>
    <t>Запрос ценовых предложений</t>
  </si>
  <si>
    <t xml:space="preserve">с 1 января по 31 декабря 2014 года </t>
  </si>
  <si>
    <t>Техническое обслуживание лифтов АОО «Назарбаев Университет»</t>
  </si>
  <si>
    <t>Без применения норм Правил (пп.33 п. 15 Правил)</t>
  </si>
  <si>
    <t>Техническое обслуживание лифтов АО «Национальный Медицинский Холдинг»</t>
  </si>
  <si>
    <t xml:space="preserve">г. Астана:  пр. Туран, 34/1 (РНЦН); ул. Сыганак, 2 (РДЦ); ул. Керей, 3 (РНЦСМП) </t>
  </si>
  <si>
    <t>Вывоз ТБО АОО "Назарбаев Университет", ЖК "Северное сияние"</t>
  </si>
  <si>
    <t>г. Астана, район Есиль, ул. Достык, 5/2</t>
  </si>
  <si>
    <t>Вывоз ТБО АО "Национальный Медицинский Холдинг"</t>
  </si>
  <si>
    <t>Без применения норм Правил (пп.14 п. 15 Правил)</t>
  </si>
  <si>
    <t xml:space="preserve">г. Астана, пр. Кабанбай батыра, 53 </t>
  </si>
  <si>
    <t xml:space="preserve">г. Астана:   пр. Туран, 34/1 (РНЦН); ул. Сыганак, 2 (РДЦ);
ул. Керей, 3 (РНЦСМП)   
</t>
  </si>
  <si>
    <t>Техническое обслуживание, до 44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</si>
  <si>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Услуги телефонии, доступа к сети интернет и цифрового интерактивного телевидения в квартирах ЖК "Хайвил Астана"</t>
  </si>
  <si>
    <t>Производить сбор твердо-бытовых отходов:
1) с 4 мусорных контейнеров общим объемом – 4,4 м3, ежедневно;
2) с 6 мусорных контейнеров общим объемом – 2,6 м3, ежедневно;
3) с 8-ми мусорных контейнеров общим объемом – 5,5 м3, ежедневно.</t>
  </si>
  <si>
    <t>Услуги по вывозу снега</t>
  </si>
  <si>
    <t>Вывоз снега с территории Назарбаев Университет грузовым автотранспортом. 1500 рейсов.</t>
  </si>
  <si>
    <t>Аренда автопаркинга</t>
  </si>
  <si>
    <t>г. Астана, р-он Есиль</t>
  </si>
  <si>
    <t>Услуги по перевозке обучающихся</t>
  </si>
  <si>
    <t>Услуги автомойки автобусов</t>
  </si>
  <si>
    <t>Автомойка автобусов марки Foton в количестве 2 единиц, общее количество моек – 52. В мойку 1 автобуса входит мойка кузова и салона</t>
  </si>
  <si>
    <t>Услуги автомойки микроавтобусов</t>
  </si>
  <si>
    <t>Автомойка микроавтобусов марки Volkswagen Caravella в количестве 4 единиц, общее количество моек – 208. В мойку 1 микроавтобуса входит мойка кузова и салона</t>
  </si>
  <si>
    <t>г. Астана, район Есиль</t>
  </si>
  <si>
    <t>Услуги автомойки грузового автомобиля</t>
  </si>
  <si>
    <t>Автомойка грузового автомобиля марки Volkswagen Transporter в количестве 1 единицы, общее количество моек – 26. В мойку 1 грузового автомобиля входит мойка кузова и салона</t>
  </si>
  <si>
    <t>Услуги автомойки внедорожных автомобилей</t>
  </si>
  <si>
    <t>Автомойка внедорожных автомобилей: Volkswagen Touareg 2 единицы – 104 моек, Ssang Yong 1 единица – 52 мойки, Volkswagen Tiguan 2 единицы – 104 моек. Общее количество моек – 260. В мойку 1 внедорожного автомобиля входит мойка кузова и салона</t>
  </si>
  <si>
    <t>Услуги автомойки легковых автомобилей</t>
  </si>
  <si>
    <t>Автомойка легковых автомобилей: Volkswagen Passat 7 единиц – 364 моек, Volkswagen Jetta 4 единицы – 208 моек, Lexus – 1 единица – 52 мойки. Общее количество моек – 624. В мойку 1 легкового автомобиля входит мойка кузова и салона</t>
  </si>
  <si>
    <t>Абонентские услуги спутникового слежения и мониторинга автотранспорта (GPS) на 7 единиц автомобилей: автобусов Foton - 2 единицы, Volkswagen Transporter – 1 единица, Volkswagen Caravella – 4 единицы</t>
  </si>
  <si>
    <t>Абонентские услуги спутникового слежения и мониторинга автотранспорта (GPS) на 16 единиц автомобилей: Volkswagen Passat- 7 единиц, Volkswagen Jetta - 4 единицы, Volkswagen Touareg - 2 единицы, Ssang Yong - 1 единица, Volkswagen Tiguan - 2 единицы.</t>
  </si>
  <si>
    <t>Без применения норм, согласно (п.п. 33 п. 15 Правил)</t>
  </si>
  <si>
    <t>Со дня вступления в силу Договора и по 31 декабря 2014 года</t>
  </si>
  <si>
    <t>3</t>
  </si>
  <si>
    <t>4</t>
  </si>
  <si>
    <t>5</t>
  </si>
  <si>
    <t>6</t>
  </si>
  <si>
    <t>7</t>
  </si>
  <si>
    <t>8</t>
  </si>
  <si>
    <t>9</t>
  </si>
  <si>
    <t>10</t>
  </si>
  <si>
    <t>11</t>
  </si>
  <si>
    <t>12</t>
  </si>
  <si>
    <t>Абонентские услуги спутникового слежения и мониторинга автотранспорта</t>
  </si>
  <si>
    <t>Абонентские услуги транковой связи</t>
  </si>
  <si>
    <t xml:space="preserve">Со дня  вступления в силу договора и по 31 декабря 2014 года </t>
  </si>
  <si>
    <t>13</t>
  </si>
  <si>
    <t>14</t>
  </si>
  <si>
    <t>15</t>
  </si>
  <si>
    <t>16</t>
  </si>
  <si>
    <t>17</t>
  </si>
  <si>
    <t>18</t>
  </si>
  <si>
    <t>19</t>
  </si>
  <si>
    <t>г. Астана, ул. Керей Жанибек хандары, д. 3.</t>
  </si>
  <si>
    <t>Техническое обслуживание дизель-генераторной установки АО "Республиканский диагностический центр"</t>
  </si>
  <si>
    <t>г. Астана, ул. Сыганак, 2.</t>
  </si>
  <si>
    <t>Обслуживание и техническая поддержка источника бесперебойного питания АО "Республиканский диагностический центр"</t>
  </si>
  <si>
    <t>г. Астана, пр. Туран, 34/1.</t>
  </si>
  <si>
    <t>ДГУ мощностью 1000кВА.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</si>
  <si>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</si>
  <si>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</si>
  <si>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</si>
  <si>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"Северное сияние"</t>
  </si>
  <si>
    <t>г. Астана, ул. Достык 5/2</t>
  </si>
  <si>
    <t>Электроэнергия ЖК "Хайвил Астана"</t>
  </si>
  <si>
    <t>г. Астана, ул. А. Байтурсынова, д.5</t>
  </si>
  <si>
    <t>Питьевая вода</t>
  </si>
  <si>
    <t>Штука</t>
  </si>
  <si>
    <t>г.Астана, пр. Кабанбай батыра, 53</t>
  </si>
  <si>
    <t>Вода питьевая, в 19 литровых бутылях. Цена указана без учета емкости для воды (бутыля). На предоставленный наполненный бутыль с водой, будет возвращен пустой бутыль без воды. Питьевая вода, не менее 8 степеней очистки, бутыли из поликарбоната. Озонированная, насыщенная кислородом. С содержанием йода и фтора.</t>
  </si>
  <si>
    <t xml:space="preserve">Вода бутилированная  </t>
  </si>
  <si>
    <t>Архивные коробки</t>
  </si>
  <si>
    <t>Со дня вступления в силу Договора до 31 декабря 2014 года по заявке заказчика</t>
  </si>
  <si>
    <t>Металлический шкаф</t>
  </si>
  <si>
    <t>Рулон</t>
  </si>
  <si>
    <t>20</t>
  </si>
  <si>
    <t>21</t>
  </si>
  <si>
    <t>Переводческие услуги: письменный двусторонний перевод (англо – русский, русско-английский)</t>
  </si>
  <si>
    <t>Переводческие услуги: письменный двусторонний перевод (казахско-русский, русско-казахский) </t>
  </si>
  <si>
    <t>По 31 декабря 2014 года со дня вступления в силу Договора</t>
  </si>
  <si>
    <t xml:space="preserve">Пожарная охрана 
АОО «Назарбаев Университет» 
</t>
  </si>
  <si>
    <t xml:space="preserve">Услуги по предсменному медицинскому освидетельствованию </t>
  </si>
  <si>
    <t>Проводить предсменное медицинское освидетельствование работников Заказчика в количестве до 50 человек, в соответствии с Правилами проведения обязательных медицинских осмотров утвержденных Постановлением Правительства   Республики Казахстан от 25.01.2012 г. №166</t>
  </si>
  <si>
    <t>Техническое обслуживание, до 28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</si>
  <si>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22</t>
  </si>
  <si>
    <t>23</t>
  </si>
  <si>
    <t>24</t>
  </si>
  <si>
    <t>25</t>
  </si>
  <si>
    <t>26</t>
  </si>
  <si>
    <t>27</t>
  </si>
  <si>
    <t xml:space="preserve">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виде.
3.Чистка контактов и проверка работоспособности системы учета и программирования теплосчетчика.
</t>
  </si>
  <si>
    <t>Астана, ул. Сыганак, 2</t>
  </si>
  <si>
    <t>Сервисное обслуживание котельной на территории "Назарбаев Университет"</t>
  </si>
  <si>
    <t>Услуги по аренде офиса в городе Алматы</t>
  </si>
  <si>
    <t>Без применения норм, согласно (п.п. 36 п. 15 Правил)</t>
  </si>
  <si>
    <t>г. Алматы</t>
  </si>
  <si>
    <t>С даты вступления в силу договора до 31 декабря  2013</t>
  </si>
  <si>
    <t>г. Астана,пр. Кабанбай батыра, 53</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</si>
  <si>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</si>
  <si>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 xml:space="preserve">г. Астана,
пр. Кабанбай батыра, 53
</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</si>
  <si>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</si>
  <si>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С даты вступления в силу договора до 31 декабря  2014</t>
  </si>
  <si>
    <t>г. Астана, ул. Сыгынак, 2</t>
  </si>
  <si>
    <t>г. Астан, ул. Керей, Жанибек ханов, 3</t>
  </si>
  <si>
    <t>г. Астана, ул. Туран,34/1</t>
  </si>
  <si>
    <r>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t>
    </r>
    <r>
      <rPr>
        <sz val="10"/>
        <color theme="1"/>
        <rFont val="Times New Roman"/>
        <family val="1"/>
        <charset val="204"/>
      </rPr>
      <t>Согласно технической спецификации</t>
    </r>
    <r>
      <rPr>
        <sz val="10"/>
        <color rgb="FF222222"/>
        <rFont val="Times New Roman"/>
        <family val="1"/>
        <charset val="204"/>
      </rPr>
      <t xml:space="preserve">                                                                                       </t>
    </r>
  </si>
  <si>
    <t>Проведение полного бактериологического, санитарно-гигиенического, химического, вирусологического анализа воды</t>
  </si>
  <si>
    <t>Питьевая вода, объемом - 0,5 л., в пластиковых бутылках, негазированная</t>
  </si>
  <si>
    <t>Архивные коробки, материал изготовления: Картон переплетный. Толщина картона от 2,0 – до 2,5 мм. Обклейка  углов материалом – бум винилохлорид. Коробка должна иметь открывающиеся и закрывающиеся вовнутрь крышку петлей не менее 5 см. Размеры:  высота не менее 17, 5 см.,  ширина не менее 27,5 см, длина не менее 36 см.</t>
  </si>
  <si>
    <t xml:space="preserve">Термопленка </t>
  </si>
  <si>
    <t>Термопленка для факсового аппарата Panasonic KX-FA52A длина рулона не менее 30м.</t>
  </si>
  <si>
    <t>Шкаф архивный металлический. Предназначен для хранения архивов, офисной документации. Три регулируемые по высоте полки. Замок повышенной секретности. Полимерное порошковое покрытие. Размеры: высота не менее 1860см, ширина не менее 850см, глубина не менее 500см.</t>
  </si>
  <si>
    <t>28</t>
  </si>
  <si>
    <t>29</t>
  </si>
  <si>
    <t>30</t>
  </si>
  <si>
    <t xml:space="preserve">Услуги по предоставлению  гостиничных номеров (стандартные, одноместные) для обучающихся по программе EMBA  NU GSB в отели не менее 3 звезды, количество  не менее 30 стандартных, одноместных номеров. Согласно технической спецификации. </t>
  </si>
  <si>
    <t>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114299 кв. м.</t>
  </si>
  <si>
    <t>Автопаркинг для 2 едениц автобусов  площадью не менее – 140 м. кв.,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 охраняемая территория</t>
  </si>
  <si>
    <t>Абонентские услуги транковой связи (услуга связи, рации в количестве 21 штуки, в том числе 1 стационарная рация)</t>
  </si>
  <si>
    <t>Техническое обслуживание источников бесперебойного питания АО "Респубиканский научный центр неотложной медицинской помощи"</t>
  </si>
  <si>
    <t>Техническое обслуживание распределительного устройства 10 Кв (ТП-10/0,4кВ) АО "Респубиканский научный центр неотложной медицинской помощи"</t>
  </si>
  <si>
    <t xml:space="preserve">ТП10/0,4кВ  №1640, силовой трансформатор ТМ1600кВА – 2шт., ВВ ячейки КСО-2-10-7шт.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
</t>
  </si>
  <si>
    <t>Техническое обслуживание распределительного устройства 0,4 Кв (ТП-10/0,4кВ) АО "Респубиканский научный центр неотложной медицинской помощи"</t>
  </si>
  <si>
    <t>ТП10/0,4кВ  №1640, распределительные щиты - ЩО70-96У3  -  5шт., автоматические выключатели  LВА-25S-SEC 2500А -  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</si>
  <si>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Техническое обслуживание дизель-генераторных установок АО "Респубиканский научный центр неотложной медицинской помощи"</t>
  </si>
  <si>
    <t>Техническое обслуживание источников бесперебойного питания АО "Республиканский научный центр нейрохирургии"</t>
  </si>
  <si>
    <t>Письменный перевод текстовой информации с английского языка на русский язык и с русского языка на английский язык в количестве не менее 6360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</si>
  <si>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3135 страниц (1 страница – не менее 1800 знаков с пробелами)</t>
  </si>
  <si>
    <t>Сервисное обслуживание приборов учета тепловой энергии в  АО "Республиканский диагностический центр"</t>
  </si>
  <si>
    <t>Сервисное обслуживание чиллеров МРТ и ПЭТ в  АО "Республиканский диагностический центр"</t>
  </si>
  <si>
    <t>Сервисное обслуживание приборов учета тепловой энергии  АО "Республиканский научный центр скорой медицинской помощи"</t>
  </si>
  <si>
    <t>Сервисное обслуживание чиллеров охлаждения МРТ  АО "Республиканский научный центр нейрохирургии"</t>
  </si>
  <si>
    <t>Сервисное обслуживание приборов учета тепловой энергии  АО "Республиканский научный центр нейрохирургии"</t>
  </si>
  <si>
    <t>Полный бактериологический, санитарно-гигиенический, химический анализ воды (СЭС) в АО "Республиканский научный центр нейрохирургии"</t>
  </si>
  <si>
    <t>Чистка горелок, наладка горелок, наладка насосов, обслуживание оборудования котельной, наладка оборудования последовательного умягчения воды. Согласно технической спецификации.</t>
  </si>
  <si>
    <t>Услуги охраны АО "Республиканский научный центр неотложной медицинской помощи"</t>
  </si>
  <si>
    <t>Услуги охраны АО "Республиканский научный центр нейрохирургии"</t>
  </si>
  <si>
    <t>Перевозка обучающихся АОО «Назарбаев Университет». Не менее 500 часов. Согласно технической спецификации.</t>
  </si>
  <si>
    <t>Источник бесперебойного питания 800кВА - 4*Gamatronik UPS-SP 200кВА.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</si>
  <si>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 xml:space="preserve">ДГУ марки TEKSANTJ1540MS5A, мощность - 1540 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
</t>
  </si>
  <si>
    <t>ИБП: Socomec 2*100 кВА - 1 шт, trinerdy 800 кВА - 1 шт.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</si>
  <si>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Поддержание надежной работы и увеличение безаварийного срока эксплуатации источников бесперебойного питания в количестве 12 штук.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</si>
  <si>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</si>
  <si>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илт электронном носителях. 3.Чистка контактов и проверка работоспособности системы учета и программирования теплосчетчика.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</si>
  <si>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</si>
  <si>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Обеспечивать правильную техническую эксплуатацию, бесперебойную работу теплосчетчиков в здании котельной  
Осуществлять подготовку оборудование к работе, производить технический осмотр отдельных устройств и узлов, контролировать параметры и надежность теплосчетчиков </t>
  </si>
  <si>
    <t xml:space="preserve">Эксплуатационные услуги по управлению, содержанию и обслуживанию ЖК "Хайвил Астана" </t>
  </si>
  <si>
    <t>Эксплуатационные услуги по управлению, содержанию и обслуживанию ЖК "Хайвил Астана"  (Количество квартир-130)</t>
  </si>
  <si>
    <t xml:space="preserve">Без применения норм пп. 1
п. 15 Правил
</t>
  </si>
  <si>
    <t>Без применения норм Правил (пп.31 п. 15 Правил)</t>
  </si>
  <si>
    <t xml:space="preserve">Производить сбор твердо-бытовых отходов:
1) с 11-ти контейнеров общим объемом – 12,1 м3, ежедневно;    2) с 10-ти контейнеров общим объемом – 0,379 м3, ежедневно. </t>
  </si>
  <si>
    <t>Услуги по аренде служебного помещения, включчая коммунальные расходы, услуги связи и уборку помещений. Площадь не менее 415 кв.м.</t>
  </si>
  <si>
    <t xml:space="preserve">Услуги по техническому обслуживанию систем автоматической пожарной сигнализации, система звукового и речевого оповещения в АОО «Назарбаев Университет» </t>
  </si>
  <si>
    <t>Услуги по техническому обслуживанию систем  автоматического и аэрозольного пожаротушения в АОО «Назарбаев Университет»</t>
  </si>
  <si>
    <t>Услуги по техническому обслуживанию систем контроля управления доступом в АОО «Назарбаев Университет»</t>
  </si>
  <si>
    <t>Услуги по техническому обслуживанию системы  автоматической пожарной сигнализации, системы звукового и речевого оповещения в АО "Республиканцский диагностический центр"</t>
  </si>
  <si>
    <t>Без применения норм, согласно (п.п. 31 п. 15 Правил)</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</si>
  <si>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</si>
  <si>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Услуги по техническому обслуживанию системы  автоматической пожарной сигнализации, системы звукового и речевого оповещения в АО "Республиканский научный центр неотложной медицинской помощи"</t>
  </si>
  <si>
    <t>Сервисное обслуживание системы охранной сигнализации в аптеке АО "Республиканский центр нейрохирургии"</t>
  </si>
  <si>
    <t>Сервисное обслуживание системы охранной сигнализации в комнате хранения прекурсоров и аптеке для АО "Республиканский научный центр неотложной медицинской помощи"</t>
  </si>
  <si>
    <t>Без применения норм Правил (пп. 24 п. 15)</t>
  </si>
  <si>
    <t>Услуги охраны АО Республиканский научный центр нейрохирургии</t>
  </si>
  <si>
    <t>г. Астана, ул.Туран, 34/2</t>
  </si>
  <si>
    <t>г. Астана, ул.Туран, 34/1</t>
  </si>
  <si>
    <t>г. Астана, ул. Сыганак, 2</t>
  </si>
  <si>
    <t>С даты вступления в силу договора и до подведения итогов тендера</t>
  </si>
  <si>
    <t>от  «13» декабря 2013 года №255</t>
  </si>
  <si>
    <t xml:space="preserve">Поломоечная машина </t>
  </si>
  <si>
    <t>Стиральная машина автомат</t>
  </si>
  <si>
    <t xml:space="preserve">Размеры: (В*Ш*Г) не менее 85*60*45 см. Загрузка не менее 7 кг; отжим не менее 1200 об/мин. Стальной барабан. Максимальный расход воды не более 47 литров. С наличием программ деликатной/бережной стирки, дополнительное полоскание, отжим. Класс отжима: B. Класс стирки: A. Класс энергопотребления: A. Цвет: по согласованию с Заказчиком </t>
  </si>
  <si>
    <t>Пылесос для сухой уборки</t>
  </si>
  <si>
    <t xml:space="preserve">Профессиональное оборудование. Пылесос для сухой уборки помещений с низким уровнем шума до 62 дцб. Наличие сетевого кабеля. Длина сетевого кабеля не менее 5 м, защита от случайного разъединения штекера питания, держателем аксессуаров, резиновый предохранитель корпуса, ручка для перемещения с пазом для трубки, большой ножной выключатель, клик-замок. Емкость бака не менее 15 л, с мешком для сбора пыли многоразового использования, диаметр не менее 32 мм. Насадка  со сменной головкой для мебели и оргтехники, разряжение  2000 мм Н2О. Параметры элекросети: 220 В, 50 гц. </t>
  </si>
  <si>
    <t>Роторная машина по уходу за полами</t>
  </si>
  <si>
    <t>Профессиональное оборудование. Максимально потребляемая мощность не более 1500 Вт, Рабочая ширина не более 44 см, длина кабеля не менее 12,5 м., снаряженная масса не менее 34 кг, скорость вращения щеток не более 180 об/мин, бак моющего раствора не менее 15 литров.</t>
  </si>
  <si>
    <t>Пылесос для сухой и влажной уборки</t>
  </si>
  <si>
    <t>Профессиональное оборудование. Габаритные размеры не менее 38*38*59 см, максимальная потребляемая мощность не менее 1100/230 Вт/В, лифтинг (сила всасывания ) не менее 2000 мм, объем бака для сбора жидкой грязи не менее 11 л, снаряженная масса не менее 10 кг, уровень шума не менее 62 дБ, длина кабеля не менее 10 м.</t>
  </si>
  <si>
    <t>Веник и совок в комплекте</t>
  </si>
  <si>
    <t xml:space="preserve">Веник и совок: материал-пластик, веник с густой, жесткой щетиной, высота веника не менее 70-75 см, с пазом для соединения веника с совком </t>
  </si>
  <si>
    <t>Комплект</t>
  </si>
  <si>
    <t xml:space="preserve">Комплект для чистки стеклянных поверхностей </t>
  </si>
  <si>
    <t xml:space="preserve">Комплект по уходу за полами </t>
  </si>
  <si>
    <t>1) Швабра (держатель волокон) с основой не менее 50 см, материал: полипропилен. 2) Волокно: хлопок, размер не менее 50 см,  выдерживает не менее 200 стирок. 3) Волокно: полиэстер (синтетика) и хлопок, размер не менее 50 см, выдерживает не менее 500 стирок. 4) Алюминиевая ручка: основание алюминий, рукоятка не менее 140 см, удобная, надежная, эргономичная ручка к держателю волокон.</t>
  </si>
  <si>
    <t>Шланг для наполнения ведер водой</t>
  </si>
  <si>
    <t xml:space="preserve">Термостойкий, гибкий шланг длинной не менее 1,5 м.  с двумя резиновыми наконечниками. Диаметр не менее 18,5 мм. </t>
  </si>
  <si>
    <t>Тележка сервисная для профессиональной уборки</t>
  </si>
  <si>
    <t>Тележка уборочная с двумя ведрами</t>
  </si>
  <si>
    <t>Приставная алюминиевая лестница</t>
  </si>
  <si>
    <t>Сигнальный предупредительный знак «Осторожно мокрый пол»</t>
  </si>
  <si>
    <t>Униформа для операторов уборки</t>
  </si>
  <si>
    <t>Рубашка: свободный силуэт, блузон с запахом (в стиле кимоно), полупояса завязывающиеся сзади, рукав короткий, накладные карманы. Брюки: свободный покрой, регулировка по талии брюк. Ткань смесовая (состав: 65% полиэфир, 35% хлопок), плотность 120гр/м2 ГОСТ 25294-2003. Размер и цвет: по согласованию с Заказчиком.</t>
  </si>
  <si>
    <t>Мешок для мусора</t>
  </si>
  <si>
    <t xml:space="preserve">Протирочный материал микрофибра </t>
  </si>
  <si>
    <t xml:space="preserve">Протирочный материал микрофибра (салфетки, с цветной кодировкой) в упаковке 4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Выдерживает не менее 250 машинных стирок (до 95 градусов) </t>
  </si>
  <si>
    <t>Губка средней жесткости</t>
  </si>
  <si>
    <t>Губка из поролона с образивом, размеры не менее 9,5*7 см.</t>
  </si>
  <si>
    <t>Очищающая спираль</t>
  </si>
  <si>
    <t xml:space="preserve">Очищающаяя спираль, подходит для удаления 
затвердевшей грязи.  Материал: металл. 
</t>
  </si>
  <si>
    <t>Жесткая ручная щетка</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</si>
  <si>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</si>
  <si>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Резиновые перчатки многоцелевые</t>
  </si>
  <si>
    <t>Плотные хозяйственные перчатки на основе натурального латекса с внутренним хлопковым напылением, бесшовные, с рифленой поверхностью рабочих частей.</t>
  </si>
  <si>
    <t>Пара</t>
  </si>
  <si>
    <t>Ветошь</t>
  </si>
  <si>
    <t>Полотно холстопрошивное,  в рулоне не менее 100 метров,  обтирочный материал.</t>
  </si>
  <si>
    <t>Волокно вафельное</t>
  </si>
  <si>
    <t>Вафельное в рулоне не менее 100 метров, обтирочное полотно (состав:  хлопок) отбеленное</t>
  </si>
  <si>
    <t xml:space="preserve">Мыло хозяйственное </t>
  </si>
  <si>
    <t>Масса 250гр (72%). Состав: натриевые соли натуральных жирных кислот животных жиров, растительных масел и жиров, вода, соль.</t>
  </si>
  <si>
    <t>Стиральный порошок для автоматической стирки</t>
  </si>
  <si>
    <t>Стиральный порошок для ручной стирки</t>
  </si>
  <si>
    <t>Жидкое отбеливающее и дезинфицирующее средство</t>
  </si>
  <si>
    <t xml:space="preserve">Чистящее средство  </t>
  </si>
  <si>
    <t>Упаковка</t>
  </si>
  <si>
    <t xml:space="preserve">Дезинфицирующее средство </t>
  </si>
  <si>
    <t>Состав: действующее вещество натриевая соль дихлоризоциануровой кислоты с содержанием 1,5 г (44,2%) активного хлора. Консистенция, свойства: таблетки весом 3.4 г. 
Свойства: Хорошо растворимо в воде. Водные растворы прозрачные и бесцветные, имеют слабый запах хлора. 
В упаковке 300 таблеток</t>
  </si>
  <si>
    <t>Средство универсальное для мытья полов</t>
  </si>
  <si>
    <t>Концентрированное, универсальное нейтральное моющее средство для ежедневной уборки всех влагостойких типов полов (глянец, матовая поверхность, линолеум, ламинат), без запаха,  удаляющее жирные, масляные пятна) и поверхностей без необходимости смывания с использованием поломоечных машин. Концентрация допустимая: 20-40мл на 10л воды. Для использования в поломоечной машине допускается разведение 10-20мл на 10л воды. Активный компонент: анионные, амфотерные ПАВ, амид кокосового масла, функциональные добавки. ph: 8,7</t>
  </si>
  <si>
    <t xml:space="preserve">Кислотное профессиональное моющее средство РН 1-2 </t>
  </si>
  <si>
    <t xml:space="preserve">Концентрат.  Водорастворимое сильнокислотное специальное моющее средство для дезинфекции и удаления  въевшихся осадков ржавчины, минеральных отложений, известкового налета, водного камня, мыльных подтеков в санитарных зонах здания. </t>
  </si>
  <si>
    <t xml:space="preserve">Щелочное профессиональное моющее средство РН 12-14 2-0 </t>
  </si>
  <si>
    <t xml:space="preserve">Концентрированное жидкое низкопенное нейтральное дезинфицирующее средство. Предназначено для дезинфекции поверхностей в помещениях, санитарно-технического и пищевого оборудования, жесткой мебели. </t>
  </si>
  <si>
    <t>Средство для чистки стеклянных поверхностей</t>
  </si>
  <si>
    <t>Нейтральное моющее средство  для ежедневного мытья всех стеклянных поверхностей. Концентрация -20-50мл на 10л воды.  Активный компонент: ионные ПАВ, консервирующие вещества           Запах: без запаха ph: &gt;8</t>
  </si>
  <si>
    <t xml:space="preserve">Пятновыводитель для текстиля и  ковровых покрытий </t>
  </si>
  <si>
    <t>Активное обезжиривающее пенное моющее средство для чистки особо загрязненных полов, ковровых покрытий. Активный компонент: гидроксид натрия  соли органических кислот функциональные добавки, повышающие моющую активность, синергетическая композиция ПАВ ph: 14</t>
  </si>
  <si>
    <t>Средство для удаления устойчивых загрязнений</t>
  </si>
  <si>
    <t xml:space="preserve">Обезжиривающий растворитель на алифатической основе для удаления продуктов нефтераспада с металлов любого типа, пластиковых, резиновых поверхностей и синтетических материалов. Готовое к применению средство для локальной уборки масляных загрязнений, а также жевательной резинки, битума, скотча, силикона Цвет: прозрачный </t>
  </si>
  <si>
    <t>С момента подписания Договора и до 31.12.2014 года</t>
  </si>
  <si>
    <t>С момента подписания Договора до 31.12.2014 года, по заявке заказчика</t>
  </si>
  <si>
    <t>10 календарных дней с момента подачи письменной заявки</t>
  </si>
  <si>
    <t xml:space="preserve"> В течении 35 календарных дней с даты подписания Договора</t>
  </si>
  <si>
    <t>В течении 10 календарных дней с момента подачи письменной заявки</t>
  </si>
  <si>
    <t>В течении 35 календарных дней с даты подписания Договора</t>
  </si>
  <si>
    <t>В течении 30 календарных дней с момента подачи письменной заявки</t>
  </si>
  <si>
    <t>В течении 10 дней с момента подачи письменной заявки</t>
  </si>
  <si>
    <t>В течении 14 календарных дней с момента подачи письменной заявки</t>
  </si>
  <si>
    <t xml:space="preserve"> В течении 10 календарных дней с момента подачи письменной заявки</t>
  </si>
  <si>
    <t>Профессиональное оборудование. Производительность: не менее 2000 м2/ч, аккумуляторная, с приводом, роликовая или с плавающим щеточным узлом, что позволит  использовать машину на неровных поверхностях. Регулировка подачи моющего раствора. Материал баков для чистой/грязной воды – полипропилен. Объем баков чистой/грязной воды не менее 55/56 литров соответственно. Регулятор скорости движения  машинки. Потребляемая мощность не менее 1300 W. Рабочая ширина не менее 500 мм. Частота вращения щетки от 35 об/м. Максимальный уклон рабочей поверхности не менее 10%. Скорость вперед от 4 до 10 км/ч. Полный вес машины 130-160 кг. Зарядное устройство. Уровень шума до 60 дц. Ширина по всасыванию не менее 500 мм, ширина очистки от 500 мм.</t>
  </si>
  <si>
    <t>1) Щетка для мытья окон в сборе: с поворотным механизмом для удобного доступа к стеклянным поверхностям. С эффективной микроволоконной насадкой не менее 35 см, 2) запасная моющая насадка, не менее 35 см. 3) Склиз в сборе: для удаления влаги после мытья окон. Оснащен двумя поворотными механизмами для простого и удобного доступа к стеклянной поверхности. Эффективное и долговечное резиновое лезвие, не менее 35 см, 4) скребок: для удаления краски и других устойчивых загрязнений. Может крепиться на каркас от склиза и щетки для удобства работы и использования на удлиняющей ручке, 5) Удлиняющаяя ручка: ручка для  мытья окон на большой высоте, телескопическая, состоит из двух колен. Специальный наконечник для надежной фиксации склиза или щетки для мытья окон, металлическая, размер не менее 2*200 см.</t>
  </si>
  <si>
    <t>Тележка сервисная для профессиональной уборки состоит из: одно ведро объемом не менее 25 л с отжимом, ручка отжима из нержавеющей стали с внутренней фиксацией. Четыре колеса диаметром не менее 80 мм с низким уровнем шума и резиновым покрытием.  Два ведра не менее по 4 л каждое с подставкой. Держатель мусорного мешка не менее 50 л. Два крючка для дополнительных аксессуаров. Подставка для моющих средств, фиксатор для швабры, вращающийся фиксатор для веника. Размеры: не менее 52*71*112 см.</t>
  </si>
  <si>
    <t>Тележка двухведерная с пластиковой ручкой, с двумя ведрами  не менее по 25 л каждое, отжим, ручка отжима из нержавеющей стали с внутренней фиксацией, фиксатор для швабры, Колеса диаметром не менее 80 мм с низким уровнем шума с резиновым покрытием. Размеры: не менее 43*73*94 см.</t>
  </si>
  <si>
    <t>Рабочая высота: не менее 3,30 м. Двухсекционная алюминиевая лестница с перекладинами: применяется как двусторонняя стремянка или как приставная лестница. Система безопасности с фиксирующими шарнирами, с одновременной разблокировкой шарниров одной рукой. Профилированные со всех сторон перекладины для безопасного подъема и спуска. Боковины из алюминиевого прессованного профиля с дополнительным усилением в наиболее нагруженных местах для повышения жесткости и защиты кромок. Широкая поперечная траверса обеспечивает высокую устойчивость.</t>
  </si>
  <si>
    <t>Сигнальный предупредительный знак, устойчивый. Материал: пластик Цвет: желтый. Размеры: Высота не менее 620 мм. с надписью на английском и русском языках. Ширина не менее 300 мм.</t>
  </si>
  <si>
    <t>Плотные мешки, в рулоне по 20 шт. Цвет: черный. Объем- 30 литров</t>
  </si>
  <si>
    <t>Плотные мешки, в рулоне по 20 шт. Цвет: черный. Объем- 60 литров</t>
  </si>
  <si>
    <t>Состав: 5-15% анионные ПАВ, кислотосодержащие отбеливатели, 5% ЭДТА и ее соли, неионогенные ПАВ, фосфаты, поликарбоксилаты, цеолиты, оптические отбеливатели, энзимы, ароматизированные добавки, гексилкоричный альдегид, лимонная кислота. В упаковке не менее 10 кг.</t>
  </si>
  <si>
    <t> Состав: смесь анионных,  неионных,  катионных ПАВ,  сода, силикат натрия, балласт из солей в качестве разбавителя (сульфат натрия), химические и оптические отбеливатели, отдушки. В упаковке не менее 400 гр.</t>
  </si>
  <si>
    <t>Водный раствор гипохлорита натрия со стабилизирующей добавкой. Состав: водный раствор гипохлорита натрия (NaClO), массовая концентрация активного хлора, г/дм³ - 70-85, массовая концентрация щелочных компонентов в пересчете на NaOH, г/дм³ - 7-15. Полимерные бутылки с навинчивающимися колпачками емкостью - 1 литр.</t>
  </si>
  <si>
    <t>Чистящее средство, порошкообразное  используется для всех видов поверхностей. Очищает как свежие, так и глубоко въевшиеся, застарелые пятна. Состав: 5% анионные ПАВ, хлоросодержащие отбеливатели, отдушка, дезинфектанты, в упаковке не менее 400 гр.</t>
  </si>
  <si>
    <t>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t>
  </si>
  <si>
    <t>Круглосуточная охрана объектов зданий и прилегающей территории АО "Республиканский научный центр неотложной медицинской помощи" путем организации охраняемых постов. Не менее 8 постов. Согласно технической спецификации.</t>
  </si>
  <si>
    <t xml:space="preserve">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                                                                                                                                                                                   </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</si>
  <si>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</si>
  <si>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 xml:space="preserve">Краткая характеристика (описание) товаров, работ, услуг  </t>
  </si>
  <si>
    <t xml:space="preserve">с 1 января по 22 сентября 2014 года </t>
  </si>
</sst>
</file>

<file path=xl/styles.xml><?xml version="1.0" encoding="utf-8"?>
<styleSheet xmlns="http://schemas.openxmlformats.org/spreadsheetml/2006/main">
  <numFmts count="41">
    <numFmt numFmtId="41" formatCode="_-* #,##0_р_._-;\-* #,##0_р_._-;_-* &quot;-&quot;_р_._-;_-@_-"/>
    <numFmt numFmtId="43" formatCode="_-* #,##0.00_р_._-;\-* #,##0.00_р_._-;_-* &quot;-&quot;??_р_._-;_-@_-"/>
    <numFmt numFmtId="164" formatCode="_(&quot;$&quot;* #,##0_);_(&quot;$&quot;* \(#,##0\);_(&quot;$&quot;* &quot;-&quot;_);_(@_)"/>
    <numFmt numFmtId="165" formatCode="_(* #,##0_);_(* \(#,##0\);_(* &quot;-&quot;_);_(@_)"/>
    <numFmt numFmtId="166" formatCode="#,##0.00_р_."/>
    <numFmt numFmtId="167" formatCode="#."/>
    <numFmt numFmtId="168" formatCode="#.00"/>
    <numFmt numFmtId="169" formatCode="&quot;$&quot;#.00"/>
    <numFmt numFmtId="170" formatCode="#,##0_);\(#,##0\);0_);* @_)"/>
    <numFmt numFmtId="171" formatCode="#,##0.0_);\(#,##0.0\);0.0_);* @_)"/>
    <numFmt numFmtId="172" formatCode="#,##0.00_);\(#,##0.00\);0.00_);* @_)"/>
    <numFmt numFmtId="173" formatCode="#,##0.000_);\(#,##0.000\);0.000_);* @_)"/>
    <numFmt numFmtId="174" formatCode="#,##0.0000_);\(#,##0.0000\);0.0000_);* @_)"/>
    <numFmt numFmtId="175" formatCode="d\-mmm;[Red]&quot;Not date&quot;;&quot;-&quot;;[Red]* &quot;Not date&quot;"/>
    <numFmt numFmtId="176" formatCode="d\-mmm\-yyyy;[Red]&quot;Not date&quot;;&quot;-&quot;;[Red]* &quot;Not date&quot;"/>
    <numFmt numFmtId="177" formatCode="d\-mmm\-yyyy\ h:mm\ AM/PM;[Red]* &quot;Not date&quot;;&quot;-&quot;;[Red]* &quot;Not date&quot;"/>
    <numFmt numFmtId="178" formatCode="d/mm/yyyy;[Red]* &quot;Not date&quot;;&quot;-&quot;;[Red]* &quot;Not date&quot;"/>
    <numFmt numFmtId="179" formatCode="mm/dd/yyyy;[Red]* &quot;Not date&quot;;&quot;-&quot;;[Red]* &quot;Not date&quot;"/>
    <numFmt numFmtId="180" formatCode="mmm\-yy;[Red]* &quot;Not date&quot;;&quot;-&quot;;[Red]* &quot;Not date&quot;"/>
    <numFmt numFmtId="181" formatCode="0;\-0;0;* @"/>
    <numFmt numFmtId="182" formatCode="h:mm\ AM/PM;[Red]* &quot;Not time&quot;;\-;[Red]* &quot;Not time&quot;"/>
    <numFmt numFmtId="183" formatCode="[h]:mm;[Red]* &quot;Not time&quot;;[h]:mm;[Red]* &quot;Not time&quot;"/>
    <numFmt numFmtId="184" formatCode="0%;\-0%;0%;* @_%"/>
    <numFmt numFmtId="185" formatCode="0.0%;\-0.0%;0.0%;* @_%"/>
    <numFmt numFmtId="186" formatCode="0.00%;\-0.00%;0.00%;* @_%"/>
    <numFmt numFmtId="187" formatCode="0.000%;\-0.000%;0.000%;* @_%"/>
    <numFmt numFmtId="188" formatCode="&quot;$&quot;* #,##0_);&quot;$&quot;* \(#,##0\);&quot;$&quot;* 0_);* @_)"/>
    <numFmt numFmtId="189" formatCode="&quot;$&quot;* #,##0.0_);&quot;$&quot;* \(#,##0.0\);&quot;$&quot;* 0.0_);* @_)"/>
    <numFmt numFmtId="190" formatCode="&quot;$&quot;* #,##0.00_);&quot;$&quot;* \(#,##0.00\);&quot;$&quot;* 0.00_);* @_)"/>
    <numFmt numFmtId="191" formatCode="&quot;$&quot;* #,##0.000_);&quot;$&quot;* \(#,##0.000\);&quot;$&quot;* 0.000_);* @_)"/>
    <numFmt numFmtId="192" formatCode="&quot;$&quot;* #,##0.0000_);&quot;$&quot;* \(#,##0.0000\);&quot;$&quot;* 0.0000_);* @_)"/>
    <numFmt numFmtId="193" formatCode="_-* #,##0.00[$€-1]_-;\-* #,##0.00[$€-1]_-;_-* &quot;-&quot;??[$€-1]_-"/>
    <numFmt numFmtId="194" formatCode="d\-mmm\-yyyy;[Red]* &quot;Not date&quot;;&quot;-&quot;;[Red]* &quot;Not date&quot;"/>
    <numFmt numFmtId="195" formatCode="d\-mmm\-yyyy\ h:mm\ AM/PM;[Red]* &quot;Not time&quot;;0;[Red]* &quot;Not time&quot;"/>
    <numFmt numFmtId="196" formatCode="#,##0_);[Blue]\(\-\)\ #,##0_)"/>
    <numFmt numFmtId="197" formatCode="%#.00"/>
    <numFmt numFmtId="198" formatCode="0.0%"/>
    <numFmt numFmtId="199" formatCode="_-* #,##0_р_._-;\-* #,##0_р_._-;_-* &quot;-&quot;??_р_._-;_-@_-"/>
    <numFmt numFmtId="200" formatCode="[$-419]mmmm\ yyyy;@"/>
    <numFmt numFmtId="201" formatCode="#,##0_р_."/>
    <numFmt numFmtId="202" formatCode="#,##0.00_ ;\-#,##0.00\ "/>
  </numFmts>
  <fonts count="38">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b/>
      <sz val="9"/>
      <name val="Times New Roman"/>
      <family val="1"/>
      <charset val="204"/>
    </font>
    <font>
      <sz val="9"/>
      <name val="Times New Roman"/>
      <family val="1"/>
      <charset val="204"/>
    </font>
    <font>
      <sz val="10"/>
      <color theme="1"/>
      <name val="Times New Roman"/>
      <family val="1"/>
      <charset val="204"/>
    </font>
    <font>
      <sz val="10"/>
      <color rgb="FF000000"/>
      <name val="Times New Roman"/>
      <family val="1"/>
      <charset val="204"/>
    </font>
    <font>
      <sz val="10"/>
      <color indexed="63"/>
      <name val="Times New Roman"/>
      <family val="1"/>
      <charset val="204"/>
    </font>
    <font>
      <sz val="8"/>
      <name val="Times New Roman"/>
      <family val="1"/>
      <charset val="204"/>
    </font>
    <font>
      <sz val="10"/>
      <color rgb="FF222222"/>
      <name val="Times New Roman"/>
      <family val="1"/>
      <charset val="204"/>
    </font>
    <font>
      <b/>
      <sz val="10"/>
      <color indexed="63"/>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93">
    <xf numFmtId="0" fontId="0" fillId="0" borderId="0"/>
    <xf numFmtId="0" fontId="2" fillId="0" borderId="0"/>
    <xf numFmtId="43" fontId="3"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43" fontId="3" fillId="0" borderId="0" applyFont="0" applyFill="0" applyBorder="0" applyAlignment="0" applyProtection="0"/>
    <xf numFmtId="167" fontId="9" fillId="0" borderId="2">
      <protection locked="0"/>
    </xf>
    <xf numFmtId="167" fontId="9" fillId="0" borderId="2">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168" fontId="9" fillId="0" borderId="0">
      <protection locked="0"/>
    </xf>
    <xf numFmtId="169" fontId="9" fillId="0" borderId="0">
      <protection locked="0"/>
    </xf>
    <xf numFmtId="169" fontId="9" fillId="0" borderId="0">
      <protection locked="0"/>
    </xf>
    <xf numFmtId="167" fontId="9" fillId="0" borderId="2">
      <protection locked="0"/>
    </xf>
    <xf numFmtId="167" fontId="9" fillId="0" borderId="2">
      <protection locked="0"/>
    </xf>
    <xf numFmtId="167" fontId="10" fillId="0" borderId="0">
      <protection locked="0"/>
    </xf>
    <xf numFmtId="167" fontId="10" fillId="0" borderId="0">
      <protection locked="0"/>
    </xf>
    <xf numFmtId="167" fontId="9" fillId="0" borderId="2">
      <protection locked="0"/>
    </xf>
    <xf numFmtId="170" fontId="11" fillId="0" borderId="0" applyFill="0" applyBorder="0">
      <alignment vertical="top"/>
    </xf>
    <xf numFmtId="171" fontId="11" fillId="0" borderId="0" applyFill="0" applyBorder="0">
      <alignment vertical="top"/>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0" fontId="11" fillId="0" borderId="0" applyFill="0" applyBorder="0">
      <alignment horizontal="center" vertical="top"/>
    </xf>
    <xf numFmtId="181" fontId="11" fillId="0" borderId="0" applyFill="0" applyBorder="0">
      <alignment vertical="top"/>
    </xf>
    <xf numFmtId="182" fontId="11" fillId="0" borderId="0" applyFill="0" applyBorder="0">
      <alignment vertical="top"/>
    </xf>
    <xf numFmtId="183" fontId="11" fillId="0" borderId="0" applyFill="0" applyBorder="0">
      <alignment vertical="top"/>
    </xf>
    <xf numFmtId="184" fontId="11" fillId="0" borderId="0" applyFill="0" applyBorder="0">
      <alignment vertical="top"/>
    </xf>
    <xf numFmtId="185" fontId="12" fillId="0" borderId="0" applyFill="0" applyBorder="0">
      <alignment vertical="top"/>
    </xf>
    <xf numFmtId="186" fontId="11" fillId="0" borderId="0" applyFill="0" applyBorder="0">
      <alignment vertical="top"/>
    </xf>
    <xf numFmtId="187" fontId="11"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0" fontId="13" fillId="0" borderId="0" applyNumberFormat="0" applyFill="0" applyBorder="0" applyAlignment="0" applyProtection="0"/>
    <xf numFmtId="193"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0" fontId="19" fillId="0" borderId="0" applyFill="0" applyBorder="0">
      <alignment vertical="top"/>
      <protection locked="0"/>
    </xf>
    <xf numFmtId="171" fontId="19" fillId="0" borderId="0" applyFill="0" applyBorder="0">
      <alignment vertical="top"/>
      <protection locked="0"/>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94" fontId="19" fillId="0" borderId="0" applyFill="0" applyBorder="0">
      <alignment vertical="top"/>
      <protection locked="0"/>
    </xf>
    <xf numFmtId="195" fontId="19" fillId="0" borderId="0" applyFill="0" applyBorder="0">
      <alignment vertical="top"/>
      <protection locked="0"/>
    </xf>
    <xf numFmtId="178" fontId="19" fillId="0" borderId="0" applyFill="0" applyBorder="0">
      <alignment vertical="top"/>
      <protection locked="0"/>
    </xf>
    <xf numFmtId="179"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1" fontId="20" fillId="0" borderId="0" applyFill="0" applyBorder="0">
      <alignment vertical="top"/>
      <protection locked="0"/>
    </xf>
    <xf numFmtId="181"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2" fontId="19" fillId="0" borderId="0" applyFill="0" applyBorder="0">
      <alignment vertical="top"/>
      <protection locked="0"/>
    </xf>
    <xf numFmtId="183" fontId="19" fillId="0" borderId="0" applyFill="0" applyBorder="0">
      <alignment vertical="top"/>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6"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41" fontId="2" fillId="0" borderId="0" applyFont="0" applyFill="0" applyBorder="0" applyAlignment="0" applyProtection="0"/>
    <xf numFmtId="43" fontId="2" fillId="0" borderId="0" applyFont="0" applyFill="0" applyBorder="0" applyAlignment="0" applyProtection="0"/>
    <xf numFmtId="167" fontId="10" fillId="0" borderId="0">
      <protection locked="0"/>
    </xf>
    <xf numFmtId="167" fontId="10" fillId="0" borderId="0">
      <protection locked="0"/>
    </xf>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97" fontId="9" fillId="0" borderId="0">
      <protection locked="0"/>
    </xf>
    <xf numFmtId="197" fontId="9" fillId="0" borderId="0">
      <protection locked="0"/>
    </xf>
    <xf numFmtId="0" fontId="26" fillId="0" borderId="0"/>
    <xf numFmtId="0" fontId="6" fillId="0" borderId="0"/>
    <xf numFmtId="164" fontId="27"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5" fontId="28" fillId="0" borderId="0" applyFont="0" applyFill="0" applyBorder="0" applyAlignment="0" applyProtection="0"/>
    <xf numFmtId="165"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7" fillId="0" borderId="0"/>
    <xf numFmtId="43"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3" fillId="0" borderId="0"/>
    <xf numFmtId="0" fontId="2" fillId="0" borderId="0"/>
    <xf numFmtId="198"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7" fillId="0" borderId="0"/>
    <xf numFmtId="0" fontId="2" fillId="0" borderId="0"/>
    <xf numFmtId="0" fontId="6" fillId="0" borderId="0"/>
  </cellStyleXfs>
  <cellXfs count="87">
    <xf numFmtId="0" fontId="0" fillId="0" borderId="0" xfId="0"/>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3" fontId="29" fillId="2" borderId="0" xfId="0" applyNumberFormat="1" applyFont="1" applyFill="1" applyBorder="1" applyAlignment="1">
      <alignment horizontal="left" vertical="center" wrapText="1"/>
    </xf>
    <xf numFmtId="0" fontId="29" fillId="2" borderId="1" xfId="2" applyNumberFormat="1" applyFont="1" applyFill="1" applyBorder="1" applyAlignment="1">
      <alignment horizontal="center" vertical="center" wrapText="1"/>
    </xf>
    <xf numFmtId="166" fontId="29" fillId="2" borderId="1" xfId="2" applyNumberFormat="1" applyFont="1" applyFill="1" applyBorder="1" applyAlignment="1">
      <alignment horizontal="center" vertical="center" wrapText="1"/>
    </xf>
    <xf numFmtId="43" fontId="29" fillId="2" borderId="1" xfId="189" applyFont="1" applyFill="1" applyBorder="1" applyAlignment="1">
      <alignment horizontal="center" vertical="center" wrapText="1"/>
    </xf>
    <xf numFmtId="0" fontId="31" fillId="2" borderId="0" xfId="0" applyFont="1" applyFill="1"/>
    <xf numFmtId="199" fontId="30" fillId="2" borderId="0" xfId="189" applyNumberFormat="1" applyFont="1" applyFill="1" applyAlignment="1">
      <alignment horizontal="center" vertical="center" wrapText="1"/>
    </xf>
    <xf numFmtId="0" fontId="8" fillId="2"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43" fontId="8" fillId="2" borderId="1" xfId="18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33" fillId="2" borderId="1" xfId="0" applyFont="1" applyFill="1" applyBorder="1" applyAlignment="1">
      <alignment horizontal="center" vertical="center" wrapText="1"/>
    </xf>
    <xf numFmtId="43" fontId="29" fillId="2" borderId="1" xfId="189" applyNumberFormat="1" applyFont="1" applyFill="1" applyBorder="1" applyAlignment="1">
      <alignment horizontal="center" vertical="center" wrapText="1"/>
    </xf>
    <xf numFmtId="199" fontId="29" fillId="2" borderId="0" xfId="189" applyNumberFormat="1" applyFont="1" applyFill="1" applyAlignment="1">
      <alignment horizontal="center" vertical="center" wrapText="1"/>
    </xf>
    <xf numFmtId="49" fontId="8" fillId="2" borderId="1" xfId="189" applyNumberFormat="1" applyFont="1" applyFill="1" applyBorder="1" applyAlignment="1">
      <alignment horizontal="center" vertical="center" wrapText="1"/>
    </xf>
    <xf numFmtId="199" fontId="8" fillId="2" borderId="1" xfId="189" applyNumberFormat="1" applyFont="1" applyFill="1" applyBorder="1" applyAlignment="1">
      <alignment horizontal="center" vertical="center" wrapText="1"/>
    </xf>
    <xf numFmtId="43" fontId="8" fillId="2" borderId="1" xfId="189" applyNumberFormat="1" applyFont="1" applyFill="1" applyBorder="1" applyAlignment="1">
      <alignment horizontal="center" vertical="center" wrapText="1"/>
    </xf>
    <xf numFmtId="199" fontId="32" fillId="2" borderId="1" xfId="189" applyNumberFormat="1" applyFont="1" applyFill="1" applyBorder="1" applyAlignment="1">
      <alignment horizontal="center" vertical="center" wrapText="1"/>
    </xf>
    <xf numFmtId="200" fontId="8" fillId="0" borderId="1" xfId="0" applyNumberFormat="1" applyFont="1" applyFill="1" applyBorder="1" applyAlignment="1">
      <alignment horizontal="center" vertical="center" wrapText="1"/>
    </xf>
    <xf numFmtId="201" fontId="29" fillId="2" borderId="1" xfId="2" applyNumberFormat="1" applyFont="1" applyFill="1" applyBorder="1" applyAlignment="1">
      <alignment horizontal="center" vertical="center" wrapText="1"/>
    </xf>
    <xf numFmtId="0" fontId="8" fillId="2" borderId="1" xfId="0" applyFont="1" applyFill="1" applyBorder="1"/>
    <xf numFmtId="0" fontId="35" fillId="2" borderId="0" xfId="0"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0" fontId="32" fillId="3" borderId="1" xfId="0" applyFont="1" applyFill="1" applyBorder="1" applyAlignment="1">
      <alignment horizontal="center" vertical="center" wrapText="1"/>
    </xf>
    <xf numFmtId="4" fontId="32" fillId="0" borderId="1" xfId="0" applyNumberFormat="1" applyFont="1" applyBorder="1" applyAlignment="1">
      <alignment horizontal="center" vertical="center" wrapText="1"/>
    </xf>
    <xf numFmtId="0" fontId="8" fillId="2" borderId="6" xfId="0" applyFont="1" applyFill="1" applyBorder="1" applyAlignment="1">
      <alignment horizontal="center" vertical="center" wrapText="1"/>
    </xf>
    <xf numFmtId="4" fontId="32" fillId="3" borderId="1" xfId="0" applyNumberFormat="1" applyFont="1" applyFill="1" applyBorder="1" applyAlignment="1">
      <alignment horizontal="center" vertical="center" wrapText="1"/>
    </xf>
    <xf numFmtId="0" fontId="8" fillId="2" borderId="0" xfId="0" applyFont="1" applyFill="1" applyBorder="1"/>
    <xf numFmtId="43" fontId="8" fillId="2" borderId="0" xfId="189" applyFont="1" applyFill="1" applyBorder="1"/>
    <xf numFmtId="0" fontId="8" fillId="2" borderId="0" xfId="0" applyFont="1" applyFill="1" applyBorder="1" applyAlignment="1">
      <alignment vertical="center"/>
    </xf>
    <xf numFmtId="0" fontId="8" fillId="2" borderId="0" xfId="0" applyFont="1" applyFill="1" applyBorder="1" applyAlignment="1">
      <alignment horizontal="center" vertical="center"/>
    </xf>
    <xf numFmtId="43"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0" fontId="8" fillId="2" borderId="0" xfId="0" applyFont="1" applyFill="1" applyBorder="1" applyAlignment="1">
      <alignment horizontal="left"/>
    </xf>
    <xf numFmtId="43" fontId="8" fillId="2" borderId="1" xfId="0" applyNumberFormat="1" applyFont="1" applyFill="1" applyBorder="1" applyAlignment="1">
      <alignment horizontal="center" vertical="center" wrapText="1"/>
    </xf>
    <xf numFmtId="43" fontId="8" fillId="2" borderId="0" xfId="189" applyNumberFormat="1" applyFont="1" applyFill="1" applyBorder="1"/>
    <xf numFmtId="0" fontId="8" fillId="2" borderId="0" xfId="0" applyFont="1" applyFill="1" applyBorder="1" applyAlignment="1">
      <alignment horizontal="center"/>
    </xf>
    <xf numFmtId="43" fontId="8" fillId="2" borderId="6" xfId="189" applyFont="1" applyFill="1" applyBorder="1" applyAlignment="1">
      <alignment horizontal="center" vertical="center" wrapText="1"/>
    </xf>
    <xf numFmtId="43" fontId="29" fillId="2" borderId="6" xfId="189" applyFont="1" applyFill="1" applyBorder="1" applyAlignment="1">
      <alignment horizontal="center" vertical="center" wrapText="1"/>
    </xf>
    <xf numFmtId="43" fontId="8" fillId="2" borderId="6" xfId="189" applyNumberFormat="1" applyFont="1" applyFill="1" applyBorder="1" applyAlignment="1">
      <alignment horizontal="center" vertical="center" wrapText="1"/>
    </xf>
    <xf numFmtId="0" fontId="32" fillId="0" borderId="0" xfId="0" applyFont="1" applyAlignment="1">
      <alignment horizontal="center" vertical="center"/>
    </xf>
    <xf numFmtId="2" fontId="32" fillId="0" borderId="1" xfId="0" applyNumberFormat="1" applyFont="1" applyBorder="1" applyAlignment="1">
      <alignment horizontal="center" vertical="center" wrapText="1"/>
    </xf>
    <xf numFmtId="4" fontId="34" fillId="0" borderId="6" xfId="192" applyNumberFormat="1" applyFont="1" applyFill="1" applyBorder="1" applyAlignment="1">
      <alignment horizontal="center" vertical="center" wrapText="1"/>
    </xf>
    <xf numFmtId="0" fontId="32" fillId="0" borderId="1" xfId="0" applyFont="1" applyBorder="1" applyAlignment="1">
      <alignment horizontal="center" vertical="center"/>
    </xf>
    <xf numFmtId="0" fontId="32" fillId="2" borderId="6" xfId="0"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0" fontId="29" fillId="2" borderId="1" xfId="0" applyFont="1" applyFill="1" applyBorder="1" applyAlignment="1">
      <alignment horizontal="center"/>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3" fontId="32" fillId="0" borderId="1" xfId="0" applyNumberFormat="1" applyFont="1" applyBorder="1" applyAlignment="1">
      <alignment horizontal="center" vertical="center" wrapText="1"/>
    </xf>
    <xf numFmtId="0" fontId="8" fillId="2" borderId="7" xfId="0" applyFont="1" applyFill="1" applyBorder="1" applyAlignment="1">
      <alignment horizontal="center" vertical="center" wrapText="1"/>
    </xf>
    <xf numFmtId="0" fontId="32" fillId="2" borderId="5" xfId="0" applyFont="1" applyFill="1" applyBorder="1" applyAlignment="1">
      <alignment horizontal="center" vertical="center" wrapText="1"/>
    </xf>
    <xf numFmtId="43" fontId="8" fillId="2" borderId="3" xfId="189" applyFont="1" applyFill="1" applyBorder="1" applyAlignment="1">
      <alignment horizontal="center" vertical="center" wrapText="1"/>
    </xf>
    <xf numFmtId="202" fontId="8" fillId="2" borderId="5" xfId="189" applyNumberFormat="1" applyFont="1" applyFill="1" applyBorder="1" applyAlignment="1">
      <alignment horizontal="center" vertical="center" wrapText="1"/>
    </xf>
    <xf numFmtId="2" fontId="32" fillId="2" borderId="1" xfId="0" applyNumberFormat="1" applyFont="1" applyFill="1" applyBorder="1" applyAlignment="1">
      <alignment horizontal="center" vertical="center" wrapText="1"/>
    </xf>
    <xf numFmtId="4" fontId="32" fillId="2" borderId="1" xfId="0" applyNumberFormat="1" applyFont="1" applyFill="1" applyBorder="1" applyAlignment="1">
      <alignment horizontal="center" vertical="center" wrapText="1"/>
    </xf>
    <xf numFmtId="0" fontId="3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2" fontId="8" fillId="0" borderId="1" xfId="0" applyNumberFormat="1" applyFont="1" applyBorder="1" applyAlignment="1">
      <alignment horizontal="center" vertical="center" wrapText="1"/>
    </xf>
    <xf numFmtId="4" fontId="8" fillId="2" borderId="1" xfId="0" applyNumberFormat="1" applyFont="1" applyFill="1" applyBorder="1" applyAlignment="1">
      <alignment horizontal="center" vertical="center" wrapText="1"/>
    </xf>
    <xf numFmtId="4" fontId="8" fillId="0" borderId="1" xfId="0" applyNumberFormat="1" applyFont="1" applyBorder="1" applyAlignment="1">
      <alignment horizontal="center" vertical="center" wrapText="1"/>
    </xf>
    <xf numFmtId="0" fontId="32"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6" fillId="2" borderId="1" xfId="0" applyFont="1" applyFill="1" applyBorder="1" applyAlignment="1">
      <alignment horizontal="center" vertical="center" wrapText="1"/>
    </xf>
    <xf numFmtId="199" fontId="32" fillId="0" borderId="1" xfId="189" applyNumberFormat="1" applyFont="1" applyFill="1" applyBorder="1" applyAlignment="1">
      <alignment horizontal="center" vertical="center" wrapText="1"/>
    </xf>
    <xf numFmtId="4" fontId="37" fillId="0" borderId="6" xfId="192" applyNumberFormat="1" applyFont="1" applyFill="1" applyBorder="1" applyAlignment="1">
      <alignment horizontal="center" vertical="center" wrapText="1"/>
    </xf>
    <xf numFmtId="14" fontId="32" fillId="0" borderId="1" xfId="189" applyNumberFormat="1" applyFont="1" applyFill="1" applyBorder="1" applyAlignment="1">
      <alignment horizontal="center" vertical="center" wrapText="1"/>
    </xf>
    <xf numFmtId="49" fontId="29" fillId="2" borderId="1" xfId="189" applyNumberFormat="1" applyFont="1" applyFill="1" applyBorder="1" applyAlignment="1">
      <alignment horizontal="center" vertical="center" wrapText="1"/>
    </xf>
    <xf numFmtId="0" fontId="29" fillId="2" borderId="1" xfId="0" applyFont="1" applyFill="1" applyBorder="1" applyAlignment="1">
      <alignment horizontal="center"/>
    </xf>
    <xf numFmtId="0" fontId="29" fillId="2" borderId="1" xfId="0" applyFont="1" applyFill="1" applyBorder="1" applyAlignment="1">
      <alignment horizontal="center" vertical="center" wrapText="1"/>
    </xf>
    <xf numFmtId="0" fontId="29" fillId="2" borderId="6" xfId="0" applyFont="1" applyFill="1" applyBorder="1" applyAlignment="1">
      <alignment horizontal="center" vertical="center" wrapText="1"/>
    </xf>
    <xf numFmtId="49" fontId="29" fillId="2" borderId="3" xfId="189" applyNumberFormat="1" applyFont="1" applyFill="1" applyBorder="1" applyAlignment="1">
      <alignment horizontal="left" vertical="center" wrapText="1"/>
    </xf>
    <xf numFmtId="49" fontId="29" fillId="2" borderId="4" xfId="189" applyNumberFormat="1" applyFont="1" applyFill="1" applyBorder="1" applyAlignment="1">
      <alignment horizontal="left" vertical="center" wrapText="1"/>
    </xf>
    <xf numFmtId="49" fontId="29" fillId="2" borderId="5" xfId="189" applyNumberFormat="1" applyFont="1" applyFill="1" applyBorder="1" applyAlignment="1">
      <alignment horizontal="left"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199" fontId="29" fillId="2" borderId="1" xfId="189" applyNumberFormat="1"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cellXfs>
  <cellStyles count="193">
    <cellStyle name="?’һғһ‚›ү" xfId="16"/>
    <cellStyle name="?’ћѓћ‚›‰" xfId="17"/>
    <cellStyle name="”?ќђќ‘ћ‚›‰" xfId="18"/>
    <cellStyle name="”?қђқ‘һ‚›ү" xfId="19"/>
    <cellStyle name="”?љ‘?ђһ‚ђққ›ү" xfId="20"/>
    <cellStyle name="”?љ‘?ђћ‚ђќќ›‰" xfId="21"/>
    <cellStyle name="”€ќђќ‘ћ‚›‰" xfId="22"/>
    <cellStyle name="”€қђқ‘һ‚›ү" xfId="23"/>
    <cellStyle name="”€љ‘€ђһ‚ђққ›ү" xfId="24"/>
    <cellStyle name="”€љ‘€ђћ‚ђќќ›‰" xfId="25"/>
    <cellStyle name="”ќђќ‘ћ‚›‰" xfId="26"/>
    <cellStyle name="”љ‘ђћ‚ђќќ›‰" xfId="27"/>
    <cellStyle name="„…ќ…†ќ›‰" xfId="28"/>
    <cellStyle name="„…қ…†қ›ү" xfId="29"/>
    <cellStyle name="€’һғһ‚›ү" xfId="30"/>
    <cellStyle name="€’ћѓћ‚›‰" xfId="31"/>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Normal_формы ПР утвержденные" xfId="191"/>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1 4" xfId="192"/>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Џђһ–…қ’қ›ү" xfId="149"/>
    <cellStyle name="Џђћ–…ќ’ќ›‰" xfId="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kzhan.zhaksylykova/Downloads/&#1041;&#1102;&#1076;&#1078;&#1077;&#1090;%20&#1059;&#1046;&#1055;_2014%20&#1075;&#1086;&#1076;%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ТМЗ"/>
      <sheetName val="услуги связи"/>
      <sheetName val="комм.усл"/>
      <sheetName val="работы и усл.произв характера"/>
      <sheetName val="работы и услуги НУ"/>
    </sheetNames>
    <sheetDataSet>
      <sheetData sheetId="0" refreshError="1"/>
      <sheetData sheetId="1" refreshError="1">
        <row r="11">
          <cell r="G11">
            <v>689142.85714285704</v>
          </cell>
        </row>
        <row r="19">
          <cell r="G19">
            <v>3154285.7142857141</v>
          </cell>
        </row>
        <row r="27">
          <cell r="G27">
            <v>644571.42857142852</v>
          </cell>
        </row>
      </sheetData>
      <sheetData sheetId="2" refreshError="1">
        <row r="8">
          <cell r="I8">
            <v>1447262.4347999999</v>
          </cell>
        </row>
        <row r="9">
          <cell r="I9">
            <v>2939751.8206874998</v>
          </cell>
        </row>
        <row r="38">
          <cell r="I38">
            <v>1004571.4285714285</v>
          </cell>
        </row>
        <row r="43">
          <cell r="I43">
            <v>384000</v>
          </cell>
        </row>
        <row r="51">
          <cell r="I51">
            <v>4600108.2240000004</v>
          </cell>
        </row>
        <row r="54">
          <cell r="I54">
            <v>22755361.795199998</v>
          </cell>
        </row>
        <row r="55">
          <cell r="I55">
            <v>1440000</v>
          </cell>
        </row>
      </sheetData>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sheetPr>
  <dimension ref="A1:L135"/>
  <sheetViews>
    <sheetView tabSelected="1" topLeftCell="A52" zoomScale="110" zoomScaleNormal="110" workbookViewId="0">
      <selection activeCell="J54" sqref="J54"/>
    </sheetView>
  </sheetViews>
  <sheetFormatPr defaultRowHeight="12.75"/>
  <cols>
    <col min="1" max="1" width="5.42578125" style="32" customWidth="1"/>
    <col min="2" max="2" width="20.42578125" style="34" customWidth="1"/>
    <col min="3" max="3" width="11.42578125" style="32" customWidth="1"/>
    <col min="4" max="4" width="41.5703125" style="35" customWidth="1"/>
    <col min="5" max="5" width="9" style="41" customWidth="1"/>
    <col min="6" max="6" width="14.140625" style="36" customWidth="1"/>
    <col min="7" max="7" width="14" style="36" customWidth="1"/>
    <col min="8" max="8" width="18.5703125" style="36" customWidth="1"/>
    <col min="9" max="9" width="19" style="36" customWidth="1"/>
    <col min="10" max="10" width="14.28515625" style="40" customWidth="1"/>
    <col min="11" max="11" width="14.7109375" style="40" customWidth="1"/>
    <col min="12" max="12" width="14.5703125" style="38" customWidth="1"/>
    <col min="13" max="16384" width="9.140625" style="2"/>
  </cols>
  <sheetData>
    <row r="1" spans="1:12">
      <c r="B1" s="32"/>
      <c r="D1" s="32"/>
      <c r="F1" s="33"/>
      <c r="G1" s="33"/>
      <c r="H1" s="33"/>
      <c r="I1" s="33"/>
      <c r="J1" s="3" t="s">
        <v>30</v>
      </c>
      <c r="K1" s="4"/>
      <c r="L1" s="32"/>
    </row>
    <row r="2" spans="1:12">
      <c r="B2" s="32"/>
      <c r="D2" s="32"/>
      <c r="F2" s="33"/>
      <c r="G2" s="33"/>
      <c r="H2" s="33"/>
      <c r="I2" s="33"/>
      <c r="J2" s="3" t="s">
        <v>37</v>
      </c>
      <c r="K2" s="4"/>
      <c r="L2" s="32"/>
    </row>
    <row r="3" spans="1:12">
      <c r="B3" s="32"/>
      <c r="D3" s="32"/>
      <c r="F3" s="33"/>
      <c r="G3" s="33"/>
      <c r="H3" s="33"/>
      <c r="I3" s="33"/>
      <c r="J3" s="3" t="s">
        <v>3</v>
      </c>
      <c r="K3" s="4"/>
      <c r="L3" s="32"/>
    </row>
    <row r="4" spans="1:12">
      <c r="B4" s="32"/>
      <c r="D4" s="32"/>
      <c r="F4" s="33"/>
      <c r="G4" s="33"/>
      <c r="H4" s="33"/>
      <c r="I4" s="33"/>
      <c r="J4" s="3" t="s">
        <v>22</v>
      </c>
      <c r="K4" s="4"/>
      <c r="L4" s="32"/>
    </row>
    <row r="5" spans="1:12">
      <c r="B5" s="32"/>
      <c r="D5" s="32"/>
      <c r="F5" s="33"/>
      <c r="G5" s="33"/>
      <c r="H5" s="33"/>
      <c r="I5" s="33"/>
      <c r="J5" s="3" t="s">
        <v>248</v>
      </c>
      <c r="K5" s="4"/>
      <c r="L5" s="32"/>
    </row>
    <row r="6" spans="1:12" s="25" customFormat="1">
      <c r="A6" s="32"/>
      <c r="B6" s="32"/>
      <c r="C6" s="32"/>
      <c r="D6" s="32"/>
      <c r="E6" s="41"/>
      <c r="F6" s="33"/>
      <c r="G6" s="33"/>
      <c r="H6" s="33"/>
      <c r="I6" s="33"/>
      <c r="J6" s="37" t="s">
        <v>36</v>
      </c>
      <c r="K6" s="4"/>
      <c r="L6" s="32"/>
    </row>
    <row r="7" spans="1:12">
      <c r="J7" s="3"/>
      <c r="K7" s="4"/>
      <c r="L7" s="32"/>
    </row>
    <row r="8" spans="1:12">
      <c r="A8" s="74" t="s">
        <v>41</v>
      </c>
      <c r="B8" s="74"/>
      <c r="C8" s="74"/>
      <c r="D8" s="74"/>
      <c r="E8" s="74"/>
      <c r="F8" s="74"/>
      <c r="G8" s="74"/>
      <c r="H8" s="74"/>
      <c r="I8" s="74"/>
      <c r="J8" s="24"/>
      <c r="K8" s="51"/>
      <c r="L8" s="24"/>
    </row>
    <row r="9" spans="1:12">
      <c r="A9" s="74" t="s">
        <v>21</v>
      </c>
      <c r="B9" s="74"/>
      <c r="C9" s="74"/>
      <c r="D9" s="74"/>
      <c r="E9" s="74"/>
      <c r="F9" s="74"/>
      <c r="G9" s="74"/>
      <c r="H9" s="74"/>
      <c r="I9" s="74"/>
      <c r="J9" s="51"/>
      <c r="K9" s="51"/>
      <c r="L9" s="24"/>
    </row>
    <row r="10" spans="1:12" ht="80.25" customHeight="1">
      <c r="A10" s="5" t="s">
        <v>18</v>
      </c>
      <c r="B10" s="5" t="s">
        <v>4</v>
      </c>
      <c r="C10" s="5" t="s">
        <v>5</v>
      </c>
      <c r="D10" s="6" t="s">
        <v>335</v>
      </c>
      <c r="E10" s="5" t="s">
        <v>6</v>
      </c>
      <c r="F10" s="7" t="s">
        <v>0</v>
      </c>
      <c r="G10" s="7" t="s">
        <v>7</v>
      </c>
      <c r="H10" s="7" t="s">
        <v>19</v>
      </c>
      <c r="I10" s="7" t="s">
        <v>20</v>
      </c>
      <c r="J10" s="1" t="s">
        <v>1</v>
      </c>
      <c r="K10" s="1" t="s">
        <v>2</v>
      </c>
      <c r="L10" s="23" t="s">
        <v>35</v>
      </c>
    </row>
    <row r="11" spans="1:12" s="27" customFormat="1">
      <c r="A11" s="26">
        <v>1</v>
      </c>
      <c r="B11" s="26">
        <v>2</v>
      </c>
      <c r="C11" s="26">
        <v>3</v>
      </c>
      <c r="D11" s="26">
        <v>4</v>
      </c>
      <c r="E11" s="26">
        <v>5</v>
      </c>
      <c r="F11" s="7">
        <v>6</v>
      </c>
      <c r="G11" s="7">
        <v>7</v>
      </c>
      <c r="H11" s="7">
        <v>8</v>
      </c>
      <c r="I11" s="7">
        <v>9</v>
      </c>
      <c r="J11" s="26">
        <v>10</v>
      </c>
      <c r="K11" s="26">
        <v>11</v>
      </c>
      <c r="L11" s="26">
        <v>12</v>
      </c>
    </row>
    <row r="12" spans="1:12" s="8" customFormat="1">
      <c r="A12" s="75" t="s">
        <v>13</v>
      </c>
      <c r="B12" s="75"/>
      <c r="C12" s="75"/>
      <c r="D12" s="75"/>
      <c r="E12" s="75"/>
      <c r="F12" s="75"/>
      <c r="G12" s="75"/>
      <c r="H12" s="75"/>
      <c r="I12" s="75"/>
      <c r="J12" s="75"/>
      <c r="K12" s="75"/>
      <c r="L12" s="10"/>
    </row>
    <row r="13" spans="1:12" s="9" customFormat="1">
      <c r="A13" s="73" t="s">
        <v>14</v>
      </c>
      <c r="B13" s="73"/>
      <c r="C13" s="73"/>
      <c r="D13" s="73"/>
      <c r="E13" s="73"/>
      <c r="F13" s="73"/>
      <c r="G13" s="73"/>
      <c r="H13" s="73"/>
      <c r="I13" s="73"/>
      <c r="J13" s="73"/>
      <c r="K13" s="16"/>
      <c r="L13" s="50"/>
    </row>
    <row r="14" spans="1:12" s="12" customFormat="1" ht="87.75" customHeight="1">
      <c r="A14" s="18">
        <v>1</v>
      </c>
      <c r="B14" s="10" t="s">
        <v>42</v>
      </c>
      <c r="C14" s="10" t="s">
        <v>32</v>
      </c>
      <c r="D14" s="10" t="s">
        <v>24</v>
      </c>
      <c r="E14" s="10" t="s">
        <v>33</v>
      </c>
      <c r="F14" s="64">
        <v>4168049</v>
      </c>
      <c r="G14" s="64">
        <v>91.08</v>
      </c>
      <c r="H14" s="64">
        <v>379625902.92000002</v>
      </c>
      <c r="I14" s="64">
        <f>H14*1.12</f>
        <v>425181011.27040005</v>
      </c>
      <c r="J14" s="55" t="s">
        <v>43</v>
      </c>
      <c r="K14" s="10" t="s">
        <v>23</v>
      </c>
      <c r="L14" s="10"/>
    </row>
    <row r="15" spans="1:12" s="12" customFormat="1" ht="69" customHeight="1">
      <c r="A15" s="18">
        <v>2</v>
      </c>
      <c r="B15" s="52" t="s">
        <v>147</v>
      </c>
      <c r="C15" s="52" t="s">
        <v>79</v>
      </c>
      <c r="D15" s="52" t="s">
        <v>188</v>
      </c>
      <c r="E15" s="52" t="s">
        <v>148</v>
      </c>
      <c r="F15" s="64">
        <v>2800</v>
      </c>
      <c r="G15" s="64">
        <v>77</v>
      </c>
      <c r="H15" s="64">
        <v>215600</v>
      </c>
      <c r="I15" s="64">
        <f>H15*1.12</f>
        <v>241472.00000000003</v>
      </c>
      <c r="J15" s="52" t="s">
        <v>113</v>
      </c>
      <c r="K15" s="53" t="s">
        <v>149</v>
      </c>
      <c r="L15" s="10"/>
    </row>
    <row r="16" spans="1:12" s="12" customFormat="1" ht="118.5" customHeight="1">
      <c r="A16" s="18">
        <v>3</v>
      </c>
      <c r="B16" s="52" t="s">
        <v>151</v>
      </c>
      <c r="C16" s="52" t="s">
        <v>79</v>
      </c>
      <c r="D16" s="62" t="s">
        <v>150</v>
      </c>
      <c r="E16" s="52" t="s">
        <v>148</v>
      </c>
      <c r="F16" s="64">
        <v>15872</v>
      </c>
      <c r="G16" s="64">
        <v>477</v>
      </c>
      <c r="H16" s="64">
        <v>7570944</v>
      </c>
      <c r="I16" s="64">
        <f t="shared" ref="I16:I53" si="0">H16*1.12</f>
        <v>8479457.2800000012</v>
      </c>
      <c r="J16" s="52" t="s">
        <v>113</v>
      </c>
      <c r="K16" s="53" t="s">
        <v>149</v>
      </c>
      <c r="L16" s="10"/>
    </row>
    <row r="17" spans="1:12" s="12" customFormat="1" ht="114" customHeight="1">
      <c r="A17" s="18">
        <v>4</v>
      </c>
      <c r="B17" s="10" t="s">
        <v>152</v>
      </c>
      <c r="C17" s="11" t="s">
        <v>79</v>
      </c>
      <c r="D17" s="63" t="s">
        <v>189</v>
      </c>
      <c r="E17" s="62" t="s">
        <v>148</v>
      </c>
      <c r="F17" s="64">
        <v>60</v>
      </c>
      <c r="G17" s="64">
        <v>1120</v>
      </c>
      <c r="H17" s="64">
        <v>60000</v>
      </c>
      <c r="I17" s="64">
        <f t="shared" si="0"/>
        <v>67200</v>
      </c>
      <c r="J17" s="11" t="s">
        <v>153</v>
      </c>
      <c r="K17" s="11" t="s">
        <v>23</v>
      </c>
      <c r="L17" s="10"/>
    </row>
    <row r="18" spans="1:12" s="12" customFormat="1" ht="100.5" customHeight="1">
      <c r="A18" s="18">
        <v>5</v>
      </c>
      <c r="B18" s="10" t="s">
        <v>190</v>
      </c>
      <c r="C18" s="11" t="s">
        <v>79</v>
      </c>
      <c r="D18" s="62" t="s">
        <v>191</v>
      </c>
      <c r="E18" s="10" t="s">
        <v>155</v>
      </c>
      <c r="F18" s="64">
        <v>10</v>
      </c>
      <c r="G18" s="64">
        <v>1800</v>
      </c>
      <c r="H18" s="64">
        <v>16071</v>
      </c>
      <c r="I18" s="64">
        <f t="shared" si="0"/>
        <v>17999.52</v>
      </c>
      <c r="J18" s="11" t="s">
        <v>153</v>
      </c>
      <c r="K18" s="11" t="s">
        <v>23</v>
      </c>
      <c r="L18" s="10"/>
    </row>
    <row r="19" spans="1:12" s="12" customFormat="1" ht="114" customHeight="1">
      <c r="A19" s="18">
        <v>6</v>
      </c>
      <c r="B19" s="10" t="s">
        <v>154</v>
      </c>
      <c r="C19" s="11" t="s">
        <v>79</v>
      </c>
      <c r="D19" s="62" t="s">
        <v>192</v>
      </c>
      <c r="E19" s="62" t="s">
        <v>148</v>
      </c>
      <c r="F19" s="64">
        <v>2</v>
      </c>
      <c r="G19" s="64">
        <v>37382</v>
      </c>
      <c r="H19" s="64">
        <v>66754</v>
      </c>
      <c r="I19" s="64">
        <f t="shared" si="0"/>
        <v>74764.48000000001</v>
      </c>
      <c r="J19" s="11" t="s">
        <v>153</v>
      </c>
      <c r="K19" s="11" t="s">
        <v>23</v>
      </c>
      <c r="L19" s="10"/>
    </row>
    <row r="20" spans="1:12" s="12" customFormat="1" ht="243" customHeight="1">
      <c r="A20" s="18">
        <v>7</v>
      </c>
      <c r="B20" s="10" t="s">
        <v>249</v>
      </c>
      <c r="C20" s="11" t="s">
        <v>79</v>
      </c>
      <c r="D20" s="10" t="s">
        <v>319</v>
      </c>
      <c r="E20" s="62" t="s">
        <v>148</v>
      </c>
      <c r="F20" s="64">
        <v>2</v>
      </c>
      <c r="G20" s="64">
        <v>1607142.855</v>
      </c>
      <c r="H20" s="64">
        <v>3214285.71</v>
      </c>
      <c r="I20" s="64">
        <f t="shared" si="0"/>
        <v>3599999.9952000002</v>
      </c>
      <c r="J20" s="10" t="s">
        <v>312</v>
      </c>
      <c r="K20" s="11" t="s">
        <v>23</v>
      </c>
      <c r="L20" s="10"/>
    </row>
    <row r="21" spans="1:12" s="12" customFormat="1" ht="123.75" customHeight="1">
      <c r="A21" s="18">
        <v>8</v>
      </c>
      <c r="B21" s="10" t="s">
        <v>250</v>
      </c>
      <c r="C21" s="11" t="s">
        <v>79</v>
      </c>
      <c r="D21" s="10" t="s">
        <v>251</v>
      </c>
      <c r="E21" s="62" t="s">
        <v>148</v>
      </c>
      <c r="F21" s="64">
        <v>2</v>
      </c>
      <c r="G21" s="64">
        <v>53571.43</v>
      </c>
      <c r="H21" s="64">
        <v>107142.86</v>
      </c>
      <c r="I21" s="64">
        <f t="shared" si="0"/>
        <v>120000.00320000001</v>
      </c>
      <c r="J21" s="10" t="s">
        <v>313</v>
      </c>
      <c r="K21" s="11" t="s">
        <v>23</v>
      </c>
      <c r="L21" s="10"/>
    </row>
    <row r="22" spans="1:12" s="12" customFormat="1" ht="194.25" customHeight="1">
      <c r="A22" s="18">
        <v>9</v>
      </c>
      <c r="B22" s="10" t="s">
        <v>252</v>
      </c>
      <c r="C22" s="11" t="s">
        <v>79</v>
      </c>
      <c r="D22" s="10" t="s">
        <v>253</v>
      </c>
      <c r="E22" s="62" t="s">
        <v>148</v>
      </c>
      <c r="F22" s="64">
        <v>3</v>
      </c>
      <c r="G22" s="64">
        <v>34642.856666666667</v>
      </c>
      <c r="H22" s="64">
        <v>103928.57</v>
      </c>
      <c r="I22" s="64">
        <f t="shared" si="0"/>
        <v>116399.99840000003</v>
      </c>
      <c r="J22" s="10" t="s">
        <v>312</v>
      </c>
      <c r="K22" s="11" t="s">
        <v>23</v>
      </c>
      <c r="L22" s="10"/>
    </row>
    <row r="23" spans="1:12" s="12" customFormat="1" ht="90" customHeight="1">
      <c r="A23" s="18">
        <v>10</v>
      </c>
      <c r="B23" s="10" t="s">
        <v>254</v>
      </c>
      <c r="C23" s="11" t="s">
        <v>79</v>
      </c>
      <c r="D23" s="10" t="s">
        <v>255</v>
      </c>
      <c r="E23" s="62" t="s">
        <v>148</v>
      </c>
      <c r="F23" s="64">
        <v>1</v>
      </c>
      <c r="G23" s="64">
        <v>267857.14</v>
      </c>
      <c r="H23" s="64">
        <v>267857.14</v>
      </c>
      <c r="I23" s="64">
        <f t="shared" si="0"/>
        <v>299999.99680000002</v>
      </c>
      <c r="J23" s="10" t="s">
        <v>312</v>
      </c>
      <c r="K23" s="11" t="s">
        <v>23</v>
      </c>
      <c r="L23" s="10"/>
    </row>
    <row r="24" spans="1:12" s="12" customFormat="1" ht="109.5" customHeight="1">
      <c r="A24" s="18">
        <v>11</v>
      </c>
      <c r="B24" s="10" t="s">
        <v>256</v>
      </c>
      <c r="C24" s="11" t="s">
        <v>79</v>
      </c>
      <c r="D24" s="10" t="s">
        <v>257</v>
      </c>
      <c r="E24" s="62" t="s">
        <v>148</v>
      </c>
      <c r="F24" s="64">
        <v>1</v>
      </c>
      <c r="G24" s="64">
        <v>85623.21</v>
      </c>
      <c r="H24" s="64">
        <f>F24*G24</f>
        <v>85623.21</v>
      </c>
      <c r="I24" s="64">
        <f t="shared" si="0"/>
        <v>95897.995200000019</v>
      </c>
      <c r="J24" s="10" t="s">
        <v>314</v>
      </c>
      <c r="K24" s="11" t="s">
        <v>23</v>
      </c>
      <c r="L24" s="10"/>
    </row>
    <row r="25" spans="1:12" s="12" customFormat="1" ht="90.75" customHeight="1">
      <c r="A25" s="18">
        <v>12</v>
      </c>
      <c r="B25" s="10" t="s">
        <v>258</v>
      </c>
      <c r="C25" s="11" t="s">
        <v>79</v>
      </c>
      <c r="D25" s="52" t="s">
        <v>259</v>
      </c>
      <c r="E25" s="10" t="s">
        <v>260</v>
      </c>
      <c r="F25" s="64">
        <v>21</v>
      </c>
      <c r="G25" s="64">
        <v>625</v>
      </c>
      <c r="H25" s="64">
        <v>13125</v>
      </c>
      <c r="I25" s="64">
        <f t="shared" si="0"/>
        <v>14700.000000000002</v>
      </c>
      <c r="J25" s="10" t="s">
        <v>313</v>
      </c>
      <c r="K25" s="11" t="s">
        <v>23</v>
      </c>
      <c r="L25" s="10"/>
    </row>
    <row r="26" spans="1:12" s="12" customFormat="1" ht="254.25" customHeight="1">
      <c r="A26" s="18">
        <v>13</v>
      </c>
      <c r="B26" s="10" t="s">
        <v>261</v>
      </c>
      <c r="C26" s="11" t="s">
        <v>79</v>
      </c>
      <c r="D26" s="10" t="s">
        <v>320</v>
      </c>
      <c r="E26" s="10" t="s">
        <v>260</v>
      </c>
      <c r="F26" s="64">
        <v>21</v>
      </c>
      <c r="G26" s="64">
        <v>17200</v>
      </c>
      <c r="H26" s="64">
        <v>361200</v>
      </c>
      <c r="I26" s="64">
        <f t="shared" si="0"/>
        <v>404544.00000000006</v>
      </c>
      <c r="J26" s="10" t="s">
        <v>315</v>
      </c>
      <c r="K26" s="11" t="s">
        <v>23</v>
      </c>
      <c r="L26" s="10"/>
    </row>
    <row r="27" spans="1:12" s="12" customFormat="1" ht="126" customHeight="1">
      <c r="A27" s="18">
        <v>14</v>
      </c>
      <c r="B27" s="10" t="s">
        <v>262</v>
      </c>
      <c r="C27" s="11" t="s">
        <v>79</v>
      </c>
      <c r="D27" s="52" t="s">
        <v>263</v>
      </c>
      <c r="E27" s="10" t="s">
        <v>260</v>
      </c>
      <c r="F27" s="64">
        <v>21</v>
      </c>
      <c r="G27" s="64">
        <v>8549</v>
      </c>
      <c r="H27" s="64">
        <v>179529</v>
      </c>
      <c r="I27" s="64">
        <f t="shared" si="0"/>
        <v>201072.48</v>
      </c>
      <c r="J27" s="10" t="s">
        <v>315</v>
      </c>
      <c r="K27" s="11" t="s">
        <v>23</v>
      </c>
      <c r="L27" s="10"/>
    </row>
    <row r="28" spans="1:12" s="12" customFormat="1" ht="90.75" customHeight="1">
      <c r="A28" s="18">
        <v>15</v>
      </c>
      <c r="B28" s="10" t="s">
        <v>264</v>
      </c>
      <c r="C28" s="11" t="s">
        <v>79</v>
      </c>
      <c r="D28" s="52" t="s">
        <v>265</v>
      </c>
      <c r="E28" s="62" t="s">
        <v>148</v>
      </c>
      <c r="F28" s="64">
        <v>6</v>
      </c>
      <c r="G28" s="64">
        <v>2322</v>
      </c>
      <c r="H28" s="64">
        <v>13932</v>
      </c>
      <c r="I28" s="64">
        <f t="shared" si="0"/>
        <v>15603.840000000002</v>
      </c>
      <c r="J28" s="10" t="s">
        <v>315</v>
      </c>
      <c r="K28" s="11" t="s">
        <v>23</v>
      </c>
      <c r="L28" s="10"/>
    </row>
    <row r="29" spans="1:12" s="12" customFormat="1" ht="166.5" customHeight="1">
      <c r="A29" s="18">
        <v>16</v>
      </c>
      <c r="B29" s="10" t="s">
        <v>266</v>
      </c>
      <c r="C29" s="11" t="s">
        <v>79</v>
      </c>
      <c r="D29" s="11" t="s">
        <v>321</v>
      </c>
      <c r="E29" s="10" t="s">
        <v>148</v>
      </c>
      <c r="F29" s="64">
        <v>13</v>
      </c>
      <c r="G29" s="64">
        <v>39000</v>
      </c>
      <c r="H29" s="64">
        <v>507000</v>
      </c>
      <c r="I29" s="64">
        <f t="shared" si="0"/>
        <v>567840</v>
      </c>
      <c r="J29" s="10" t="s">
        <v>315</v>
      </c>
      <c r="K29" s="11" t="s">
        <v>23</v>
      </c>
      <c r="L29" s="10"/>
    </row>
    <row r="30" spans="1:12" s="12" customFormat="1" ht="99" customHeight="1">
      <c r="A30" s="18">
        <v>17</v>
      </c>
      <c r="B30" s="10" t="s">
        <v>267</v>
      </c>
      <c r="C30" s="11" t="s">
        <v>79</v>
      </c>
      <c r="D30" s="11" t="s">
        <v>322</v>
      </c>
      <c r="E30" s="10" t="s">
        <v>148</v>
      </c>
      <c r="F30" s="64">
        <v>8</v>
      </c>
      <c r="G30" s="64">
        <v>25000</v>
      </c>
      <c r="H30" s="64">
        <v>200000</v>
      </c>
      <c r="I30" s="64">
        <f t="shared" si="0"/>
        <v>224000.00000000003</v>
      </c>
      <c r="J30" s="10" t="s">
        <v>315</v>
      </c>
      <c r="K30" s="11" t="s">
        <v>23</v>
      </c>
      <c r="L30" s="10"/>
    </row>
    <row r="31" spans="1:12" s="12" customFormat="1" ht="177" customHeight="1">
      <c r="A31" s="18">
        <v>18</v>
      </c>
      <c r="B31" s="10" t="s">
        <v>268</v>
      </c>
      <c r="C31" s="11" t="s">
        <v>79</v>
      </c>
      <c r="D31" s="10" t="s">
        <v>323</v>
      </c>
      <c r="E31" s="62" t="s">
        <v>148</v>
      </c>
      <c r="F31" s="64">
        <v>4</v>
      </c>
      <c r="G31" s="64">
        <v>22035.715</v>
      </c>
      <c r="H31" s="64">
        <v>88142.86</v>
      </c>
      <c r="I31" s="64">
        <f t="shared" si="0"/>
        <v>98720.003200000006</v>
      </c>
      <c r="J31" s="10" t="s">
        <v>316</v>
      </c>
      <c r="K31" s="11" t="s">
        <v>23</v>
      </c>
      <c r="L31" s="10"/>
    </row>
    <row r="32" spans="1:12" s="12" customFormat="1" ht="90.75" customHeight="1">
      <c r="A32" s="18">
        <v>19</v>
      </c>
      <c r="B32" s="10" t="s">
        <v>269</v>
      </c>
      <c r="C32" s="11" t="s">
        <v>79</v>
      </c>
      <c r="D32" s="10" t="s">
        <v>324</v>
      </c>
      <c r="E32" s="62" t="s">
        <v>148</v>
      </c>
      <c r="F32" s="64">
        <v>21</v>
      </c>
      <c r="G32" s="64">
        <v>2233</v>
      </c>
      <c r="H32" s="64">
        <v>46893</v>
      </c>
      <c r="I32" s="64">
        <f t="shared" si="0"/>
        <v>52520.160000000003</v>
      </c>
      <c r="J32" s="10" t="s">
        <v>315</v>
      </c>
      <c r="K32" s="11" t="s">
        <v>23</v>
      </c>
      <c r="L32" s="10"/>
    </row>
    <row r="33" spans="1:12" s="12" customFormat="1" ht="108" customHeight="1">
      <c r="A33" s="18">
        <v>20</v>
      </c>
      <c r="B33" s="10" t="s">
        <v>270</v>
      </c>
      <c r="C33" s="11" t="s">
        <v>79</v>
      </c>
      <c r="D33" s="52" t="s">
        <v>271</v>
      </c>
      <c r="E33" s="10" t="s">
        <v>260</v>
      </c>
      <c r="F33" s="64">
        <v>21</v>
      </c>
      <c r="G33" s="64">
        <v>5000</v>
      </c>
      <c r="H33" s="64">
        <v>105000</v>
      </c>
      <c r="I33" s="64">
        <f t="shared" si="0"/>
        <v>117600.00000000001</v>
      </c>
      <c r="J33" s="52" t="s">
        <v>317</v>
      </c>
      <c r="K33" s="11" t="s">
        <v>23</v>
      </c>
      <c r="L33" s="10"/>
    </row>
    <row r="34" spans="1:12" s="12" customFormat="1" ht="95.25" customHeight="1">
      <c r="A34" s="18">
        <v>21</v>
      </c>
      <c r="B34" s="10" t="s">
        <v>272</v>
      </c>
      <c r="C34" s="11" t="s">
        <v>79</v>
      </c>
      <c r="D34" s="52" t="s">
        <v>325</v>
      </c>
      <c r="E34" s="10" t="s">
        <v>155</v>
      </c>
      <c r="F34" s="64">
        <v>150</v>
      </c>
      <c r="G34" s="64">
        <v>268</v>
      </c>
      <c r="H34" s="64">
        <v>40200</v>
      </c>
      <c r="I34" s="64">
        <f t="shared" si="0"/>
        <v>45024.000000000007</v>
      </c>
      <c r="J34" s="10" t="s">
        <v>313</v>
      </c>
      <c r="K34" s="11" t="s">
        <v>23</v>
      </c>
      <c r="L34" s="10"/>
    </row>
    <row r="35" spans="1:12" s="12" customFormat="1" ht="87.75" customHeight="1">
      <c r="A35" s="18">
        <v>22</v>
      </c>
      <c r="B35" s="10" t="s">
        <v>272</v>
      </c>
      <c r="C35" s="11" t="s">
        <v>79</v>
      </c>
      <c r="D35" s="11" t="s">
        <v>326</v>
      </c>
      <c r="E35" s="10" t="s">
        <v>155</v>
      </c>
      <c r="F35" s="64">
        <v>150</v>
      </c>
      <c r="G35" s="64">
        <v>447</v>
      </c>
      <c r="H35" s="64">
        <v>67050</v>
      </c>
      <c r="I35" s="64">
        <f t="shared" si="0"/>
        <v>75096</v>
      </c>
      <c r="J35" s="10" t="s">
        <v>313</v>
      </c>
      <c r="K35" s="11" t="s">
        <v>23</v>
      </c>
      <c r="L35" s="10"/>
    </row>
    <row r="36" spans="1:12" s="12" customFormat="1" ht="108" customHeight="1">
      <c r="A36" s="18">
        <v>23</v>
      </c>
      <c r="B36" s="10" t="s">
        <v>273</v>
      </c>
      <c r="C36" s="11" t="s">
        <v>79</v>
      </c>
      <c r="D36" s="52" t="s">
        <v>274</v>
      </c>
      <c r="E36" s="10" t="s">
        <v>294</v>
      </c>
      <c r="F36" s="64">
        <v>21</v>
      </c>
      <c r="G36" s="64">
        <v>746</v>
      </c>
      <c r="H36" s="64">
        <v>15666</v>
      </c>
      <c r="I36" s="64">
        <f t="shared" si="0"/>
        <v>17545.920000000002</v>
      </c>
      <c r="J36" s="10" t="s">
        <v>313</v>
      </c>
      <c r="K36" s="11" t="s">
        <v>23</v>
      </c>
      <c r="L36" s="10"/>
    </row>
    <row r="37" spans="1:12" s="12" customFormat="1" ht="86.25" customHeight="1">
      <c r="A37" s="18">
        <v>24</v>
      </c>
      <c r="B37" s="10" t="s">
        <v>275</v>
      </c>
      <c r="C37" s="11" t="s">
        <v>79</v>
      </c>
      <c r="D37" s="52" t="s">
        <v>276</v>
      </c>
      <c r="E37" s="62" t="s">
        <v>148</v>
      </c>
      <c r="F37" s="64">
        <v>21</v>
      </c>
      <c r="G37" s="64">
        <v>130</v>
      </c>
      <c r="H37" s="64">
        <v>2730</v>
      </c>
      <c r="I37" s="64">
        <f t="shared" si="0"/>
        <v>3057.6000000000004</v>
      </c>
      <c r="J37" s="10" t="s">
        <v>313</v>
      </c>
      <c r="K37" s="11" t="s">
        <v>23</v>
      </c>
      <c r="L37" s="10"/>
    </row>
    <row r="38" spans="1:12" s="12" customFormat="1" ht="81.75" customHeight="1">
      <c r="A38" s="18">
        <v>25</v>
      </c>
      <c r="B38" s="10" t="s">
        <v>277</v>
      </c>
      <c r="C38" s="11" t="s">
        <v>79</v>
      </c>
      <c r="D38" s="52" t="s">
        <v>278</v>
      </c>
      <c r="E38" s="62" t="s">
        <v>148</v>
      </c>
      <c r="F38" s="64">
        <v>15</v>
      </c>
      <c r="G38" s="64">
        <v>100</v>
      </c>
      <c r="H38" s="64">
        <v>1500</v>
      </c>
      <c r="I38" s="64">
        <f t="shared" si="0"/>
        <v>1680.0000000000002</v>
      </c>
      <c r="J38" s="10" t="s">
        <v>313</v>
      </c>
      <c r="K38" s="11" t="s">
        <v>23</v>
      </c>
      <c r="L38" s="10"/>
    </row>
    <row r="39" spans="1:12" s="12" customFormat="1" ht="87" customHeight="1">
      <c r="A39" s="18">
        <v>26</v>
      </c>
      <c r="B39" s="10" t="s">
        <v>279</v>
      </c>
      <c r="C39" s="11" t="s">
        <v>79</v>
      </c>
      <c r="D39" s="52" t="s">
        <v>280</v>
      </c>
      <c r="E39" s="62" t="s">
        <v>148</v>
      </c>
      <c r="F39" s="64">
        <v>21</v>
      </c>
      <c r="G39" s="64">
        <v>514</v>
      </c>
      <c r="H39" s="64">
        <v>10794</v>
      </c>
      <c r="I39" s="64">
        <f t="shared" si="0"/>
        <v>12089.28</v>
      </c>
      <c r="J39" s="10" t="s">
        <v>313</v>
      </c>
      <c r="K39" s="11" t="s">
        <v>23</v>
      </c>
      <c r="L39" s="10"/>
    </row>
    <row r="40" spans="1:12" s="12" customFormat="1" ht="90" customHeight="1">
      <c r="A40" s="18">
        <v>27</v>
      </c>
      <c r="B40" s="10" t="s">
        <v>281</v>
      </c>
      <c r="C40" s="11" t="s">
        <v>79</v>
      </c>
      <c r="D40" s="52" t="s">
        <v>282</v>
      </c>
      <c r="E40" s="10" t="s">
        <v>283</v>
      </c>
      <c r="F40" s="64">
        <v>150</v>
      </c>
      <c r="G40" s="64">
        <v>150</v>
      </c>
      <c r="H40" s="64">
        <v>22500</v>
      </c>
      <c r="I40" s="64">
        <f t="shared" si="0"/>
        <v>25200.000000000004</v>
      </c>
      <c r="J40" s="10" t="s">
        <v>313</v>
      </c>
      <c r="K40" s="11" t="s">
        <v>23</v>
      </c>
      <c r="L40" s="10"/>
    </row>
    <row r="41" spans="1:12" s="12" customFormat="1" ht="86.25" customHeight="1">
      <c r="A41" s="18">
        <v>28</v>
      </c>
      <c r="B41" s="10" t="s">
        <v>284</v>
      </c>
      <c r="C41" s="11" t="s">
        <v>79</v>
      </c>
      <c r="D41" s="11" t="s">
        <v>285</v>
      </c>
      <c r="E41" s="10" t="s">
        <v>155</v>
      </c>
      <c r="F41" s="64">
        <v>1</v>
      </c>
      <c r="G41" s="64">
        <v>9821.43</v>
      </c>
      <c r="H41" s="64">
        <f>F41*G41</f>
        <v>9821.43</v>
      </c>
      <c r="I41" s="64">
        <f t="shared" si="0"/>
        <v>11000.001600000001</v>
      </c>
      <c r="J41" s="10" t="s">
        <v>313</v>
      </c>
      <c r="K41" s="11" t="s">
        <v>23</v>
      </c>
      <c r="L41" s="10"/>
    </row>
    <row r="42" spans="1:12" s="12" customFormat="1" ht="87.75" customHeight="1">
      <c r="A42" s="18">
        <v>29</v>
      </c>
      <c r="B42" s="10" t="s">
        <v>286</v>
      </c>
      <c r="C42" s="11" t="s">
        <v>79</v>
      </c>
      <c r="D42" s="11" t="s">
        <v>287</v>
      </c>
      <c r="E42" s="10" t="s">
        <v>155</v>
      </c>
      <c r="F42" s="64">
        <v>1</v>
      </c>
      <c r="G42" s="64">
        <v>5357.14</v>
      </c>
      <c r="H42" s="64">
        <f>F42*G42</f>
        <v>5357.14</v>
      </c>
      <c r="I42" s="64">
        <f t="shared" si="0"/>
        <v>5999.9968000000008</v>
      </c>
      <c r="J42" s="10" t="s">
        <v>313</v>
      </c>
      <c r="K42" s="11" t="s">
        <v>23</v>
      </c>
      <c r="L42" s="10"/>
    </row>
    <row r="43" spans="1:12" s="12" customFormat="1" ht="84.75" customHeight="1">
      <c r="A43" s="18">
        <v>30</v>
      </c>
      <c r="B43" s="10" t="s">
        <v>288</v>
      </c>
      <c r="C43" s="11" t="s">
        <v>79</v>
      </c>
      <c r="D43" s="10" t="s">
        <v>289</v>
      </c>
      <c r="E43" s="62" t="s">
        <v>148</v>
      </c>
      <c r="F43" s="64">
        <v>104</v>
      </c>
      <c r="G43" s="64">
        <v>60</v>
      </c>
      <c r="H43" s="64">
        <v>6240</v>
      </c>
      <c r="I43" s="64">
        <f t="shared" si="0"/>
        <v>6988.8000000000011</v>
      </c>
      <c r="J43" s="10" t="s">
        <v>313</v>
      </c>
      <c r="K43" s="11" t="s">
        <v>23</v>
      </c>
      <c r="L43" s="10"/>
    </row>
    <row r="44" spans="1:12" s="12" customFormat="1" ht="108" customHeight="1">
      <c r="A44" s="18">
        <v>31</v>
      </c>
      <c r="B44" s="10" t="s">
        <v>290</v>
      </c>
      <c r="C44" s="11" t="s">
        <v>79</v>
      </c>
      <c r="D44" s="10" t="s">
        <v>327</v>
      </c>
      <c r="E44" s="10" t="s">
        <v>294</v>
      </c>
      <c r="F44" s="64">
        <v>2</v>
      </c>
      <c r="G44" s="64">
        <v>4100</v>
      </c>
      <c r="H44" s="64">
        <v>8200</v>
      </c>
      <c r="I44" s="64">
        <f t="shared" si="0"/>
        <v>9184</v>
      </c>
      <c r="J44" s="10" t="s">
        <v>313</v>
      </c>
      <c r="K44" s="11" t="s">
        <v>23</v>
      </c>
      <c r="L44" s="10"/>
    </row>
    <row r="45" spans="1:12" s="12" customFormat="1" ht="89.25" customHeight="1">
      <c r="A45" s="18">
        <v>32</v>
      </c>
      <c r="B45" s="10" t="s">
        <v>291</v>
      </c>
      <c r="C45" s="11" t="s">
        <v>79</v>
      </c>
      <c r="D45" s="11" t="s">
        <v>328</v>
      </c>
      <c r="E45" s="10" t="s">
        <v>294</v>
      </c>
      <c r="F45" s="64">
        <v>2</v>
      </c>
      <c r="G45" s="64">
        <v>400</v>
      </c>
      <c r="H45" s="64">
        <v>800</v>
      </c>
      <c r="I45" s="64">
        <f t="shared" si="0"/>
        <v>896.00000000000011</v>
      </c>
      <c r="J45" s="10" t="s">
        <v>313</v>
      </c>
      <c r="K45" s="11" t="s">
        <v>23</v>
      </c>
      <c r="L45" s="10"/>
    </row>
    <row r="46" spans="1:12" s="12" customFormat="1" ht="116.25" customHeight="1">
      <c r="A46" s="18">
        <v>33</v>
      </c>
      <c r="B46" s="10" t="s">
        <v>292</v>
      </c>
      <c r="C46" s="11" t="s">
        <v>79</v>
      </c>
      <c r="D46" s="10" t="s">
        <v>329</v>
      </c>
      <c r="E46" s="10" t="s">
        <v>33</v>
      </c>
      <c r="F46" s="64">
        <v>84</v>
      </c>
      <c r="G46" s="64">
        <v>120</v>
      </c>
      <c r="H46" s="64">
        <v>10080</v>
      </c>
      <c r="I46" s="64">
        <f t="shared" si="0"/>
        <v>11289.6</v>
      </c>
      <c r="J46" s="10" t="s">
        <v>313</v>
      </c>
      <c r="K46" s="11" t="s">
        <v>23</v>
      </c>
      <c r="L46" s="10"/>
    </row>
    <row r="47" spans="1:12" s="12" customFormat="1" ht="99.75" customHeight="1">
      <c r="A47" s="18">
        <v>34</v>
      </c>
      <c r="B47" s="10" t="s">
        <v>293</v>
      </c>
      <c r="C47" s="11" t="s">
        <v>79</v>
      </c>
      <c r="D47" s="11" t="s">
        <v>330</v>
      </c>
      <c r="E47" s="10" t="s">
        <v>294</v>
      </c>
      <c r="F47" s="64">
        <v>42</v>
      </c>
      <c r="G47" s="64">
        <v>180</v>
      </c>
      <c r="H47" s="64">
        <f>F47*G47</f>
        <v>7560</v>
      </c>
      <c r="I47" s="64">
        <f t="shared" si="0"/>
        <v>8467.2000000000007</v>
      </c>
      <c r="J47" s="10" t="s">
        <v>313</v>
      </c>
      <c r="K47" s="11" t="s">
        <v>23</v>
      </c>
      <c r="L47" s="10"/>
    </row>
    <row r="48" spans="1:12" s="12" customFormat="1" ht="110.25" customHeight="1">
      <c r="A48" s="18">
        <v>35</v>
      </c>
      <c r="B48" s="10" t="s">
        <v>295</v>
      </c>
      <c r="C48" s="11" t="s">
        <v>79</v>
      </c>
      <c r="D48" s="10" t="s">
        <v>296</v>
      </c>
      <c r="E48" s="10" t="s">
        <v>294</v>
      </c>
      <c r="F48" s="64">
        <v>4</v>
      </c>
      <c r="G48" s="64">
        <v>4465</v>
      </c>
      <c r="H48" s="64">
        <f>F48*G48</f>
        <v>17860</v>
      </c>
      <c r="I48" s="64">
        <f t="shared" si="0"/>
        <v>20003.2</v>
      </c>
      <c r="J48" s="10" t="s">
        <v>313</v>
      </c>
      <c r="K48" s="11" t="s">
        <v>23</v>
      </c>
      <c r="L48" s="10"/>
    </row>
    <row r="49" spans="1:12" s="12" customFormat="1" ht="177.75" customHeight="1">
      <c r="A49" s="18">
        <v>36</v>
      </c>
      <c r="B49" s="10" t="s">
        <v>297</v>
      </c>
      <c r="C49" s="11" t="s">
        <v>79</v>
      </c>
      <c r="D49" s="10" t="s">
        <v>298</v>
      </c>
      <c r="E49" s="10" t="s">
        <v>33</v>
      </c>
      <c r="F49" s="64">
        <v>100</v>
      </c>
      <c r="G49" s="64">
        <v>446</v>
      </c>
      <c r="H49" s="64">
        <v>44600</v>
      </c>
      <c r="I49" s="64">
        <f t="shared" si="0"/>
        <v>49952.000000000007</v>
      </c>
      <c r="J49" s="10" t="s">
        <v>318</v>
      </c>
      <c r="K49" s="11" t="s">
        <v>23</v>
      </c>
      <c r="L49" s="10"/>
    </row>
    <row r="50" spans="1:12" s="12" customFormat="1" ht="87" customHeight="1">
      <c r="A50" s="18">
        <v>37</v>
      </c>
      <c r="B50" s="10" t="s">
        <v>299</v>
      </c>
      <c r="C50" s="11" t="s">
        <v>79</v>
      </c>
      <c r="D50" s="10" t="s">
        <v>300</v>
      </c>
      <c r="E50" s="10" t="s">
        <v>33</v>
      </c>
      <c r="F50" s="64">
        <v>50</v>
      </c>
      <c r="G50" s="64">
        <v>500</v>
      </c>
      <c r="H50" s="64">
        <v>25000</v>
      </c>
      <c r="I50" s="64">
        <f t="shared" si="0"/>
        <v>28000.000000000004</v>
      </c>
      <c r="J50" s="10" t="s">
        <v>313</v>
      </c>
      <c r="K50" s="11" t="s">
        <v>23</v>
      </c>
      <c r="L50" s="10"/>
    </row>
    <row r="51" spans="1:12" s="12" customFormat="1" ht="83.25" customHeight="1">
      <c r="A51" s="18">
        <v>38</v>
      </c>
      <c r="B51" s="10" t="s">
        <v>301</v>
      </c>
      <c r="C51" s="11" t="s">
        <v>79</v>
      </c>
      <c r="D51" s="10" t="s">
        <v>302</v>
      </c>
      <c r="E51" s="10" t="s">
        <v>33</v>
      </c>
      <c r="F51" s="64">
        <v>50</v>
      </c>
      <c r="G51" s="64">
        <v>393</v>
      </c>
      <c r="H51" s="64">
        <v>19650</v>
      </c>
      <c r="I51" s="64">
        <f t="shared" si="0"/>
        <v>22008.000000000004</v>
      </c>
      <c r="J51" s="10" t="s">
        <v>313</v>
      </c>
      <c r="K51" s="11" t="s">
        <v>23</v>
      </c>
      <c r="L51" s="10"/>
    </row>
    <row r="52" spans="1:12" s="12" customFormat="1" ht="81.75" customHeight="1">
      <c r="A52" s="18">
        <v>39</v>
      </c>
      <c r="B52" s="10" t="s">
        <v>303</v>
      </c>
      <c r="C52" s="11" t="s">
        <v>79</v>
      </c>
      <c r="D52" s="10" t="s">
        <v>304</v>
      </c>
      <c r="E52" s="10" t="s">
        <v>33</v>
      </c>
      <c r="F52" s="64">
        <v>50</v>
      </c>
      <c r="G52" s="64">
        <v>536</v>
      </c>
      <c r="H52" s="64">
        <v>26800</v>
      </c>
      <c r="I52" s="64">
        <f t="shared" si="0"/>
        <v>30016.000000000004</v>
      </c>
      <c r="J52" s="10" t="s">
        <v>311</v>
      </c>
      <c r="K52" s="11" t="s">
        <v>23</v>
      </c>
      <c r="L52" s="10"/>
    </row>
    <row r="53" spans="1:12" s="12" customFormat="1" ht="99.75" customHeight="1">
      <c r="A53" s="18">
        <v>40</v>
      </c>
      <c r="B53" s="10" t="s">
        <v>305</v>
      </c>
      <c r="C53" s="11" t="s">
        <v>79</v>
      </c>
      <c r="D53" s="10" t="s">
        <v>306</v>
      </c>
      <c r="E53" s="10" t="s">
        <v>33</v>
      </c>
      <c r="F53" s="64">
        <v>10</v>
      </c>
      <c r="G53" s="64">
        <v>430</v>
      </c>
      <c r="H53" s="64">
        <v>4300</v>
      </c>
      <c r="I53" s="64">
        <f t="shared" si="0"/>
        <v>4816.0000000000009</v>
      </c>
      <c r="J53" s="10" t="s">
        <v>313</v>
      </c>
      <c r="K53" s="11" t="s">
        <v>23</v>
      </c>
      <c r="L53" s="10"/>
    </row>
    <row r="54" spans="1:12" s="12" customFormat="1" ht="126" customHeight="1">
      <c r="A54" s="18">
        <v>41</v>
      </c>
      <c r="B54" s="10" t="s">
        <v>307</v>
      </c>
      <c r="C54" s="11" t="s">
        <v>79</v>
      </c>
      <c r="D54" s="10" t="s">
        <v>308</v>
      </c>
      <c r="E54" s="10" t="s">
        <v>33</v>
      </c>
      <c r="F54" s="64">
        <v>10</v>
      </c>
      <c r="G54" s="64">
        <v>1786</v>
      </c>
      <c r="H54" s="64">
        <v>17860</v>
      </c>
      <c r="I54" s="64">
        <f>H54*1.12</f>
        <v>20003.2</v>
      </c>
      <c r="J54" s="10" t="s">
        <v>313</v>
      </c>
      <c r="K54" s="11" t="s">
        <v>23</v>
      </c>
      <c r="L54" s="10"/>
    </row>
    <row r="55" spans="1:12" s="8" customFormat="1">
      <c r="A55" s="75" t="s">
        <v>8</v>
      </c>
      <c r="B55" s="76"/>
      <c r="C55" s="76"/>
      <c r="D55" s="30"/>
      <c r="E55" s="10"/>
      <c r="F55" s="13"/>
      <c r="G55" s="13"/>
      <c r="H55" s="7">
        <f>SUM(H14:H54)</f>
        <v>393213499.83999997</v>
      </c>
      <c r="I55" s="43">
        <f>SUM(I14:I54)</f>
        <v>440399119.82080001</v>
      </c>
      <c r="J55" s="44"/>
      <c r="K55" s="20"/>
      <c r="L55" s="10"/>
    </row>
    <row r="56" spans="1:12" s="17" customFormat="1">
      <c r="A56" s="77" t="s">
        <v>9</v>
      </c>
      <c r="B56" s="78"/>
      <c r="C56" s="78"/>
      <c r="D56" s="78"/>
      <c r="E56" s="78"/>
      <c r="F56" s="78"/>
      <c r="G56" s="78"/>
      <c r="H56" s="78"/>
      <c r="I56" s="78"/>
      <c r="J56" s="79"/>
      <c r="K56" s="16"/>
      <c r="L56" s="10"/>
    </row>
    <row r="57" spans="1:12">
      <c r="A57" s="75" t="s">
        <v>10</v>
      </c>
      <c r="B57" s="75"/>
      <c r="C57" s="75"/>
      <c r="D57" s="10"/>
      <c r="E57" s="10"/>
      <c r="F57" s="13"/>
      <c r="G57" s="13"/>
      <c r="H57" s="7">
        <v>0</v>
      </c>
      <c r="I57" s="7">
        <v>0</v>
      </c>
      <c r="J57" s="20"/>
      <c r="K57" s="20"/>
      <c r="L57" s="10"/>
    </row>
    <row r="58" spans="1:12" s="17" customFormat="1">
      <c r="A58" s="73" t="s">
        <v>11</v>
      </c>
      <c r="B58" s="73"/>
      <c r="C58" s="73"/>
      <c r="D58" s="73"/>
      <c r="E58" s="73"/>
      <c r="F58" s="73"/>
      <c r="G58" s="73"/>
      <c r="H58" s="73"/>
      <c r="I58" s="73"/>
      <c r="J58" s="73"/>
      <c r="K58" s="16"/>
      <c r="L58" s="19"/>
    </row>
    <row r="59" spans="1:12" s="17" customFormat="1" ht="85.5" customHeight="1">
      <c r="A59" s="18" t="s">
        <v>29</v>
      </c>
      <c r="B59" s="22" t="s">
        <v>40</v>
      </c>
      <c r="C59" s="10" t="s">
        <v>32</v>
      </c>
      <c r="D59" s="10" t="s">
        <v>196</v>
      </c>
      <c r="E59" s="14" t="s">
        <v>26</v>
      </c>
      <c r="F59" s="64">
        <v>1</v>
      </c>
      <c r="G59" s="64"/>
      <c r="H59" s="65">
        <v>24587691.964285702</v>
      </c>
      <c r="I59" s="31">
        <f>H59*1.12</f>
        <v>27538214.999999989</v>
      </c>
      <c r="J59" s="11" t="s">
        <v>49</v>
      </c>
      <c r="K59" s="10" t="s">
        <v>31</v>
      </c>
      <c r="L59" s="19"/>
    </row>
    <row r="60" spans="1:12" s="17" customFormat="1" ht="127.5">
      <c r="A60" s="18" t="s">
        <v>78</v>
      </c>
      <c r="B60" s="22" t="s">
        <v>161</v>
      </c>
      <c r="C60" s="10" t="s">
        <v>79</v>
      </c>
      <c r="D60" s="10" t="s">
        <v>197</v>
      </c>
      <c r="E60" s="14" t="s">
        <v>26</v>
      </c>
      <c r="F60" s="46">
        <v>1</v>
      </c>
      <c r="G60" s="46"/>
      <c r="H60" s="29">
        <v>8050560</v>
      </c>
      <c r="I60" s="31">
        <f>H60*1.12</f>
        <v>9016627.2000000011</v>
      </c>
      <c r="J60" s="11" t="s">
        <v>126</v>
      </c>
      <c r="K60" s="10" t="s">
        <v>23</v>
      </c>
      <c r="L60" s="19"/>
    </row>
    <row r="61" spans="1:12" s="17" customFormat="1" ht="95.25" customHeight="1">
      <c r="A61" s="18" t="s">
        <v>114</v>
      </c>
      <c r="B61" s="52" t="s">
        <v>96</v>
      </c>
      <c r="C61" s="52" t="s">
        <v>79</v>
      </c>
      <c r="D61" s="62" t="s">
        <v>198</v>
      </c>
      <c r="E61" s="14" t="s">
        <v>26</v>
      </c>
      <c r="F61" s="46">
        <v>1</v>
      </c>
      <c r="G61" s="52"/>
      <c r="H61" s="29">
        <v>2100000</v>
      </c>
      <c r="I61" s="31">
        <f t="shared" ref="I61:I69" si="1">H61*1.12</f>
        <v>2352000</v>
      </c>
      <c r="J61" s="52" t="s">
        <v>113</v>
      </c>
      <c r="K61" s="52" t="s">
        <v>97</v>
      </c>
      <c r="L61" s="19"/>
    </row>
    <row r="62" spans="1:12" s="17" customFormat="1" ht="67.5" customHeight="1">
      <c r="A62" s="18" t="s">
        <v>115</v>
      </c>
      <c r="B62" s="52" t="s">
        <v>98</v>
      </c>
      <c r="C62" s="52" t="s">
        <v>79</v>
      </c>
      <c r="D62" s="62" t="s">
        <v>218</v>
      </c>
      <c r="E62" s="14" t="s">
        <v>26</v>
      </c>
      <c r="F62" s="46">
        <v>1</v>
      </c>
      <c r="G62" s="52"/>
      <c r="H62" s="29">
        <v>2674000</v>
      </c>
      <c r="I62" s="31">
        <f t="shared" si="1"/>
        <v>2994880.0000000005</v>
      </c>
      <c r="J62" s="52" t="s">
        <v>113</v>
      </c>
      <c r="K62" s="52" t="s">
        <v>23</v>
      </c>
      <c r="L62" s="19"/>
    </row>
    <row r="63" spans="1:12" s="17" customFormat="1" ht="66.75" customHeight="1">
      <c r="A63" s="18" t="s">
        <v>116</v>
      </c>
      <c r="B63" s="52" t="s">
        <v>99</v>
      </c>
      <c r="C63" s="52" t="s">
        <v>79</v>
      </c>
      <c r="D63" s="53" t="s">
        <v>100</v>
      </c>
      <c r="E63" s="14" t="s">
        <v>26</v>
      </c>
      <c r="F63" s="46">
        <v>1</v>
      </c>
      <c r="G63" s="54"/>
      <c r="H63" s="29">
        <v>390000</v>
      </c>
      <c r="I63" s="31">
        <f t="shared" si="1"/>
        <v>436800.00000000006</v>
      </c>
      <c r="J63" s="52" t="s">
        <v>113</v>
      </c>
      <c r="K63" s="52" t="s">
        <v>31</v>
      </c>
      <c r="L63" s="19"/>
    </row>
    <row r="64" spans="1:12" s="17" customFormat="1" ht="71.25" customHeight="1">
      <c r="A64" s="18" t="s">
        <v>117</v>
      </c>
      <c r="B64" s="52" t="s">
        <v>101</v>
      </c>
      <c r="C64" s="52" t="s">
        <v>79</v>
      </c>
      <c r="D64" s="53" t="s">
        <v>102</v>
      </c>
      <c r="E64" s="14" t="s">
        <v>26</v>
      </c>
      <c r="F64" s="46">
        <v>1</v>
      </c>
      <c r="G64" s="54"/>
      <c r="H64" s="29">
        <v>644800</v>
      </c>
      <c r="I64" s="31">
        <f t="shared" si="1"/>
        <v>722176.00000000012</v>
      </c>
      <c r="J64" s="52" t="s">
        <v>113</v>
      </c>
      <c r="K64" s="52" t="s">
        <v>103</v>
      </c>
      <c r="L64" s="19"/>
    </row>
    <row r="65" spans="1:12" s="17" customFormat="1" ht="71.25" customHeight="1">
      <c r="A65" s="18" t="s">
        <v>118</v>
      </c>
      <c r="B65" s="52" t="s">
        <v>104</v>
      </c>
      <c r="C65" s="52" t="s">
        <v>79</v>
      </c>
      <c r="D65" s="53" t="s">
        <v>105</v>
      </c>
      <c r="E65" s="14" t="s">
        <v>26</v>
      </c>
      <c r="F65" s="46">
        <v>1</v>
      </c>
      <c r="G65" s="54"/>
      <c r="H65" s="29">
        <v>80600</v>
      </c>
      <c r="I65" s="31">
        <f t="shared" si="1"/>
        <v>90272.000000000015</v>
      </c>
      <c r="J65" s="52" t="s">
        <v>113</v>
      </c>
      <c r="K65" s="52" t="s">
        <v>103</v>
      </c>
      <c r="L65" s="19"/>
    </row>
    <row r="66" spans="1:12" s="17" customFormat="1" ht="84" customHeight="1">
      <c r="A66" s="18" t="s">
        <v>119</v>
      </c>
      <c r="B66" s="52" t="s">
        <v>106</v>
      </c>
      <c r="C66" s="52" t="s">
        <v>79</v>
      </c>
      <c r="D66" s="53" t="s">
        <v>107</v>
      </c>
      <c r="E66" s="14" t="s">
        <v>26</v>
      </c>
      <c r="F66" s="46">
        <v>1</v>
      </c>
      <c r="G66" s="54"/>
      <c r="H66" s="29">
        <v>468000</v>
      </c>
      <c r="I66" s="31">
        <f t="shared" si="1"/>
        <v>524160.00000000006</v>
      </c>
      <c r="J66" s="52" t="s">
        <v>113</v>
      </c>
      <c r="K66" s="52" t="s">
        <v>103</v>
      </c>
      <c r="L66" s="19"/>
    </row>
    <row r="67" spans="1:12" s="17" customFormat="1" ht="84" customHeight="1">
      <c r="A67" s="18" t="s">
        <v>120</v>
      </c>
      <c r="B67" s="52" t="s">
        <v>108</v>
      </c>
      <c r="C67" s="52" t="s">
        <v>79</v>
      </c>
      <c r="D67" s="53" t="s">
        <v>109</v>
      </c>
      <c r="E67" s="14" t="s">
        <v>26</v>
      </c>
      <c r="F67" s="46">
        <v>1</v>
      </c>
      <c r="G67" s="54"/>
      <c r="H67" s="29">
        <v>998400</v>
      </c>
      <c r="I67" s="31">
        <f t="shared" si="1"/>
        <v>1118208</v>
      </c>
      <c r="J67" s="52" t="s">
        <v>113</v>
      </c>
      <c r="K67" s="52" t="s">
        <v>103</v>
      </c>
      <c r="L67" s="19"/>
    </row>
    <row r="68" spans="1:12" s="17" customFormat="1" ht="72.75" customHeight="1">
      <c r="A68" s="18" t="s">
        <v>121</v>
      </c>
      <c r="B68" s="52" t="s">
        <v>124</v>
      </c>
      <c r="C68" s="52" t="s">
        <v>79</v>
      </c>
      <c r="D68" s="53" t="s">
        <v>110</v>
      </c>
      <c r="E68" s="14" t="s">
        <v>26</v>
      </c>
      <c r="F68" s="46">
        <v>1</v>
      </c>
      <c r="G68" s="54"/>
      <c r="H68" s="29">
        <v>252000</v>
      </c>
      <c r="I68" s="31">
        <f t="shared" si="1"/>
        <v>282240</v>
      </c>
      <c r="J68" s="52" t="s">
        <v>113</v>
      </c>
      <c r="K68" s="52" t="s">
        <v>23</v>
      </c>
      <c r="L68" s="19"/>
    </row>
    <row r="69" spans="1:12" s="17" customFormat="1" ht="88.5" customHeight="1">
      <c r="A69" s="18" t="s">
        <v>122</v>
      </c>
      <c r="B69" s="52" t="s">
        <v>124</v>
      </c>
      <c r="C69" s="52" t="s">
        <v>79</v>
      </c>
      <c r="D69" s="53" t="s">
        <v>111</v>
      </c>
      <c r="E69" s="14" t="s">
        <v>26</v>
      </c>
      <c r="F69" s="46">
        <v>1</v>
      </c>
      <c r="G69" s="54"/>
      <c r="H69" s="29">
        <v>690000</v>
      </c>
      <c r="I69" s="31">
        <f t="shared" si="1"/>
        <v>772800.00000000012</v>
      </c>
      <c r="J69" s="52" t="s">
        <v>113</v>
      </c>
      <c r="K69" s="52" t="s">
        <v>23</v>
      </c>
      <c r="L69" s="19"/>
    </row>
    <row r="70" spans="1:12" s="17" customFormat="1" ht="70.5" customHeight="1">
      <c r="A70" s="18" t="s">
        <v>123</v>
      </c>
      <c r="B70" s="52" t="s">
        <v>125</v>
      </c>
      <c r="C70" s="52" t="s">
        <v>79</v>
      </c>
      <c r="D70" s="53" t="s">
        <v>199</v>
      </c>
      <c r="E70" s="14" t="s">
        <v>26</v>
      </c>
      <c r="F70" s="46">
        <v>1</v>
      </c>
      <c r="G70" s="54"/>
      <c r="H70" s="29">
        <v>667800</v>
      </c>
      <c r="I70" s="31">
        <f>H70*1.12</f>
        <v>747936.00000000012</v>
      </c>
      <c r="J70" s="52" t="s">
        <v>113</v>
      </c>
      <c r="K70" s="52" t="s">
        <v>23</v>
      </c>
      <c r="L70" s="19"/>
    </row>
    <row r="71" spans="1:12" s="17" customFormat="1" ht="221.25" customHeight="1">
      <c r="A71" s="18" t="s">
        <v>127</v>
      </c>
      <c r="B71" s="10" t="s">
        <v>200</v>
      </c>
      <c r="C71" s="11" t="s">
        <v>79</v>
      </c>
      <c r="D71" s="11" t="s">
        <v>219</v>
      </c>
      <c r="E71" s="14" t="s">
        <v>26</v>
      </c>
      <c r="F71" s="46">
        <v>1</v>
      </c>
      <c r="G71" s="13"/>
      <c r="H71" s="29">
        <v>845300</v>
      </c>
      <c r="I71" s="31">
        <f t="shared" ref="I71:I79" si="2">H71*1.12</f>
        <v>946736.00000000012</v>
      </c>
      <c r="J71" s="52" t="s">
        <v>113</v>
      </c>
      <c r="K71" s="11" t="s">
        <v>134</v>
      </c>
      <c r="L71" s="19"/>
    </row>
    <row r="72" spans="1:12" s="17" customFormat="1" ht="216.75">
      <c r="A72" s="18" t="s">
        <v>128</v>
      </c>
      <c r="B72" s="10" t="s">
        <v>201</v>
      </c>
      <c r="C72" s="11" t="s">
        <v>79</v>
      </c>
      <c r="D72" s="10" t="s">
        <v>202</v>
      </c>
      <c r="E72" s="14" t="s">
        <v>26</v>
      </c>
      <c r="F72" s="46">
        <v>1</v>
      </c>
      <c r="G72" s="13"/>
      <c r="H72" s="29">
        <v>1498000</v>
      </c>
      <c r="I72" s="31">
        <f t="shared" si="2"/>
        <v>1677760.0000000002</v>
      </c>
      <c r="J72" s="52" t="s">
        <v>113</v>
      </c>
      <c r="K72" s="11" t="s">
        <v>134</v>
      </c>
      <c r="L72" s="19"/>
    </row>
    <row r="73" spans="1:12" s="17" customFormat="1" ht="221.25" customHeight="1">
      <c r="A73" s="18" t="s">
        <v>129</v>
      </c>
      <c r="B73" s="10" t="s">
        <v>203</v>
      </c>
      <c r="C73" s="11" t="s">
        <v>79</v>
      </c>
      <c r="D73" s="10" t="s">
        <v>204</v>
      </c>
      <c r="E73" s="14" t="s">
        <v>26</v>
      </c>
      <c r="F73" s="46">
        <v>1</v>
      </c>
      <c r="G73" s="13"/>
      <c r="H73" s="29">
        <v>1498000</v>
      </c>
      <c r="I73" s="31">
        <f t="shared" si="2"/>
        <v>1677760.0000000002</v>
      </c>
      <c r="J73" s="52" t="s">
        <v>113</v>
      </c>
      <c r="K73" s="11" t="s">
        <v>134</v>
      </c>
      <c r="L73" s="19"/>
    </row>
    <row r="74" spans="1:12" s="17" customFormat="1" ht="204">
      <c r="A74" s="18" t="s">
        <v>130</v>
      </c>
      <c r="B74" s="10" t="s">
        <v>205</v>
      </c>
      <c r="C74" s="10" t="s">
        <v>79</v>
      </c>
      <c r="D74" s="10" t="s">
        <v>220</v>
      </c>
      <c r="E74" s="14" t="s">
        <v>26</v>
      </c>
      <c r="F74" s="64">
        <v>1</v>
      </c>
      <c r="G74" s="13"/>
      <c r="H74" s="66">
        <v>877400</v>
      </c>
      <c r="I74" s="31">
        <f t="shared" si="2"/>
        <v>982688.00000000012</v>
      </c>
      <c r="J74" s="52" t="s">
        <v>113</v>
      </c>
      <c r="K74" s="11" t="s">
        <v>134</v>
      </c>
      <c r="L74" s="19"/>
    </row>
    <row r="75" spans="1:12" s="17" customFormat="1" ht="210" customHeight="1">
      <c r="A75" s="18" t="s">
        <v>131</v>
      </c>
      <c r="B75" s="11" t="s">
        <v>135</v>
      </c>
      <c r="C75" s="11" t="s">
        <v>79</v>
      </c>
      <c r="D75" s="11" t="s">
        <v>139</v>
      </c>
      <c r="E75" s="14" t="s">
        <v>26</v>
      </c>
      <c r="F75" s="46">
        <v>1</v>
      </c>
      <c r="G75" s="13"/>
      <c r="H75" s="29">
        <v>650000</v>
      </c>
      <c r="I75" s="31">
        <f t="shared" si="2"/>
        <v>728000.00000000012</v>
      </c>
      <c r="J75" s="52" t="s">
        <v>113</v>
      </c>
      <c r="K75" s="11" t="s">
        <v>136</v>
      </c>
      <c r="L75" s="19"/>
    </row>
    <row r="76" spans="1:12" s="17" customFormat="1" ht="216.75">
      <c r="A76" s="18" t="s">
        <v>132</v>
      </c>
      <c r="B76" s="10" t="s">
        <v>137</v>
      </c>
      <c r="C76" s="11" t="s">
        <v>79</v>
      </c>
      <c r="D76" s="11" t="s">
        <v>221</v>
      </c>
      <c r="E76" s="14" t="s">
        <v>26</v>
      </c>
      <c r="F76" s="46">
        <v>1</v>
      </c>
      <c r="G76" s="42"/>
      <c r="H76" s="29">
        <v>2880000</v>
      </c>
      <c r="I76" s="31">
        <f t="shared" si="2"/>
        <v>3225600.0000000005</v>
      </c>
      <c r="J76" s="52" t="s">
        <v>113</v>
      </c>
      <c r="K76" s="11" t="s">
        <v>136</v>
      </c>
      <c r="L76" s="19"/>
    </row>
    <row r="77" spans="1:12" s="17" customFormat="1" ht="213" customHeight="1">
      <c r="A77" s="18" t="s">
        <v>133</v>
      </c>
      <c r="B77" s="10" t="s">
        <v>206</v>
      </c>
      <c r="C77" s="11" t="s">
        <v>79</v>
      </c>
      <c r="D77" s="11" t="s">
        <v>222</v>
      </c>
      <c r="E77" s="14" t="s">
        <v>26</v>
      </c>
      <c r="F77" s="46">
        <v>1</v>
      </c>
      <c r="G77" s="42"/>
      <c r="H77" s="29">
        <v>600000</v>
      </c>
      <c r="I77" s="31">
        <f t="shared" si="2"/>
        <v>672000.00000000012</v>
      </c>
      <c r="J77" s="52" t="s">
        <v>113</v>
      </c>
      <c r="K77" s="11" t="s">
        <v>138</v>
      </c>
      <c r="L77" s="19"/>
    </row>
    <row r="78" spans="1:12" s="17" customFormat="1" ht="106.5" customHeight="1">
      <c r="A78" s="18" t="s">
        <v>156</v>
      </c>
      <c r="B78" s="10" t="s">
        <v>158</v>
      </c>
      <c r="C78" s="11" t="s">
        <v>79</v>
      </c>
      <c r="D78" s="11" t="s">
        <v>207</v>
      </c>
      <c r="E78" s="14" t="s">
        <v>26</v>
      </c>
      <c r="F78" s="46">
        <v>1</v>
      </c>
      <c r="G78" s="13"/>
      <c r="H78" s="29">
        <v>5533200</v>
      </c>
      <c r="I78" s="31">
        <f t="shared" si="2"/>
        <v>6197184.0000000009</v>
      </c>
      <c r="J78" s="11" t="s">
        <v>153</v>
      </c>
      <c r="K78" s="11" t="s">
        <v>23</v>
      </c>
      <c r="L78" s="19"/>
    </row>
    <row r="79" spans="1:12" s="17" customFormat="1" ht="104.25" customHeight="1">
      <c r="A79" s="18" t="s">
        <v>157</v>
      </c>
      <c r="B79" s="11" t="s">
        <v>159</v>
      </c>
      <c r="C79" s="11" t="s">
        <v>79</v>
      </c>
      <c r="D79" s="11" t="s">
        <v>208</v>
      </c>
      <c r="E79" s="14" t="s">
        <v>26</v>
      </c>
      <c r="F79" s="46">
        <v>1</v>
      </c>
      <c r="G79" s="13"/>
      <c r="H79" s="29">
        <v>2319900</v>
      </c>
      <c r="I79" s="31">
        <f t="shared" si="2"/>
        <v>2598288.0000000005</v>
      </c>
      <c r="J79" s="11" t="s">
        <v>153</v>
      </c>
      <c r="K79" s="11" t="s">
        <v>23</v>
      </c>
      <c r="L79" s="19"/>
    </row>
    <row r="80" spans="1:12" s="17" customFormat="1" ht="126" customHeight="1">
      <c r="A80" s="18" t="s">
        <v>165</v>
      </c>
      <c r="B80" s="52" t="s">
        <v>209</v>
      </c>
      <c r="C80" s="56" t="s">
        <v>79</v>
      </c>
      <c r="D80" s="11" t="s">
        <v>171</v>
      </c>
      <c r="E80" s="14" t="s">
        <v>26</v>
      </c>
      <c r="F80" s="59">
        <v>1</v>
      </c>
      <c r="G80" s="57"/>
      <c r="H80" s="60">
        <v>178000</v>
      </c>
      <c r="I80" s="58">
        <f>H80*1.12</f>
        <v>199360.00000000003</v>
      </c>
      <c r="J80" s="11" t="s">
        <v>310</v>
      </c>
      <c r="K80" s="11" t="s">
        <v>172</v>
      </c>
      <c r="L80" s="19"/>
    </row>
    <row r="81" spans="1:12" s="17" customFormat="1" ht="200.25" customHeight="1">
      <c r="A81" s="18" t="s">
        <v>166</v>
      </c>
      <c r="B81" s="52" t="s">
        <v>210</v>
      </c>
      <c r="C81" s="11" t="s">
        <v>79</v>
      </c>
      <c r="D81" s="10" t="s">
        <v>223</v>
      </c>
      <c r="E81" s="14" t="s">
        <v>26</v>
      </c>
      <c r="F81" s="46">
        <v>1</v>
      </c>
      <c r="G81" s="57"/>
      <c r="H81" s="29">
        <v>1726700</v>
      </c>
      <c r="I81" s="58">
        <f>H81*1.12</f>
        <v>1933904.0000000002</v>
      </c>
      <c r="J81" s="11" t="s">
        <v>310</v>
      </c>
      <c r="K81" s="11" t="s">
        <v>172</v>
      </c>
      <c r="L81" s="19"/>
    </row>
    <row r="82" spans="1:12" s="17" customFormat="1" ht="111" customHeight="1">
      <c r="A82" s="18" t="s">
        <v>167</v>
      </c>
      <c r="B82" s="52" t="s">
        <v>211</v>
      </c>
      <c r="C82" s="56" t="s">
        <v>79</v>
      </c>
      <c r="D82" s="11" t="s">
        <v>224</v>
      </c>
      <c r="E82" s="14" t="s">
        <v>26</v>
      </c>
      <c r="F82" s="46">
        <v>1</v>
      </c>
      <c r="G82" s="57"/>
      <c r="H82" s="29">
        <v>178000</v>
      </c>
      <c r="I82" s="58">
        <f>H82*1.12</f>
        <v>199360.00000000003</v>
      </c>
      <c r="J82" s="11" t="s">
        <v>310</v>
      </c>
      <c r="K82" s="11" t="s">
        <v>246</v>
      </c>
      <c r="L82" s="19"/>
    </row>
    <row r="83" spans="1:12" s="17" customFormat="1" ht="207" customHeight="1">
      <c r="A83" s="18" t="s">
        <v>168</v>
      </c>
      <c r="B83" s="52" t="s">
        <v>212</v>
      </c>
      <c r="C83" s="11" t="s">
        <v>79</v>
      </c>
      <c r="D83" s="11" t="s">
        <v>225</v>
      </c>
      <c r="E83" s="14" t="s">
        <v>26</v>
      </c>
      <c r="F83" s="46">
        <v>1</v>
      </c>
      <c r="G83" s="13"/>
      <c r="H83" s="29">
        <v>847000</v>
      </c>
      <c r="I83" s="58">
        <f>H83*1.12</f>
        <v>948640.00000000012</v>
      </c>
      <c r="J83" s="11" t="s">
        <v>310</v>
      </c>
      <c r="K83" s="11" t="s">
        <v>245</v>
      </c>
      <c r="L83" s="19"/>
    </row>
    <row r="84" spans="1:12" s="17" customFormat="1" ht="111" customHeight="1">
      <c r="A84" s="18" t="s">
        <v>169</v>
      </c>
      <c r="B84" s="62" t="s">
        <v>213</v>
      </c>
      <c r="C84" s="11" t="s">
        <v>79</v>
      </c>
      <c r="D84" s="11" t="s">
        <v>226</v>
      </c>
      <c r="E84" s="14" t="s">
        <v>26</v>
      </c>
      <c r="F84" s="46">
        <v>1</v>
      </c>
      <c r="G84" s="13"/>
      <c r="H84" s="29">
        <v>160000</v>
      </c>
      <c r="I84" s="58">
        <f t="shared" ref="I84:I87" si="3">H84*1.12</f>
        <v>179200.00000000003</v>
      </c>
      <c r="J84" s="11" t="s">
        <v>310</v>
      </c>
      <c r="K84" s="11" t="s">
        <v>245</v>
      </c>
      <c r="L84" s="19"/>
    </row>
    <row r="85" spans="1:12" s="17" customFormat="1" ht="126" customHeight="1">
      <c r="A85" s="18" t="s">
        <v>170</v>
      </c>
      <c r="B85" s="52" t="s">
        <v>214</v>
      </c>
      <c r="C85" s="11" t="s">
        <v>79</v>
      </c>
      <c r="D85" s="11" t="s">
        <v>187</v>
      </c>
      <c r="E85" s="14" t="s">
        <v>26</v>
      </c>
      <c r="F85" s="46">
        <v>1</v>
      </c>
      <c r="G85" s="13"/>
      <c r="H85" s="29">
        <v>518527</v>
      </c>
      <c r="I85" s="58">
        <f t="shared" si="3"/>
        <v>580750.24000000011</v>
      </c>
      <c r="J85" s="11" t="s">
        <v>310</v>
      </c>
      <c r="K85" s="11" t="s">
        <v>244</v>
      </c>
      <c r="L85" s="19"/>
    </row>
    <row r="86" spans="1:12" s="17" customFormat="1" ht="91.5" customHeight="1">
      <c r="A86" s="18" t="s">
        <v>193</v>
      </c>
      <c r="B86" s="52" t="s">
        <v>173</v>
      </c>
      <c r="C86" s="11" t="s">
        <v>79</v>
      </c>
      <c r="D86" s="10" t="s">
        <v>215</v>
      </c>
      <c r="E86" s="14" t="s">
        <v>26</v>
      </c>
      <c r="F86" s="46">
        <v>1</v>
      </c>
      <c r="G86" s="13"/>
      <c r="H86" s="29">
        <v>4600000</v>
      </c>
      <c r="I86" s="58">
        <f t="shared" si="3"/>
        <v>5152000.0000000009</v>
      </c>
      <c r="J86" s="11" t="s">
        <v>310</v>
      </c>
      <c r="K86" s="52" t="s">
        <v>23</v>
      </c>
      <c r="L86" s="19"/>
    </row>
    <row r="87" spans="1:12" s="17" customFormat="1" ht="76.5" customHeight="1">
      <c r="A87" s="18" t="s">
        <v>194</v>
      </c>
      <c r="B87" s="10" t="s">
        <v>216</v>
      </c>
      <c r="C87" s="11" t="s">
        <v>32</v>
      </c>
      <c r="D87" s="11" t="s">
        <v>332</v>
      </c>
      <c r="E87" s="11" t="s">
        <v>26</v>
      </c>
      <c r="F87" s="46">
        <v>1</v>
      </c>
      <c r="G87" s="13"/>
      <c r="H87" s="29">
        <v>19536880</v>
      </c>
      <c r="I87" s="58">
        <f t="shared" si="3"/>
        <v>21881305.600000001</v>
      </c>
      <c r="J87" s="11" t="s">
        <v>309</v>
      </c>
      <c r="K87" s="11" t="s">
        <v>134</v>
      </c>
      <c r="L87" s="19"/>
    </row>
    <row r="88" spans="1:12" s="17" customFormat="1" ht="76.5" customHeight="1">
      <c r="A88" s="18" t="s">
        <v>195</v>
      </c>
      <c r="B88" s="11" t="s">
        <v>217</v>
      </c>
      <c r="C88" s="11" t="s">
        <v>32</v>
      </c>
      <c r="D88" s="11" t="s">
        <v>331</v>
      </c>
      <c r="E88" s="15" t="s">
        <v>26</v>
      </c>
      <c r="F88" s="46">
        <v>1</v>
      </c>
      <c r="G88" s="13"/>
      <c r="H88" s="29">
        <v>10239900</v>
      </c>
      <c r="I88" s="58">
        <f>H88*1.12</f>
        <v>11468688.000000002</v>
      </c>
      <c r="J88" s="11" t="s">
        <v>309</v>
      </c>
      <c r="K88" s="11" t="s">
        <v>244</v>
      </c>
      <c r="L88" s="19"/>
    </row>
    <row r="89" spans="1:12" ht="12" customHeight="1">
      <c r="A89" s="75" t="s">
        <v>34</v>
      </c>
      <c r="B89" s="75"/>
      <c r="C89" s="75"/>
      <c r="D89" s="10"/>
      <c r="E89" s="10"/>
      <c r="F89" s="13"/>
      <c r="G89" s="13"/>
      <c r="H89" s="7">
        <f>SUM(H59:H88)</f>
        <v>96290658.964285702</v>
      </c>
      <c r="I89" s="7">
        <f>SUM(I59:I88)</f>
        <v>107845538.03999999</v>
      </c>
      <c r="J89" s="20"/>
      <c r="K89" s="20"/>
      <c r="L89" s="10"/>
    </row>
    <row r="90" spans="1:12">
      <c r="A90" s="75" t="s">
        <v>12</v>
      </c>
      <c r="B90" s="75"/>
      <c r="C90" s="75"/>
      <c r="D90" s="10"/>
      <c r="E90" s="10"/>
      <c r="F90" s="13"/>
      <c r="G90" s="13"/>
      <c r="H90" s="7">
        <f>H89+H57+H55</f>
        <v>489504158.80428565</v>
      </c>
      <c r="I90" s="7">
        <f>I89+I57+I55</f>
        <v>548244657.86080003</v>
      </c>
      <c r="J90" s="20"/>
      <c r="K90" s="20"/>
      <c r="L90" s="10"/>
    </row>
    <row r="91" spans="1:12">
      <c r="A91" s="75" t="s">
        <v>15</v>
      </c>
      <c r="B91" s="75"/>
      <c r="C91" s="75"/>
      <c r="D91" s="75"/>
      <c r="E91" s="75"/>
      <c r="F91" s="75"/>
      <c r="G91" s="75"/>
      <c r="H91" s="75"/>
      <c r="I91" s="75"/>
      <c r="J91" s="75"/>
      <c r="K91" s="75"/>
      <c r="L91" s="10"/>
    </row>
    <row r="92" spans="1:12" s="17" customFormat="1">
      <c r="A92" s="73" t="s">
        <v>14</v>
      </c>
      <c r="B92" s="73"/>
      <c r="C92" s="73"/>
      <c r="D92" s="73"/>
      <c r="E92" s="73"/>
      <c r="F92" s="73"/>
      <c r="G92" s="73"/>
      <c r="H92" s="73"/>
      <c r="I92" s="73"/>
      <c r="J92" s="73"/>
      <c r="K92" s="16"/>
      <c r="L92" s="19"/>
    </row>
    <row r="93" spans="1:12" s="12" customFormat="1" ht="87" customHeight="1">
      <c r="A93" s="18">
        <v>1</v>
      </c>
      <c r="B93" s="10" t="s">
        <v>42</v>
      </c>
      <c r="C93" s="10" t="s">
        <v>44</v>
      </c>
      <c r="D93" s="10" t="s">
        <v>24</v>
      </c>
      <c r="E93" s="45" t="s">
        <v>33</v>
      </c>
      <c r="F93" s="13">
        <v>842000</v>
      </c>
      <c r="G93" s="48">
        <v>91.08</v>
      </c>
      <c r="H93" s="13">
        <v>76689360</v>
      </c>
      <c r="I93" s="58">
        <f>H93*1.12</f>
        <v>85892083.200000003</v>
      </c>
      <c r="J93" s="10" t="s">
        <v>45</v>
      </c>
      <c r="K93" s="21" t="s">
        <v>23</v>
      </c>
      <c r="L93" s="39"/>
    </row>
    <row r="94" spans="1:12" s="12" customFormat="1" ht="83.25" customHeight="1">
      <c r="A94" s="18">
        <v>2</v>
      </c>
      <c r="B94" s="21" t="s">
        <v>140</v>
      </c>
      <c r="C94" s="21" t="s">
        <v>38</v>
      </c>
      <c r="D94" s="21" t="s">
        <v>141</v>
      </c>
      <c r="E94" s="21" t="s">
        <v>142</v>
      </c>
      <c r="F94" s="13">
        <f>H94/G94</f>
        <v>13711259.167333867</v>
      </c>
      <c r="G94" s="48">
        <v>12.49</v>
      </c>
      <c r="H94" s="13">
        <v>171253627</v>
      </c>
      <c r="I94" s="58">
        <f t="shared" ref="I94:I96" si="4">H94*1.12</f>
        <v>191804062.24000001</v>
      </c>
      <c r="J94" s="11" t="s">
        <v>160</v>
      </c>
      <c r="K94" s="21" t="s">
        <v>23</v>
      </c>
      <c r="L94" s="39"/>
    </row>
    <row r="95" spans="1:12" s="12" customFormat="1" ht="83.25" customHeight="1">
      <c r="A95" s="18">
        <v>3</v>
      </c>
      <c r="B95" s="21" t="s">
        <v>143</v>
      </c>
      <c r="C95" s="21" t="s">
        <v>38</v>
      </c>
      <c r="D95" s="21" t="s">
        <v>141</v>
      </c>
      <c r="E95" s="21" t="s">
        <v>142</v>
      </c>
      <c r="F95" s="13">
        <f t="shared" ref="F95:F96" si="5">H95/G95</f>
        <v>419872.85828662931</v>
      </c>
      <c r="G95" s="48">
        <v>12.49</v>
      </c>
      <c r="H95" s="13">
        <v>5244212</v>
      </c>
      <c r="I95" s="58">
        <f t="shared" si="4"/>
        <v>5873517.4400000004</v>
      </c>
      <c r="J95" s="11" t="s">
        <v>160</v>
      </c>
      <c r="K95" s="21" t="s">
        <v>144</v>
      </c>
      <c r="L95" s="39"/>
    </row>
    <row r="96" spans="1:12" s="12" customFormat="1" ht="83.25" customHeight="1">
      <c r="A96" s="18">
        <v>4</v>
      </c>
      <c r="B96" s="11" t="s">
        <v>145</v>
      </c>
      <c r="C96" s="21" t="s">
        <v>38</v>
      </c>
      <c r="D96" s="21" t="s">
        <v>141</v>
      </c>
      <c r="E96" s="21" t="s">
        <v>142</v>
      </c>
      <c r="F96" s="13">
        <f t="shared" si="5"/>
        <v>586524.73979183345</v>
      </c>
      <c r="G96" s="48">
        <v>12.49</v>
      </c>
      <c r="H96" s="13">
        <v>7325694</v>
      </c>
      <c r="I96" s="58">
        <f t="shared" si="4"/>
        <v>8204777.2800000012</v>
      </c>
      <c r="J96" s="11" t="s">
        <v>160</v>
      </c>
      <c r="K96" s="11" t="s">
        <v>146</v>
      </c>
      <c r="L96" s="39"/>
    </row>
    <row r="97" spans="1:12">
      <c r="A97" s="80" t="s">
        <v>8</v>
      </c>
      <c r="B97" s="81"/>
      <c r="C97" s="82"/>
      <c r="D97" s="30"/>
      <c r="E97" s="28"/>
      <c r="F97" s="42"/>
      <c r="G97" s="13"/>
      <c r="H97" s="43">
        <f>SUM(H93:H96)</f>
        <v>260512893</v>
      </c>
      <c r="I97" s="43">
        <f>SUM(I93:I96)</f>
        <v>291774440.15999997</v>
      </c>
      <c r="J97" s="44"/>
      <c r="K97" s="44"/>
      <c r="L97" s="10"/>
    </row>
    <row r="98" spans="1:12" s="17" customFormat="1">
      <c r="A98" s="77" t="s">
        <v>9</v>
      </c>
      <c r="B98" s="78"/>
      <c r="C98" s="78"/>
      <c r="D98" s="78"/>
      <c r="E98" s="78"/>
      <c r="F98" s="78"/>
      <c r="G98" s="78"/>
      <c r="H98" s="78"/>
      <c r="I98" s="78"/>
      <c r="J98" s="79"/>
      <c r="K98" s="16"/>
      <c r="L98" s="19"/>
    </row>
    <row r="99" spans="1:12">
      <c r="A99" s="83" t="s">
        <v>10</v>
      </c>
      <c r="B99" s="83"/>
      <c r="C99" s="83"/>
      <c r="D99" s="19"/>
      <c r="E99" s="19"/>
      <c r="F99" s="13"/>
      <c r="G99" s="13"/>
      <c r="H99" s="7">
        <v>0</v>
      </c>
      <c r="I99" s="7">
        <v>0</v>
      </c>
      <c r="J99" s="20"/>
      <c r="K99" s="20"/>
      <c r="L99" s="10"/>
    </row>
    <row r="100" spans="1:12" s="17" customFormat="1">
      <c r="A100" s="83" t="s">
        <v>11</v>
      </c>
      <c r="B100" s="83"/>
      <c r="C100" s="83"/>
      <c r="D100" s="83"/>
      <c r="E100" s="83"/>
      <c r="F100" s="83"/>
      <c r="G100" s="83"/>
      <c r="H100" s="83"/>
      <c r="I100" s="83"/>
      <c r="J100" s="83"/>
      <c r="K100" s="16"/>
      <c r="L100" s="19"/>
    </row>
    <row r="101" spans="1:12" s="17" customFormat="1" ht="72.75" customHeight="1">
      <c r="A101" s="18">
        <v>1</v>
      </c>
      <c r="B101" s="70" t="s">
        <v>46</v>
      </c>
      <c r="C101" s="70" t="s">
        <v>38</v>
      </c>
      <c r="D101" s="70" t="s">
        <v>46</v>
      </c>
      <c r="E101" s="68" t="s">
        <v>25</v>
      </c>
      <c r="F101" s="47">
        <v>177679</v>
      </c>
      <c r="G101" s="47">
        <v>112.58</v>
      </c>
      <c r="H101" s="47">
        <f>F101*G101</f>
        <v>20003101.82</v>
      </c>
      <c r="I101" s="47">
        <f>H101*1.12</f>
        <v>22403474.038400002</v>
      </c>
      <c r="J101" s="21" t="s">
        <v>47</v>
      </c>
      <c r="K101" s="21" t="s">
        <v>23</v>
      </c>
      <c r="L101" s="19"/>
    </row>
    <row r="102" spans="1:12" s="17" customFormat="1" ht="73.5" customHeight="1">
      <c r="A102" s="18">
        <v>2</v>
      </c>
      <c r="B102" s="70" t="s">
        <v>48</v>
      </c>
      <c r="C102" s="70" t="s">
        <v>38</v>
      </c>
      <c r="D102" s="70" t="s">
        <v>48</v>
      </c>
      <c r="E102" s="70" t="s">
        <v>25</v>
      </c>
      <c r="F102" s="47">
        <v>177679</v>
      </c>
      <c r="G102" s="47">
        <v>107.8</v>
      </c>
      <c r="H102" s="47">
        <f>F102*G102</f>
        <v>19153796.199999999</v>
      </c>
      <c r="I102" s="47">
        <f>H102*1.12</f>
        <v>21452251.744000003</v>
      </c>
      <c r="J102" s="21" t="s">
        <v>47</v>
      </c>
      <c r="K102" s="21" t="s">
        <v>23</v>
      </c>
      <c r="L102" s="19"/>
    </row>
    <row r="103" spans="1:12" s="17" customFormat="1" ht="72" customHeight="1">
      <c r="A103" s="18">
        <v>3</v>
      </c>
      <c r="B103" s="15" t="s">
        <v>50</v>
      </c>
      <c r="C103" s="21" t="s">
        <v>38</v>
      </c>
      <c r="D103" s="15" t="s">
        <v>54</v>
      </c>
      <c r="E103" s="15" t="s">
        <v>26</v>
      </c>
      <c r="F103" s="47">
        <v>1</v>
      </c>
      <c r="G103" s="47"/>
      <c r="H103" s="47">
        <f>[1]комм.усл!$I$8</f>
        <v>1447262.4347999999</v>
      </c>
      <c r="I103" s="47">
        <f>H103*1.12</f>
        <v>1620933.9269760002</v>
      </c>
      <c r="J103" s="21" t="s">
        <v>47</v>
      </c>
      <c r="K103" s="15" t="s">
        <v>27</v>
      </c>
      <c r="L103" s="19"/>
    </row>
    <row r="104" spans="1:12" s="17" customFormat="1" ht="73.5" customHeight="1">
      <c r="A104" s="18">
        <v>4</v>
      </c>
      <c r="B104" s="15" t="s">
        <v>51</v>
      </c>
      <c r="C104" s="21" t="s">
        <v>38</v>
      </c>
      <c r="D104" s="15" t="s">
        <v>55</v>
      </c>
      <c r="E104" s="15" t="s">
        <v>26</v>
      </c>
      <c r="F104" s="47">
        <v>1</v>
      </c>
      <c r="G104" s="47"/>
      <c r="H104" s="47">
        <f>[1]комм.усл!$I$9</f>
        <v>2939751.8206874998</v>
      </c>
      <c r="I104" s="47">
        <f t="shared" ref="I104:I121" si="6">H104*1.12</f>
        <v>3292522.0391700002</v>
      </c>
      <c r="J104" s="21" t="s">
        <v>47</v>
      </c>
      <c r="K104" s="15" t="s">
        <v>28</v>
      </c>
      <c r="L104" s="19"/>
    </row>
    <row r="105" spans="1:12" s="17" customFormat="1" ht="72" customHeight="1">
      <c r="A105" s="18">
        <v>5</v>
      </c>
      <c r="B105" s="15" t="s">
        <v>52</v>
      </c>
      <c r="C105" s="21" t="s">
        <v>38</v>
      </c>
      <c r="D105" s="15" t="s">
        <v>56</v>
      </c>
      <c r="E105" s="15" t="s">
        <v>26</v>
      </c>
      <c r="F105" s="47">
        <v>1</v>
      </c>
      <c r="G105" s="47"/>
      <c r="H105" s="47">
        <f>[1]комм.усл!$I$38</f>
        <v>1004571.4285714285</v>
      </c>
      <c r="I105" s="47">
        <f t="shared" si="6"/>
        <v>1125120</v>
      </c>
      <c r="J105" s="21" t="s">
        <v>47</v>
      </c>
      <c r="K105" s="15" t="s">
        <v>27</v>
      </c>
      <c r="L105" s="19"/>
    </row>
    <row r="106" spans="1:12" s="17" customFormat="1" ht="84" customHeight="1">
      <c r="A106" s="18">
        <v>6</v>
      </c>
      <c r="B106" s="15" t="s">
        <v>53</v>
      </c>
      <c r="C106" s="21" t="s">
        <v>38</v>
      </c>
      <c r="D106" s="15" t="s">
        <v>57</v>
      </c>
      <c r="E106" s="15" t="s">
        <v>26</v>
      </c>
      <c r="F106" s="47">
        <v>1</v>
      </c>
      <c r="G106" s="47"/>
      <c r="H106" s="47">
        <f>[1]комм.усл!$I$43</f>
        <v>384000</v>
      </c>
      <c r="I106" s="47">
        <f t="shared" si="6"/>
        <v>430080.00000000006</v>
      </c>
      <c r="J106" s="21" t="s">
        <v>47</v>
      </c>
      <c r="K106" s="15" t="s">
        <v>27</v>
      </c>
      <c r="L106" s="19"/>
    </row>
    <row r="107" spans="1:12" s="17" customFormat="1" ht="77.25" customHeight="1">
      <c r="A107" s="18">
        <v>7</v>
      </c>
      <c r="B107" s="15" t="s">
        <v>59</v>
      </c>
      <c r="C107" s="21" t="s">
        <v>38</v>
      </c>
      <c r="D107" s="15" t="s">
        <v>58</v>
      </c>
      <c r="E107" s="15" t="s">
        <v>26</v>
      </c>
      <c r="F107" s="47">
        <v>1</v>
      </c>
      <c r="G107" s="47"/>
      <c r="H107" s="47">
        <f>[1]комм.усл!$I$51</f>
        <v>4600108.2240000004</v>
      </c>
      <c r="I107" s="47">
        <f t="shared" si="6"/>
        <v>5152121.2108800011</v>
      </c>
      <c r="J107" s="21" t="s">
        <v>47</v>
      </c>
      <c r="K107" s="15" t="s">
        <v>27</v>
      </c>
      <c r="L107" s="19"/>
    </row>
    <row r="108" spans="1:12" s="17" customFormat="1" ht="77.25" customHeight="1">
      <c r="A108" s="18">
        <v>8</v>
      </c>
      <c r="B108" s="15" t="s">
        <v>60</v>
      </c>
      <c r="C108" s="21" t="s">
        <v>38</v>
      </c>
      <c r="D108" s="15" t="s">
        <v>61</v>
      </c>
      <c r="E108" s="15" t="s">
        <v>26</v>
      </c>
      <c r="F108" s="47">
        <v>1</v>
      </c>
      <c r="G108" s="47"/>
      <c r="H108" s="31">
        <v>1125000</v>
      </c>
      <c r="I108" s="47">
        <f t="shared" si="6"/>
        <v>1260000.0000000002</v>
      </c>
      <c r="J108" s="21" t="s">
        <v>47</v>
      </c>
      <c r="K108" s="15" t="s">
        <v>27</v>
      </c>
      <c r="L108" s="19"/>
    </row>
    <row r="109" spans="1:12" s="17" customFormat="1" ht="70.5" customHeight="1">
      <c r="A109" s="18">
        <v>9</v>
      </c>
      <c r="B109" s="15" t="s">
        <v>62</v>
      </c>
      <c r="C109" s="21" t="s">
        <v>38</v>
      </c>
      <c r="D109" s="15" t="s">
        <v>63</v>
      </c>
      <c r="E109" s="15" t="s">
        <v>26</v>
      </c>
      <c r="F109" s="47">
        <v>1</v>
      </c>
      <c r="G109" s="47"/>
      <c r="H109" s="31">
        <v>77400</v>
      </c>
      <c r="I109" s="47">
        <f t="shared" si="6"/>
        <v>86688.000000000015</v>
      </c>
      <c r="J109" s="21" t="s">
        <v>47</v>
      </c>
      <c r="K109" s="15" t="s">
        <v>27</v>
      </c>
      <c r="L109" s="19"/>
    </row>
    <row r="110" spans="1:12" s="17" customFormat="1" ht="89.25" customHeight="1">
      <c r="A110" s="18">
        <v>10</v>
      </c>
      <c r="B110" s="15" t="s">
        <v>227</v>
      </c>
      <c r="C110" s="21" t="s">
        <v>38</v>
      </c>
      <c r="D110" s="15" t="s">
        <v>228</v>
      </c>
      <c r="E110" s="15" t="s">
        <v>26</v>
      </c>
      <c r="F110" s="47">
        <v>1</v>
      </c>
      <c r="G110" s="47"/>
      <c r="H110" s="47">
        <f>[1]комм.усл!$I$54</f>
        <v>22755361.795199998</v>
      </c>
      <c r="I110" s="47">
        <f t="shared" si="6"/>
        <v>25486005.210623998</v>
      </c>
      <c r="J110" s="21" t="s">
        <v>47</v>
      </c>
      <c r="K110" s="15" t="s">
        <v>28</v>
      </c>
      <c r="L110" s="19"/>
    </row>
    <row r="111" spans="1:12" s="17" customFormat="1" ht="89.25" customHeight="1">
      <c r="A111" s="18">
        <v>11</v>
      </c>
      <c r="B111" s="15" t="s">
        <v>64</v>
      </c>
      <c r="C111" s="21" t="s">
        <v>38</v>
      </c>
      <c r="D111" s="15" t="s">
        <v>65</v>
      </c>
      <c r="E111" s="15" t="s">
        <v>26</v>
      </c>
      <c r="F111" s="47">
        <v>1</v>
      </c>
      <c r="G111" s="47"/>
      <c r="H111" s="47">
        <f>[1]комм.усл!$I$55</f>
        <v>1440000</v>
      </c>
      <c r="I111" s="47">
        <f t="shared" si="6"/>
        <v>1612800.0000000002</v>
      </c>
      <c r="J111" s="21" t="s">
        <v>47</v>
      </c>
      <c r="K111" s="15" t="s">
        <v>28</v>
      </c>
      <c r="L111" s="19"/>
    </row>
    <row r="112" spans="1:12" s="17" customFormat="1" ht="76.5" customHeight="1">
      <c r="A112" s="18">
        <v>12</v>
      </c>
      <c r="B112" s="15" t="s">
        <v>66</v>
      </c>
      <c r="C112" s="21" t="s">
        <v>39</v>
      </c>
      <c r="D112" s="15" t="s">
        <v>67</v>
      </c>
      <c r="E112" s="15" t="s">
        <v>26</v>
      </c>
      <c r="F112" s="47">
        <v>1</v>
      </c>
      <c r="G112" s="47"/>
      <c r="H112" s="47">
        <f>'[1]услуги связи'!$G$11</f>
        <v>689142.85714285704</v>
      </c>
      <c r="I112" s="47">
        <f t="shared" si="6"/>
        <v>771840</v>
      </c>
      <c r="J112" s="21" t="s">
        <v>47</v>
      </c>
      <c r="K112" s="15" t="s">
        <v>27</v>
      </c>
      <c r="L112" s="19"/>
    </row>
    <row r="113" spans="1:12" s="17" customFormat="1" ht="73.5" customHeight="1">
      <c r="A113" s="18">
        <v>13</v>
      </c>
      <c r="B113" s="15" t="s">
        <v>68</v>
      </c>
      <c r="C113" s="21" t="s">
        <v>39</v>
      </c>
      <c r="D113" s="15" t="s">
        <v>69</v>
      </c>
      <c r="E113" s="15" t="s">
        <v>26</v>
      </c>
      <c r="F113" s="47">
        <v>1</v>
      </c>
      <c r="G113" s="47"/>
      <c r="H113" s="47">
        <f>'[1]услуги связи'!$G$19</f>
        <v>3154285.7142857141</v>
      </c>
      <c r="I113" s="47">
        <f>H113*1.12</f>
        <v>3532800</v>
      </c>
      <c r="J113" s="21" t="s">
        <v>47</v>
      </c>
      <c r="K113" s="15" t="s">
        <v>27</v>
      </c>
      <c r="L113" s="19"/>
    </row>
    <row r="114" spans="1:12" s="17" customFormat="1" ht="70.5" customHeight="1">
      <c r="A114" s="18">
        <v>14</v>
      </c>
      <c r="B114" s="15" t="s">
        <v>70</v>
      </c>
      <c r="C114" s="21" t="s">
        <v>39</v>
      </c>
      <c r="D114" s="15" t="s">
        <v>71</v>
      </c>
      <c r="E114" s="15" t="s">
        <v>26</v>
      </c>
      <c r="F114" s="47">
        <v>1</v>
      </c>
      <c r="G114" s="47"/>
      <c r="H114" s="47">
        <f>'[1]услуги связи'!$G$27</f>
        <v>644571.42857142852</v>
      </c>
      <c r="I114" s="47">
        <f>H114*1.12</f>
        <v>721920</v>
      </c>
      <c r="J114" s="21" t="s">
        <v>47</v>
      </c>
      <c r="K114" s="15" t="s">
        <v>27</v>
      </c>
      <c r="L114" s="19"/>
    </row>
    <row r="115" spans="1:12" s="17" customFormat="1" ht="102" customHeight="1">
      <c r="A115" s="18">
        <v>15</v>
      </c>
      <c r="B115" s="15" t="s">
        <v>92</v>
      </c>
      <c r="C115" s="21" t="s">
        <v>74</v>
      </c>
      <c r="D115" s="15" t="s">
        <v>72</v>
      </c>
      <c r="E115" s="15" t="s">
        <v>26</v>
      </c>
      <c r="F115" s="47">
        <v>1</v>
      </c>
      <c r="G115" s="47"/>
      <c r="H115" s="47">
        <v>10803543.2142857</v>
      </c>
      <c r="I115" s="47">
        <f t="shared" si="6"/>
        <v>12099968.399999985</v>
      </c>
      <c r="J115" s="21" t="s">
        <v>47</v>
      </c>
      <c r="K115" s="15" t="s">
        <v>28</v>
      </c>
      <c r="L115" s="19"/>
    </row>
    <row r="116" spans="1:12" s="17" customFormat="1" ht="103.5" customHeight="1">
      <c r="A116" s="18">
        <v>16</v>
      </c>
      <c r="B116" s="15" t="s">
        <v>73</v>
      </c>
      <c r="C116" s="21" t="s">
        <v>229</v>
      </c>
      <c r="D116" s="15" t="s">
        <v>75</v>
      </c>
      <c r="E116" s="15" t="s">
        <v>26</v>
      </c>
      <c r="F116" s="47">
        <v>1</v>
      </c>
      <c r="G116" s="47"/>
      <c r="H116" s="47">
        <v>2611250</v>
      </c>
      <c r="I116" s="47">
        <f t="shared" si="6"/>
        <v>2924600.0000000005</v>
      </c>
      <c r="J116" s="15" t="s">
        <v>76</v>
      </c>
      <c r="K116" s="15" t="s">
        <v>77</v>
      </c>
      <c r="L116" s="19"/>
    </row>
    <row r="117" spans="1:12" s="17" customFormat="1" ht="180.75" customHeight="1">
      <c r="A117" s="18">
        <v>17</v>
      </c>
      <c r="B117" s="15" t="s">
        <v>81</v>
      </c>
      <c r="C117" s="21" t="s">
        <v>82</v>
      </c>
      <c r="D117" s="15" t="s">
        <v>91</v>
      </c>
      <c r="E117" s="15" t="s">
        <v>26</v>
      </c>
      <c r="F117" s="47">
        <v>1</v>
      </c>
      <c r="G117" s="47"/>
      <c r="H117" s="47">
        <v>10282272</v>
      </c>
      <c r="I117" s="47">
        <f t="shared" si="6"/>
        <v>11516144.640000001</v>
      </c>
      <c r="J117" s="49" t="s">
        <v>80</v>
      </c>
      <c r="K117" s="10" t="s">
        <v>23</v>
      </c>
      <c r="L117" s="19"/>
    </row>
    <row r="118" spans="1:12" s="17" customFormat="1" ht="178.5" customHeight="1">
      <c r="A118" s="18">
        <v>18</v>
      </c>
      <c r="B118" s="15" t="s">
        <v>83</v>
      </c>
      <c r="C118" s="21" t="s">
        <v>230</v>
      </c>
      <c r="D118" s="15" t="s">
        <v>164</v>
      </c>
      <c r="E118" s="15" t="s">
        <v>26</v>
      </c>
      <c r="F118" s="47">
        <v>1</v>
      </c>
      <c r="G118" s="47"/>
      <c r="H118" s="47">
        <v>8171904</v>
      </c>
      <c r="I118" s="47">
        <f t="shared" si="6"/>
        <v>9152532.4800000004</v>
      </c>
      <c r="J118" s="49" t="s">
        <v>80</v>
      </c>
      <c r="K118" s="10" t="s">
        <v>84</v>
      </c>
      <c r="L118" s="19"/>
    </row>
    <row r="119" spans="1:12" s="17" customFormat="1" ht="76.5">
      <c r="A119" s="18">
        <v>19</v>
      </c>
      <c r="B119" s="15" t="s">
        <v>85</v>
      </c>
      <c r="C119" s="21" t="s">
        <v>82</v>
      </c>
      <c r="D119" s="15" t="s">
        <v>231</v>
      </c>
      <c r="E119" s="15" t="s">
        <v>26</v>
      </c>
      <c r="F119" s="47">
        <v>1</v>
      </c>
      <c r="G119" s="47"/>
      <c r="H119" s="47">
        <v>6044495</v>
      </c>
      <c r="I119" s="47">
        <f t="shared" si="6"/>
        <v>6769834.4000000004</v>
      </c>
      <c r="J119" s="49" t="s">
        <v>80</v>
      </c>
      <c r="K119" s="10" t="s">
        <v>86</v>
      </c>
      <c r="L119" s="19"/>
    </row>
    <row r="120" spans="1:12" s="17" customFormat="1" ht="101.25" customHeight="1">
      <c r="A120" s="18">
        <v>20</v>
      </c>
      <c r="B120" s="15" t="s">
        <v>87</v>
      </c>
      <c r="C120" s="21" t="s">
        <v>230</v>
      </c>
      <c r="D120" s="15" t="s">
        <v>93</v>
      </c>
      <c r="E120" s="15" t="s">
        <v>26</v>
      </c>
      <c r="F120" s="47">
        <v>1</v>
      </c>
      <c r="G120" s="47"/>
      <c r="H120" s="47">
        <v>4397511</v>
      </c>
      <c r="I120" s="47">
        <f t="shared" si="6"/>
        <v>4925212.32</v>
      </c>
      <c r="J120" s="49" t="s">
        <v>336</v>
      </c>
      <c r="K120" s="10" t="s">
        <v>90</v>
      </c>
      <c r="L120" s="19"/>
    </row>
    <row r="121" spans="1:12" s="17" customFormat="1" ht="108" customHeight="1">
      <c r="A121" s="18">
        <v>21</v>
      </c>
      <c r="B121" s="15" t="s">
        <v>162</v>
      </c>
      <c r="C121" s="21" t="s">
        <v>88</v>
      </c>
      <c r="D121" s="15" t="s">
        <v>163</v>
      </c>
      <c r="E121" s="15" t="s">
        <v>26</v>
      </c>
      <c r="F121" s="47">
        <v>1</v>
      </c>
      <c r="G121" s="47"/>
      <c r="H121" s="47">
        <v>3312375</v>
      </c>
      <c r="I121" s="47">
        <f t="shared" si="6"/>
        <v>3709860.0000000005</v>
      </c>
      <c r="J121" s="49" t="s">
        <v>80</v>
      </c>
      <c r="K121" s="15" t="s">
        <v>89</v>
      </c>
      <c r="L121" s="19"/>
    </row>
    <row r="122" spans="1:12" s="17" customFormat="1" ht="87" customHeight="1">
      <c r="A122" s="18">
        <v>22</v>
      </c>
      <c r="B122" s="67" t="s">
        <v>94</v>
      </c>
      <c r="C122" s="67" t="s">
        <v>112</v>
      </c>
      <c r="D122" s="67" t="s">
        <v>95</v>
      </c>
      <c r="E122" s="68" t="s">
        <v>26</v>
      </c>
      <c r="F122" s="47">
        <v>1</v>
      </c>
      <c r="G122" s="47"/>
      <c r="H122" s="47">
        <v>11100000</v>
      </c>
      <c r="I122" s="47">
        <f>H122*1.12</f>
        <v>12432000.000000002</v>
      </c>
      <c r="J122" s="52" t="s">
        <v>113</v>
      </c>
      <c r="K122" s="52" t="s">
        <v>23</v>
      </c>
      <c r="L122" s="19"/>
    </row>
    <row r="123" spans="1:12" s="17" customFormat="1" ht="87" customHeight="1">
      <c r="A123" s="18">
        <v>23</v>
      </c>
      <c r="B123" s="52" t="s">
        <v>174</v>
      </c>
      <c r="C123" s="52" t="s">
        <v>175</v>
      </c>
      <c r="D123" s="62" t="s">
        <v>232</v>
      </c>
      <c r="E123" s="15" t="s">
        <v>26</v>
      </c>
      <c r="F123" s="47">
        <v>1</v>
      </c>
      <c r="G123" s="47"/>
      <c r="H123" s="47">
        <v>24121875</v>
      </c>
      <c r="I123" s="47">
        <f>H123*1.12</f>
        <v>27016500.000000004</v>
      </c>
      <c r="J123" s="49" t="s">
        <v>80</v>
      </c>
      <c r="K123" s="52" t="s">
        <v>176</v>
      </c>
      <c r="L123" s="19"/>
    </row>
    <row r="124" spans="1:12" s="17" customFormat="1" ht="127.5">
      <c r="A124" s="18">
        <v>24</v>
      </c>
      <c r="B124" s="61" t="s">
        <v>233</v>
      </c>
      <c r="C124" s="52" t="s">
        <v>112</v>
      </c>
      <c r="D124" s="61" t="s">
        <v>186</v>
      </c>
      <c r="E124" s="15" t="s">
        <v>26</v>
      </c>
      <c r="F124" s="47">
        <v>1</v>
      </c>
      <c r="G124" s="47"/>
      <c r="H124" s="47">
        <v>7600008</v>
      </c>
      <c r="I124" s="47">
        <f t="shared" ref="I124:I132" si="7">H124*1.12</f>
        <v>8512008.9600000009</v>
      </c>
      <c r="J124" s="53" t="s">
        <v>177</v>
      </c>
      <c r="K124" s="53" t="s">
        <v>178</v>
      </c>
      <c r="L124" s="19"/>
    </row>
    <row r="125" spans="1:12" s="17" customFormat="1" ht="120" customHeight="1">
      <c r="A125" s="18">
        <v>25</v>
      </c>
      <c r="B125" s="61" t="s">
        <v>234</v>
      </c>
      <c r="C125" s="52" t="s">
        <v>112</v>
      </c>
      <c r="D125" s="61" t="s">
        <v>179</v>
      </c>
      <c r="E125" s="15" t="s">
        <v>26</v>
      </c>
      <c r="F125" s="47">
        <v>1</v>
      </c>
      <c r="G125" s="47"/>
      <c r="H125" s="47">
        <v>5743500</v>
      </c>
      <c r="I125" s="47">
        <f t="shared" si="7"/>
        <v>6432720.0000000009</v>
      </c>
      <c r="J125" s="53" t="s">
        <v>177</v>
      </c>
      <c r="K125" s="53" t="s">
        <v>180</v>
      </c>
      <c r="L125" s="19"/>
    </row>
    <row r="126" spans="1:12" s="17" customFormat="1" ht="105" customHeight="1">
      <c r="A126" s="18">
        <v>26</v>
      </c>
      <c r="B126" s="61" t="s">
        <v>235</v>
      </c>
      <c r="C126" s="52" t="s">
        <v>112</v>
      </c>
      <c r="D126" s="61" t="s">
        <v>181</v>
      </c>
      <c r="E126" s="15" t="s">
        <v>26</v>
      </c>
      <c r="F126" s="47">
        <v>1</v>
      </c>
      <c r="G126" s="47"/>
      <c r="H126" s="47">
        <v>5464800</v>
      </c>
      <c r="I126" s="47">
        <f t="shared" si="7"/>
        <v>6120576.0000000009</v>
      </c>
      <c r="J126" s="53" t="s">
        <v>177</v>
      </c>
      <c r="K126" s="53" t="s">
        <v>180</v>
      </c>
      <c r="L126" s="19"/>
    </row>
    <row r="127" spans="1:12" s="17" customFormat="1" ht="153">
      <c r="A127" s="18">
        <v>27</v>
      </c>
      <c r="B127" s="10" t="s">
        <v>236</v>
      </c>
      <c r="C127" s="11" t="s">
        <v>237</v>
      </c>
      <c r="D127" s="69" t="s">
        <v>238</v>
      </c>
      <c r="E127" s="15" t="s">
        <v>26</v>
      </c>
      <c r="F127" s="47">
        <v>1</v>
      </c>
      <c r="G127" s="47"/>
      <c r="H127" s="47">
        <v>2447048</v>
      </c>
      <c r="I127" s="47">
        <f t="shared" si="7"/>
        <v>2740693.7600000002</v>
      </c>
      <c r="J127" s="52" t="s">
        <v>182</v>
      </c>
      <c r="K127" s="53" t="s">
        <v>183</v>
      </c>
      <c r="L127" s="19"/>
    </row>
    <row r="128" spans="1:12" s="17" customFormat="1" ht="165.75">
      <c r="A128" s="18">
        <v>28</v>
      </c>
      <c r="B128" s="10" t="s">
        <v>239</v>
      </c>
      <c r="C128" s="11" t="s">
        <v>237</v>
      </c>
      <c r="D128" s="69" t="s">
        <v>238</v>
      </c>
      <c r="E128" s="15" t="s">
        <v>26</v>
      </c>
      <c r="F128" s="47">
        <v>1</v>
      </c>
      <c r="G128" s="47"/>
      <c r="H128" s="47">
        <v>1350000</v>
      </c>
      <c r="I128" s="47">
        <f t="shared" si="7"/>
        <v>1512000.0000000002</v>
      </c>
      <c r="J128" s="53" t="s">
        <v>182</v>
      </c>
      <c r="K128" s="53" t="s">
        <v>184</v>
      </c>
      <c r="L128" s="19"/>
    </row>
    <row r="129" spans="1:12" s="17" customFormat="1" ht="102.75" customHeight="1">
      <c r="A129" s="18">
        <v>29</v>
      </c>
      <c r="B129" s="10" t="s">
        <v>240</v>
      </c>
      <c r="C129" s="11" t="s">
        <v>237</v>
      </c>
      <c r="D129" s="69" t="s">
        <v>179</v>
      </c>
      <c r="E129" s="15" t="s">
        <v>26</v>
      </c>
      <c r="F129" s="47">
        <v>1</v>
      </c>
      <c r="G129" s="47"/>
      <c r="H129" s="47">
        <v>282636</v>
      </c>
      <c r="I129" s="47">
        <f t="shared" si="7"/>
        <v>316552.32000000001</v>
      </c>
      <c r="J129" s="53" t="s">
        <v>182</v>
      </c>
      <c r="K129" s="53" t="s">
        <v>185</v>
      </c>
      <c r="L129" s="19"/>
    </row>
    <row r="130" spans="1:12" s="17" customFormat="1" ht="142.5" customHeight="1">
      <c r="A130" s="18">
        <v>30</v>
      </c>
      <c r="B130" s="10" t="s">
        <v>241</v>
      </c>
      <c r="C130" s="11" t="s">
        <v>237</v>
      </c>
      <c r="D130" s="69" t="s">
        <v>334</v>
      </c>
      <c r="E130" s="15" t="s">
        <v>26</v>
      </c>
      <c r="F130" s="47">
        <v>1</v>
      </c>
      <c r="G130" s="47"/>
      <c r="H130" s="47">
        <v>324000</v>
      </c>
      <c r="I130" s="47">
        <f t="shared" si="7"/>
        <v>362880.00000000006</v>
      </c>
      <c r="J130" s="53" t="s">
        <v>182</v>
      </c>
      <c r="K130" s="53" t="s">
        <v>184</v>
      </c>
      <c r="L130" s="19"/>
    </row>
    <row r="131" spans="1:12" s="17" customFormat="1" ht="78.75" customHeight="1">
      <c r="A131" s="18">
        <v>31</v>
      </c>
      <c r="B131" s="70" t="s">
        <v>216</v>
      </c>
      <c r="C131" s="70" t="s">
        <v>242</v>
      </c>
      <c r="D131" s="67" t="s">
        <v>332</v>
      </c>
      <c r="E131" s="68" t="s">
        <v>26</v>
      </c>
      <c r="F131" s="47">
        <v>1</v>
      </c>
      <c r="G131" s="47"/>
      <c r="H131" s="47">
        <v>1776080</v>
      </c>
      <c r="I131" s="47">
        <f t="shared" si="7"/>
        <v>1989209.6</v>
      </c>
      <c r="J131" s="53" t="s">
        <v>247</v>
      </c>
      <c r="K131" s="53" t="s">
        <v>184</v>
      </c>
      <c r="L131" s="19"/>
    </row>
    <row r="132" spans="1:12" s="17" customFormat="1" ht="73.5" customHeight="1">
      <c r="A132" s="18">
        <v>32</v>
      </c>
      <c r="B132" s="70" t="s">
        <v>243</v>
      </c>
      <c r="C132" s="70" t="s">
        <v>242</v>
      </c>
      <c r="D132" s="72" t="s">
        <v>333</v>
      </c>
      <c r="E132" s="70" t="s">
        <v>26</v>
      </c>
      <c r="F132" s="47">
        <v>1</v>
      </c>
      <c r="G132" s="47"/>
      <c r="H132" s="47">
        <v>930900</v>
      </c>
      <c r="I132" s="47">
        <f t="shared" si="7"/>
        <v>1042608.0000000001</v>
      </c>
      <c r="J132" s="53" t="s">
        <v>247</v>
      </c>
      <c r="K132" s="11" t="s">
        <v>244</v>
      </c>
      <c r="L132" s="19"/>
    </row>
    <row r="133" spans="1:12" ht="12.75" customHeight="1">
      <c r="A133" s="84" t="s">
        <v>34</v>
      </c>
      <c r="B133" s="85"/>
      <c r="C133" s="86"/>
      <c r="D133" s="10"/>
      <c r="E133" s="10"/>
      <c r="F133" s="13"/>
      <c r="G133" s="13"/>
      <c r="H133" s="71">
        <f>SUM(H101:H132)</f>
        <v>186182550.93754461</v>
      </c>
      <c r="I133" s="71">
        <f>SUM(I101:I132)</f>
        <v>208524457.05004999</v>
      </c>
      <c r="J133" s="20"/>
      <c r="K133" s="20"/>
      <c r="L133" s="10"/>
    </row>
    <row r="134" spans="1:12" ht="12.75" customHeight="1">
      <c r="A134" s="84" t="s">
        <v>16</v>
      </c>
      <c r="B134" s="85"/>
      <c r="C134" s="86"/>
      <c r="D134" s="10"/>
      <c r="E134" s="10"/>
      <c r="F134" s="13"/>
      <c r="G134" s="13"/>
      <c r="H134" s="71">
        <f>H133+H99+H97</f>
        <v>446695443.93754458</v>
      </c>
      <c r="I134" s="71">
        <f>I133+I99+I97</f>
        <v>500298897.21004999</v>
      </c>
      <c r="J134" s="20"/>
      <c r="K134" s="20"/>
      <c r="L134" s="10"/>
    </row>
    <row r="135" spans="1:12">
      <c r="A135" s="75" t="s">
        <v>17</v>
      </c>
      <c r="B135" s="75"/>
      <c r="C135" s="75"/>
      <c r="D135" s="10"/>
      <c r="E135" s="10"/>
      <c r="F135" s="13"/>
      <c r="G135" s="13"/>
      <c r="H135" s="71">
        <f>H134+H90</f>
        <v>936199602.74183023</v>
      </c>
      <c r="I135" s="71">
        <f>I134+I90</f>
        <v>1048543555.07085</v>
      </c>
      <c r="J135" s="20"/>
      <c r="K135" s="20"/>
      <c r="L135" s="20"/>
    </row>
  </sheetData>
  <autoFilter ref="A11:L135">
    <filterColumn colId="7"/>
  </autoFilter>
  <mergeCells count="19">
    <mergeCell ref="A135:C135"/>
    <mergeCell ref="A97:C97"/>
    <mergeCell ref="A98:J98"/>
    <mergeCell ref="A99:C99"/>
    <mergeCell ref="A100:J100"/>
    <mergeCell ref="A133:C133"/>
    <mergeCell ref="A134:C134"/>
    <mergeCell ref="A92:J92"/>
    <mergeCell ref="A8:I8"/>
    <mergeCell ref="A9:I9"/>
    <mergeCell ref="A12:K12"/>
    <mergeCell ref="A13:J13"/>
    <mergeCell ref="A55:C55"/>
    <mergeCell ref="A56:J56"/>
    <mergeCell ref="A57:C57"/>
    <mergeCell ref="A58:J58"/>
    <mergeCell ref="A89:C89"/>
    <mergeCell ref="A90:C90"/>
    <mergeCell ref="A91:K91"/>
  </mergeCells>
  <pageMargins left="0.56000000000000005" right="0.2" top="0.35433070866141736" bottom="0.3937007874015748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ПЗ</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2013-11-21T10:53:16Z</cp:lastPrinted>
  <dcterms:created xsi:type="dcterms:W3CDTF">2011-06-29T08:00:36Z</dcterms:created>
  <dcterms:modified xsi:type="dcterms:W3CDTF">2013-12-13T11:05:41Z</dcterms:modified>
</cp:coreProperties>
</file>