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005" windowWidth="12585" windowHeight="11355"/>
  </bookViews>
  <sheets>
    <sheet name="Лист1" sheetId="1" r:id="rId1"/>
  </sheets>
  <externalReferences>
    <externalReference r:id="rId2"/>
    <externalReference r:id="rId3"/>
    <externalReference r:id="rId4"/>
  </externalReferences>
  <definedNames>
    <definedName name="_xlnm._FilterDatabase" localSheetId="0" hidden="1">Лист1!$A$8:$L$370</definedName>
  </definedNames>
  <calcPr calcId="145621" refMode="R1C1" concurrentCalc="0"/>
</workbook>
</file>

<file path=xl/calcChain.xml><?xml version="1.0" encoding="utf-8"?>
<calcChain xmlns="http://schemas.openxmlformats.org/spreadsheetml/2006/main">
  <c r="H336" i="1" l="1"/>
  <c r="A326" i="1"/>
  <c r="B326" i="1"/>
  <c r="C326" i="1"/>
  <c r="D326" i="1"/>
  <c r="E326" i="1"/>
  <c r="F326" i="1"/>
  <c r="A327" i="1"/>
  <c r="B327" i="1"/>
  <c r="C327" i="1"/>
  <c r="D327" i="1"/>
  <c r="E327" i="1"/>
  <c r="F327" i="1"/>
  <c r="A328" i="1"/>
  <c r="B328" i="1"/>
  <c r="C328" i="1"/>
  <c r="D328" i="1"/>
  <c r="E328" i="1"/>
  <c r="F328" i="1"/>
  <c r="A329" i="1"/>
  <c r="B329" i="1"/>
  <c r="C329" i="1"/>
  <c r="D329" i="1"/>
  <c r="E329" i="1"/>
  <c r="F329" i="1"/>
  <c r="A330" i="1"/>
  <c r="B330" i="1"/>
  <c r="C330" i="1"/>
  <c r="D330" i="1"/>
  <c r="E330" i="1"/>
  <c r="F330" i="1"/>
  <c r="A331" i="1"/>
  <c r="B331" i="1"/>
  <c r="C331" i="1"/>
  <c r="D331" i="1"/>
  <c r="E331" i="1"/>
  <c r="F331" i="1"/>
  <c r="A332" i="1"/>
  <c r="B332" i="1"/>
  <c r="C332" i="1"/>
  <c r="D332" i="1"/>
  <c r="E332" i="1"/>
  <c r="F332" i="1"/>
  <c r="A333" i="1"/>
  <c r="B333" i="1"/>
  <c r="C333" i="1"/>
  <c r="D333" i="1"/>
  <c r="E333" i="1"/>
  <c r="F333" i="1"/>
  <c r="A334" i="1"/>
  <c r="B334" i="1"/>
  <c r="C334" i="1"/>
  <c r="D334" i="1"/>
  <c r="E334" i="1"/>
  <c r="F334" i="1"/>
  <c r="A335" i="1"/>
  <c r="B335" i="1"/>
  <c r="C335" i="1"/>
  <c r="D335" i="1"/>
  <c r="E335" i="1"/>
  <c r="F335" i="1"/>
  <c r="A325" i="1"/>
  <c r="B325" i="1"/>
  <c r="C325" i="1"/>
  <c r="D325" i="1"/>
  <c r="E325" i="1"/>
  <c r="F325" i="1"/>
  <c r="H328" i="1"/>
  <c r="D264" i="1"/>
  <c r="E311" i="1"/>
  <c r="H311" i="1"/>
  <c r="E312" i="1"/>
  <c r="H312" i="1"/>
  <c r="E313" i="1"/>
  <c r="H313" i="1"/>
  <c r="H142" i="1"/>
  <c r="H143"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12" i="1"/>
  <c r="H13" i="1"/>
  <c r="H14" i="1"/>
  <c r="H15" i="1"/>
  <c r="H30"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205" i="1"/>
  <c r="H206" i="1"/>
  <c r="H207" i="1"/>
  <c r="H208" i="1"/>
  <c r="H209" i="1"/>
  <c r="H210" i="1"/>
  <c r="H211" i="1"/>
  <c r="H212" i="1"/>
  <c r="H213" i="1"/>
  <c r="H214" i="1"/>
  <c r="H215" i="1"/>
  <c r="H216" i="1"/>
  <c r="H217" i="1"/>
  <c r="H218" i="1"/>
  <c r="H219" i="1"/>
  <c r="H220" i="1"/>
  <c r="H221" i="1"/>
  <c r="H222" i="1"/>
  <c r="H223" i="1"/>
  <c r="H224" i="1"/>
  <c r="H225" i="1"/>
  <c r="H229" i="1"/>
  <c r="H230" i="1"/>
  <c r="H232" i="1"/>
  <c r="H233" i="1"/>
  <c r="H234" i="1"/>
  <c r="H235" i="1"/>
  <c r="H240" i="1"/>
  <c r="H241" i="1"/>
  <c r="H242" i="1"/>
  <c r="H243" i="1"/>
  <c r="H246" i="1"/>
  <c r="H247" i="1"/>
  <c r="H249" i="1"/>
  <c r="H250" i="1"/>
  <c r="H251" i="1"/>
  <c r="H252" i="1"/>
  <c r="H253" i="1"/>
  <c r="H254" i="1"/>
  <c r="H255" i="1"/>
  <c r="H256" i="1"/>
  <c r="H257"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H290" i="1"/>
  <c r="H292" i="1"/>
  <c r="H293" i="1"/>
  <c r="H294" i="1"/>
  <c r="H295" i="1"/>
  <c r="H296" i="1"/>
  <c r="H299" i="1"/>
  <c r="H301" i="1"/>
  <c r="H302" i="1"/>
  <c r="H303" i="1"/>
  <c r="H304" i="1"/>
  <c r="H305" i="1"/>
  <c r="H306" i="1"/>
  <c r="H307" i="1"/>
  <c r="H308" i="1"/>
  <c r="H309" i="1"/>
  <c r="H310" i="1"/>
  <c r="H315" i="1"/>
  <c r="H316" i="1"/>
  <c r="H317" i="1"/>
  <c r="H321" i="1"/>
  <c r="H322" i="1"/>
  <c r="H323" i="1"/>
  <c r="H324" i="1"/>
  <c r="C322" i="1"/>
  <c r="C321" i="1"/>
  <c r="H369" i="1"/>
  <c r="C311" i="1"/>
  <c r="C317" i="1"/>
  <c r="I313" i="1"/>
  <c r="I312" i="1"/>
  <c r="I311" i="1"/>
  <c r="B311" i="1"/>
  <c r="D311" i="1"/>
  <c r="F311" i="1"/>
  <c r="B312" i="1"/>
  <c r="C312" i="1"/>
  <c r="F312" i="1"/>
  <c r="B313" i="1"/>
  <c r="C313" i="1"/>
  <c r="F313" i="1"/>
  <c r="I310" i="1"/>
  <c r="I309" i="1"/>
  <c r="I308" i="1"/>
  <c r="C309" i="1"/>
  <c r="I307" i="1"/>
  <c r="I306" i="1"/>
  <c r="I305" i="1"/>
  <c r="I304" i="1"/>
  <c r="I303" i="1"/>
  <c r="I302" i="1"/>
  <c r="I301" i="1"/>
  <c r="C304" i="1"/>
  <c r="C303" i="1"/>
  <c r="C302" i="1"/>
  <c r="I299" i="1"/>
  <c r="I296" i="1"/>
  <c r="I295" i="1"/>
  <c r="I294" i="1"/>
  <c r="I293" i="1"/>
  <c r="I292"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62" i="1"/>
  <c r="I263" i="1"/>
  <c r="I264" i="1"/>
  <c r="H339" i="1"/>
  <c r="H370" i="1"/>
</calcChain>
</file>

<file path=xl/sharedStrings.xml><?xml version="1.0" encoding="utf-8"?>
<sst xmlns="http://schemas.openxmlformats.org/spreadsheetml/2006/main" count="1285" uniqueCount="513">
  <si>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</si>
  <si>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</si>
  <si>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</si>
  <si>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</si>
  <si>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</si>
  <si>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</si>
  <si>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</si>
  <si>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</si>
  <si>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</si>
  <si>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</si>
  <si>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</si>
  <si>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</si>
  <si>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</si>
  <si>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</si>
  <si>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</si>
  <si>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</si>
  <si>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</si>
  <si>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</si>
  <si>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</si>
  <si>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</si>
  <si>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</si>
  <si>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</si>
  <si>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</si>
  <si>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</si>
  <si>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</si>
  <si>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</si>
  <si>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</si>
  <si>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</si>
  <si>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</si>
  <si>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</si>
  <si>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</si>
  <si>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</si>
  <si>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</si>
  <si>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</si>
  <si>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ЧУ «NURIS»</t>
  </si>
  <si>
    <t>шт</t>
  </si>
  <si>
    <t>литр</t>
  </si>
  <si>
    <t>Гост 9293-74, объемная доля азота не менее 99,993%</t>
  </si>
  <si>
    <t>кг</t>
  </si>
  <si>
    <t xml:space="preserve">Сервисное обслуживание системы газоснабжения </t>
  </si>
  <si>
    <t xml:space="preserve">Сервисное обслуживание прецизионного кондиционера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</si>
  <si>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</si>
  <si>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</si>
  <si>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</si>
  <si>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</si>
  <si>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</si>
  <si>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</si>
  <si>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</si>
  <si>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</si>
  <si>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</si>
  <si>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</si>
  <si>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</si>
  <si>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</si>
  <si>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</si>
  <si>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</si>
  <si>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</si>
  <si>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</si>
  <si>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</si>
  <si>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</si>
  <si>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</si>
  <si>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</si>
  <si>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</si>
  <si>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</si>
  <si>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</si>
  <si>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</si>
  <si>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</si>
  <si>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</si>
  <si>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</si>
  <si>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</si>
  <si>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</si>
  <si>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</si>
  <si>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</si>
  <si>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</si>
  <si>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</si>
  <si>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</si>
  <si>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</si>
  <si>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</si>
  <si>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</si>
  <si>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</si>
  <si>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</si>
  <si>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</si>
  <si>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</si>
  <si>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</si>
  <si>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</si>
  <si>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</si>
  <si>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</si>
  <si>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</si>
  <si>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</si>
  <si>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</si>
  <si>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</si>
  <si>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</si>
  <si>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</si>
  <si>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</si>
  <si>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</si>
  <si>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</si>
  <si>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</si>
  <si>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</si>
  <si>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</si>
  <si>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</si>
  <si>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</si>
  <si>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</si>
  <si>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</si>
  <si>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</si>
  <si>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</si>
  <si>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</si>
  <si>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</si>
  <si>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</si>
  <si>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</si>
  <si>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</si>
  <si>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</si>
  <si>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</si>
  <si>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</si>
  <si>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</si>
  <si>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</si>
  <si>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</si>
  <si>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</si>
  <si>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</si>
  <si>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</si>
  <si>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</si>
  <si>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</si>
  <si>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</si>
  <si>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</si>
  <si>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</si>
  <si>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</si>
  <si>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</si>
  <si>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</si>
  <si>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</si>
  <si>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</si>
  <si>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</si>
  <si>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</si>
  <si>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</si>
  <si>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</si>
  <si>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</si>
  <si>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</si>
  <si>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</si>
  <si>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</si>
  <si>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</si>
  <si>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</si>
  <si>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</si>
  <si>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</si>
  <si>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</si>
  <si>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</si>
  <si>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</si>
  <si>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</si>
  <si>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</si>
  <si>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</si>
  <si>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</si>
  <si>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</si>
  <si>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</si>
  <si>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</si>
  <si>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</si>
  <si>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</si>
  <si>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</si>
  <si>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</si>
  <si>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</si>
  <si>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</si>
  <si>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</si>
  <si>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</si>
  <si>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</si>
  <si>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</si>
  <si>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</si>
  <si>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</si>
  <si>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</si>
  <si>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</si>
  <si>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</si>
  <si>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</si>
  <si>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</si>
  <si>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</si>
  <si>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</si>
  <si>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</si>
  <si>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</si>
  <si>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</si>
  <si>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</si>
  <si>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</si>
  <si>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</si>
  <si>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</si>
  <si>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</si>
  <si>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</si>
  <si>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</si>
  <si>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</si>
  <si>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</si>
  <si>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</si>
  <si>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</si>
  <si>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</si>
  <si>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</si>
  <si>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</si>
  <si>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</si>
  <si>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</si>
  <si>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</si>
  <si>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</si>
  <si>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</si>
  <si>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</si>
  <si>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</si>
  <si>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</si>
  <si>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</si>
  <si>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</si>
  <si>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</si>
  <si>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</si>
  <si>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</si>
  <si>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</si>
  <si>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</si>
  <si>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</si>
  <si>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</si>
  <si>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</si>
  <si>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</si>
  <si>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</si>
  <si>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</si>
  <si>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</si>
  <si>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</si>
  <si>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</si>
  <si>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</si>
  <si>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</si>
  <si>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</si>
  <si>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</si>
  <si>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</si>
  <si>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</si>
  <si>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</si>
  <si>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</si>
  <si>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</si>
  <si>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</si>
  <si>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</si>
  <si>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</si>
  <si>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</si>
  <si>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</si>
  <si>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</si>
  <si>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</si>
  <si>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</si>
  <si>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</si>
  <si>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</si>
  <si>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</si>
  <si>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</si>
  <si>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</si>
  <si>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</si>
  <si>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</si>
  <si>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</si>
  <si>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</si>
  <si>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</si>
  <si>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</si>
  <si>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</si>
  <si>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</si>
  <si>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</si>
  <si>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</si>
  <si>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</si>
  <si>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</si>
  <si>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</si>
  <si>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</si>
  <si>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</si>
  <si>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</si>
  <si>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</si>
  <si>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</si>
  <si>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</si>
  <si>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</si>
  <si>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</si>
  <si>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</si>
  <si>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</si>
  <si>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</si>
  <si>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</si>
  <si>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</si>
  <si>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</si>
  <si>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</si>
  <si>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</si>
  <si>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</si>
  <si>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</si>
  <si>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</si>
  <si>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</si>
  <si>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</si>
  <si>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</si>
  <si>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</si>
  <si>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</si>
  <si>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</si>
  <si>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</si>
  <si>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</si>
  <si>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</si>
  <si>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</si>
  <si>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</si>
  <si>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</si>
  <si>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</si>
  <si>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</si>
  <si>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</si>
  <si>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</si>
  <si>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</si>
  <si>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</si>
  <si>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</si>
  <si>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</si>
  <si>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</si>
  <si>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</si>
  <si>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</si>
  <si>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</si>
  <si>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</si>
  <si>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</si>
  <si>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</si>
  <si>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</si>
  <si>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</si>
  <si>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</si>
  <si>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</si>
  <si>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</si>
  <si>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</si>
  <si>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</si>
  <si>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</si>
  <si>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</si>
  <si>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</si>
  <si>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</si>
  <si>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</si>
  <si>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</si>
  <si>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</si>
  <si>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</si>
  <si>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</si>
  <si>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</si>
  <si>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</si>
  <si>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</si>
  <si>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</si>
  <si>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</si>
  <si>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</si>
  <si>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</si>
  <si>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</si>
  <si>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</si>
  <si>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</si>
  <si>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</si>
  <si>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</si>
  <si>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</si>
  <si>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</si>
  <si>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</si>
  <si>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</si>
  <si>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</si>
  <si>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</si>
  <si>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</si>
  <si>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</si>
  <si>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</si>
  <si>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</si>
  <si>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</si>
  <si>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</si>
  <si>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</si>
  <si>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</si>
  <si>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</si>
  <si>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</si>
  <si>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</si>
  <si>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</si>
  <si>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</si>
  <si>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</si>
  <si>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</si>
  <si>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</si>
  <si>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</si>
  <si>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</si>
  <si>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</si>
  <si>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</si>
  <si>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</si>
  <si>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</si>
  <si>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</si>
  <si>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</si>
  <si>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</si>
  <si>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</si>
  <si>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</si>
  <si>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</si>
  <si>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</si>
  <si>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</si>
  <si>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</si>
  <si>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</si>
  <si>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</si>
  <si>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</si>
  <si>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</si>
  <si>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</si>
  <si>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</si>
  <si>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</si>
  <si>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</si>
  <si>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</si>
  <si>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</si>
  <si>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</si>
  <si>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</si>
  <si>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</si>
  <si>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</si>
  <si>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</si>
  <si>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</si>
  <si>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</si>
  <si>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</si>
  <si>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</si>
  <si>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</si>
  <si>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</si>
  <si>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</si>
  <si>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</si>
  <si>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</si>
  <si>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</si>
  <si>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</si>
  <si>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</si>
  <si>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</si>
  <si>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</si>
  <si>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</si>
  <si>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</si>
  <si>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</si>
  <si>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</si>
  <si>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</si>
  <si>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</si>
  <si>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</si>
  <si>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</si>
  <si>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</si>
  <si>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</si>
  <si>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</si>
  <si>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</si>
  <si>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</si>
  <si>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</si>
  <si>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</si>
  <si>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</si>
  <si>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</si>
  <si>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</si>
  <si>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</si>
  <si>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</si>
  <si>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</si>
  <si>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</si>
  <si>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</si>
  <si>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</si>
  <si>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</si>
  <si>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</si>
  <si>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</si>
  <si>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</si>
  <si>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</si>
  <si>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</si>
  <si>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</si>
  <si>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</si>
  <si>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</si>
  <si>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</si>
  <si>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</si>
  <si>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</si>
  <si>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</si>
  <si>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</si>
  <si>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</si>
  <si>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</si>
  <si>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</si>
  <si>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</si>
  <si>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</si>
  <si>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</si>
  <si>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</si>
  <si>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</si>
  <si>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</si>
  <si>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</si>
  <si>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</si>
  <si>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</si>
  <si>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</si>
  <si>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</si>
  <si>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</si>
  <si>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</si>
  <si>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</si>
  <si>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</si>
  <si>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</si>
  <si>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</si>
  <si>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</si>
  <si>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</si>
  <si>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</si>
  <si>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</si>
  <si>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</si>
  <si>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</si>
  <si>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</si>
  <si>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</si>
  <si>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</si>
  <si>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</si>
  <si>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</si>
  <si>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</si>
  <si>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</si>
  <si>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</si>
  <si>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</si>
  <si>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</si>
  <si>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</si>
  <si>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</si>
  <si>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</si>
  <si>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</si>
  <si>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</si>
  <si>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</si>
  <si>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</si>
  <si>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</si>
  <si>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</si>
  <si>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</si>
  <si>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</si>
  <si>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</si>
  <si>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</si>
  <si>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</si>
  <si>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</si>
  <si>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Оценка рыночной стоимости объектов интеллектуальной собственности: 1.Евразийский патент на изобретение «КОНСОРЦИУМ БАКТЕРИЙ (STREPTOCOCCUS THERMOPHILES A1, LACTOCOCCUS LACTIS A1-1, LACTOBACILLUS PLANTARUM SH2, LACTOBACILLUS FERMENTUM PL3, LACTOBACILLUS ACIDOPHILUS K4, BIFIDOBACTERIUM LONGUM PL5, BIFIDOBACTERIUM BIFIDUM KI 6) ДЛЯ ПРИГОТОВЛЕНИЯ ЙОГУРТА», 2.Свидетельство о государственной регистрации прав на объект авторского права «Interactive Advertisement Software» (программа для ЭВМ).</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</si>
  <si>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</si>
  <si>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</si>
  <si>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</si>
  <si>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</si>
  <si>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</si>
  <si>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</si>
  <si>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</si>
  <si>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</si>
  <si>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</si>
  <si>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</si>
  <si>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</si>
  <si>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</si>
  <si>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Оптический стол</t>
  </si>
  <si>
    <t>Длина оптической плиты стола: не менее 1800 мм, ширина оптической плиты стола: не менее 1200 мм, толщина оптической плиты стола: не менее 300 мм, материал: ферромагнитная сталь, шаг между отверстиями: 25 мм, опоры с пневмоподвеской: 4 шт. в комплекте, максимальная допустимая нагрузка на опоры: не менее 1400 кг. Подробная характеристика согласно технической спецификации.</t>
  </si>
  <si>
    <t>Масс-спектрометр с индуктивно-связанной плазмой</t>
  </si>
  <si>
    <t>Назначение: элементный анализ проб природной, питьевой и сточной воды. Анализ почвы и горных пород. Анализ малых содержаний серы, фосфора и других неметаллических элементов. Тип спектрометра: Квадрупольный масс-спектрометр с индуктивно-связанной плазмой. Камера распыления: Отсек для распыления Скотта: двойной, кварцевый, малого объема. Охлаждение – на элементах Пельтье. 
Диапазон температур: от -5 °C до +20 °C.
 Подробная характеристика согласно технической спецификации.</t>
  </si>
  <si>
    <t>Вывоз и утилизаци опасных отходов     индекса G</t>
  </si>
  <si>
    <t>Вывоз и утилизаци опасных отходов индекса G в количестве 262,960кг. Подробное описание согласно технической спецификации.</t>
  </si>
  <si>
    <t>Вывоз и утилизаци химических отходов</t>
  </si>
  <si>
    <t>Вывоз и утилизаци химических отходов в количестве 430,805кг. Подробное описание согласно технической спецификации.</t>
  </si>
  <si>
    <t xml:space="preserve">- для работы с объемом   не менее 2 не более 50 мл;
- наличие генератора;
- наличие ультразвукового преобразователя;
- наличие стандартного рога;
- наличие микронаконечника.
Подробная характеристика согласно технической спецификации.
</t>
  </si>
  <si>
    <t>Лабораторные расходные материалы для реализации учебных работ Подготовительной школы: комплект 5</t>
  </si>
  <si>
    <t>Лабораторные расходные материалы для реализации учебных работ Подготовительной школы, согласно технической спецификации</t>
  </si>
  <si>
    <t>Транспортные услуги</t>
  </si>
  <si>
    <t>Организация транспортных услуг для участников Форума  "Энергия Будущего" в г.Париже, с 6 по 11 декабря 2015 года</t>
  </si>
  <si>
    <t xml:space="preserve">-наличие резервуара из нержавеющей стали;                                                                                                                -наличие отметки наполнения для правильной дозировки.                                                                                        Подробная характеристика согласно техничекой спецификации                                                                                                                  </t>
  </si>
  <si>
    <t>Потенциостат-гальваностат</t>
  </si>
  <si>
    <t xml:space="preserve">Потенциостат -гальваностат с USB-интерфейсом и управляющей программой, с максимальным выходным напряжением не более +/-12В, максимальной нагрузочной мощностью не более 200 Вт. Подробная характеристика согласно технической спецификации. </t>
  </si>
  <si>
    <t>Потенциостат-гальваностат с USB-интерфейсом и управляющей программой, с максимальным нагрузочным током не более +/- 0,025 А, максимальной нагрузочной мощностью не более 0,5 Вт.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</si>
  <si>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</si>
  <si>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</si>
  <si>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 xml:space="preserve">ИК-Фурье спектрометр </t>
  </si>
  <si>
    <t>Тендер</t>
  </si>
  <si>
    <t>Комплект состоит из:
1) ИК-Фурье спектрометр;
2) Приставка для работы в режиме нарушенного полного внутреннего отражения , материал кристалла -  монолитный алмаз; 3) Комплект для пробоподготовки и набор для пробоподготовки жидких, твердых и газообразных обрацов.
Подробная характеристика согласно технической спецификации</t>
  </si>
  <si>
    <t xml:space="preserve">Кондиционер (настенный) </t>
  </si>
  <si>
    <t>Кондиционер (настенный).                                                                                                                           Основные характеристики : Производительность по холоду не менее 6,1 кВт;
Потребляемая мощность в режиме охлаждения не более 3,5 кВт;
Расход воздуха внутренним блоком не менее 750 м3/час;
Напряжение питания (Ph/V/Hz)  1/220/50;
Уровень шума внутреннего блока  не более 50 dB (A);
Количество конденсата не более 1,5 литр/час;
Производительность по теплу не менее 6,1 кВт;
  Подробная информация согласно технической спецификации.</t>
  </si>
  <si>
    <t>( по состоянию на 21.12.2015 года)</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</si>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</sst>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
      <b/>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25">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3" fontId="5"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9" fillId="2" borderId="2" xfId="0" applyFont="1" applyFill="1" applyBorder="1" applyAlignment="1">
      <alignment horizontal="center"/>
    </xf>
    <xf numFmtId="0" fontId="7" fillId="2" borderId="1" xfId="3"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5" fillId="2" borderId="0" xfId="0" applyNumberFormat="1" applyFont="1" applyFill="1" applyAlignment="1"/>
    <xf numFmtId="4" fontId="5" fillId="2" borderId="0" xfId="0" applyNumberFormat="1" applyFont="1" applyFill="1" applyAlignment="1"/>
    <xf numFmtId="2"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2" fontId="5" fillId="2" borderId="1" xfId="1" applyNumberFormat="1" applyFont="1" applyFill="1" applyBorder="1" applyAlignment="1">
      <alignment vertical="center" wrapText="1"/>
    </xf>
    <xf numFmtId="4" fontId="5" fillId="2" borderId="1" xfId="1" applyNumberFormat="1" applyFont="1" applyFill="1" applyBorder="1" applyAlignment="1">
      <alignment vertical="center" wrapText="1"/>
    </xf>
    <xf numFmtId="2" fontId="7" fillId="2" borderId="1" xfId="4" applyNumberFormat="1" applyFont="1" applyFill="1" applyBorder="1" applyAlignment="1">
      <alignment vertical="center"/>
    </xf>
    <xf numFmtId="2" fontId="7" fillId="2" borderId="1" xfId="0" applyNumberFormat="1" applyFont="1" applyFill="1" applyBorder="1" applyAlignment="1">
      <alignment vertical="center"/>
    </xf>
    <xf numFmtId="2" fontId="7" fillId="2" borderId="1" xfId="8" applyNumberFormat="1" applyFont="1" applyFill="1" applyBorder="1" applyAlignment="1">
      <alignment vertical="center"/>
    </xf>
    <xf numFmtId="2" fontId="5" fillId="2" borderId="1" xfId="1" applyNumberFormat="1" applyFont="1" applyFill="1" applyBorder="1" applyAlignment="1">
      <alignment vertical="center"/>
    </xf>
    <xf numFmtId="2" fontId="5" fillId="2" borderId="3" xfId="1" applyNumberFormat="1" applyFont="1" applyFill="1" applyBorder="1" applyAlignment="1">
      <alignment vertical="center"/>
    </xf>
    <xf numFmtId="2" fontId="5" fillId="2" borderId="0" xfId="1" applyNumberFormat="1" applyFont="1" applyFill="1" applyBorder="1" applyAlignment="1">
      <alignment vertical="center"/>
    </xf>
    <xf numFmtId="2" fontId="6" fillId="2" borderId="4"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1" xfId="0" applyNumberFormat="1" applyFont="1" applyFill="1" applyBorder="1" applyAlignment="1">
      <alignment vertical="center"/>
    </xf>
    <xf numFmtId="2" fontId="5" fillId="2" borderId="1" xfId="0" applyNumberFormat="1" applyFont="1" applyFill="1" applyBorder="1" applyAlignment="1">
      <alignment vertical="center"/>
    </xf>
    <xf numFmtId="2" fontId="8" fillId="2" borderId="1" xfId="0" applyNumberFormat="1" applyFont="1" applyFill="1" applyBorder="1" applyAlignment="1">
      <alignment vertical="center" wrapText="1"/>
    </xf>
    <xf numFmtId="2" fontId="8"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1" xfId="10" applyNumberFormat="1" applyFont="1" applyFill="1" applyBorder="1" applyAlignment="1">
      <alignment vertical="center" wrapText="1"/>
    </xf>
    <xf numFmtId="2" fontId="5" fillId="2" borderId="3" xfId="10" applyNumberFormat="1" applyFont="1" applyFill="1" applyBorder="1" applyAlignment="1">
      <alignment vertical="center" wrapText="1"/>
    </xf>
    <xf numFmtId="4" fontId="7" fillId="2" borderId="1" xfId="12" applyNumberFormat="1" applyFont="1" applyFill="1" applyBorder="1" applyAlignment="1">
      <alignment vertical="center"/>
    </xf>
    <xf numFmtId="4" fontId="9" fillId="2" borderId="1" xfId="1" applyNumberFormat="1" applyFont="1" applyFill="1" applyBorder="1" applyAlignment="1">
      <alignment vertical="center" wrapText="1"/>
    </xf>
    <xf numFmtId="2"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xf>
    <xf numFmtId="4" fontId="7" fillId="2" borderId="1" xfId="9" applyNumberFormat="1" applyFont="1" applyFill="1" applyBorder="1" applyAlignment="1">
      <alignment vertical="center" wrapText="1"/>
    </xf>
    <xf numFmtId="0" fontId="7" fillId="2" borderId="7" xfId="3" applyFont="1" applyFill="1" applyBorder="1" applyAlignment="1">
      <alignment horizontal="center" vertical="center" wrapText="1"/>
    </xf>
    <xf numFmtId="4" fontId="18" fillId="2" borderId="1" xfId="9" applyNumberFormat="1" applyFont="1" applyFill="1" applyBorder="1" applyAlignment="1">
      <alignment vertical="center" wrapText="1"/>
    </xf>
    <xf numFmtId="4" fontId="7" fillId="2" borderId="3" xfId="12" applyNumberFormat="1" applyFont="1" applyFill="1" applyBorder="1" applyAlignment="1">
      <alignment vertical="center"/>
    </xf>
    <xf numFmtId="4" fontId="5" fillId="2" borderId="3" xfId="10" applyNumberFormat="1" applyFont="1" applyFill="1" applyBorder="1" applyAlignment="1">
      <alignment vertical="center" wrapText="1"/>
    </xf>
    <xf numFmtId="3" fontId="5" fillId="2" borderId="3" xfId="5"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3" fontId="15"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5" fillId="2" borderId="1" xfId="3" applyFont="1" applyFill="1" applyBorder="1" applyAlignment="1">
      <alignment horizontal="center" vertical="center" wrapText="1"/>
    </xf>
    <xf numFmtId="0" fontId="15" fillId="2" borderId="1" xfId="3" applyFont="1" applyFill="1" applyBorder="1" applyAlignment="1">
      <alignment horizontal="center" vertical="center"/>
    </xf>
    <xf numFmtId="4" fontId="15" fillId="2" borderId="3" xfId="12" applyNumberFormat="1" applyFont="1" applyFill="1" applyBorder="1" applyAlignment="1">
      <alignment horizontal="center" vertical="center"/>
    </xf>
    <xf numFmtId="4" fontId="16" fillId="2" borderId="3" xfId="1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51&#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s>
    <sheetDataSet>
      <sheetData sheetId="0">
        <row r="263">
          <cell r="D263" t="str">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ell>
        </row>
        <row r="324">
          <cell r="A324">
            <v>315</v>
          </cell>
          <cell r="B324" t="str">
            <v>Паяльник</v>
          </cell>
          <cell r="C324" t="str">
            <v>запрос ценовых предложений</v>
          </cell>
          <cell r="D324" t="str">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ell>
          <cell r="E324">
            <v>1</v>
          </cell>
          <cell r="F324" t="str">
            <v>шт</v>
          </cell>
        </row>
        <row r="325">
          <cell r="A325">
            <v>316</v>
          </cell>
          <cell r="B325" t="str">
            <v>Блок питания 30 вольт</v>
          </cell>
          <cell r="C325" t="str">
            <v>запрос ценовых предложений</v>
          </cell>
          <cell r="D325" t="str">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ell>
          <cell r="E325">
            <v>2</v>
          </cell>
          <cell r="F325" t="str">
            <v>шт</v>
          </cell>
        </row>
        <row r="326">
          <cell r="A326">
            <v>317</v>
          </cell>
          <cell r="B326" t="str">
            <v>Блок питания 60 вольт</v>
          </cell>
          <cell r="C326" t="str">
            <v>запрос ценовых предложений</v>
          </cell>
          <cell r="D326" t="str">
            <v>Напряжение питающей сети: не менее 200 V, 
Диапазон выходного напряжения: 0-60 V +- 2,5%,
Диапазон выходного тока: 0-5 А +- 2,5%, 
Индикация параметров: светодиодный индикатор</v>
          </cell>
          <cell r="E326">
            <v>2</v>
          </cell>
          <cell r="F326" t="str">
            <v>шт</v>
          </cell>
        </row>
        <row r="327">
          <cell r="A327">
            <v>318</v>
          </cell>
          <cell r="B327" t="str">
            <v>Влагометр</v>
          </cell>
          <cell r="C327" t="str">
            <v>запрос ценовых предложений</v>
          </cell>
          <cell r="D327" t="str">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ell>
          <cell r="E327">
            <v>1</v>
          </cell>
          <cell r="F327" t="str">
            <v>шт</v>
          </cell>
        </row>
        <row r="328">
          <cell r="A328">
            <v>319</v>
          </cell>
          <cell r="B328" t="str">
            <v xml:space="preserve">Многофункциональный тестер  </v>
          </cell>
          <cell r="C328" t="str">
            <v>запрос ценовых предложений</v>
          </cell>
          <cell r="D328" t="str">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ell>
          <cell r="E328">
            <v>1</v>
          </cell>
          <cell r="F328" t="str">
            <v>шт</v>
          </cell>
        </row>
        <row r="329">
          <cell r="A329">
            <v>320</v>
          </cell>
          <cell r="B329" t="str">
            <v>Ванна ультразвуковая</v>
          </cell>
          <cell r="C329" t="str">
            <v>запрос ценовых предложений</v>
          </cell>
          <cell r="D329" t="str">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ell>
          <cell r="E329">
            <v>1</v>
          </cell>
          <cell r="F329" t="str">
            <v>шт</v>
          </cell>
        </row>
        <row r="330">
          <cell r="A330">
            <v>321</v>
          </cell>
          <cell r="B330" t="str">
            <v>Измеритель</v>
          </cell>
          <cell r="C330" t="str">
            <v>запрос ценовых предложений</v>
          </cell>
          <cell r="D330" t="str">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ell>
          <cell r="E330">
            <v>1</v>
          </cell>
          <cell r="F330" t="str">
            <v>шт</v>
          </cell>
        </row>
        <row r="331">
          <cell r="A331">
            <v>322</v>
          </cell>
          <cell r="B331" t="str">
            <v>Мультиметр</v>
          </cell>
          <cell r="C331" t="str">
            <v>запрос ценовых предложений</v>
          </cell>
          <cell r="D331" t="str">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ell>
          <cell r="E331">
            <v>1</v>
          </cell>
          <cell r="F331" t="str">
            <v>шт</v>
          </cell>
        </row>
        <row r="332">
          <cell r="A332">
            <v>323</v>
          </cell>
          <cell r="B332" t="str">
            <v>Мультиметр портативный</v>
          </cell>
          <cell r="C332" t="str">
            <v>запрос ценовых предложений</v>
          </cell>
          <cell r="D332" t="str">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ell>
          <cell r="E332">
            <v>1</v>
          </cell>
          <cell r="F332" t="str">
            <v>шт</v>
          </cell>
        </row>
        <row r="333">
          <cell r="A333">
            <v>324</v>
          </cell>
          <cell r="B333" t="str">
            <v>Мультиметр стационарный</v>
          </cell>
          <cell r="C333" t="str">
            <v>запрос ценовых предложений</v>
          </cell>
          <cell r="D333" t="str">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ell>
          <cell r="E333">
            <v>1</v>
          </cell>
          <cell r="F333" t="str">
            <v>шт</v>
          </cell>
        </row>
        <row r="334">
          <cell r="A334">
            <v>325</v>
          </cell>
          <cell r="B334" t="str">
            <v>Мегаомметр</v>
          </cell>
          <cell r="C334" t="str">
            <v>запрос ценовых предложений</v>
          </cell>
          <cell r="D334" t="str">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ell>
          <cell r="E334">
            <v>1</v>
          </cell>
          <cell r="F334" t="str">
            <v>шт</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E311">
            <v>1</v>
          </cell>
          <cell r="F311" t="str">
            <v>шт</v>
          </cell>
        </row>
        <row r="312">
          <cell r="B312" t="str">
            <v>Ультразвуковая мойка</v>
          </cell>
          <cell r="C312" t="str">
            <v>запрос ценовых предложений</v>
          </cell>
          <cell r="E312">
            <v>1</v>
          </cell>
          <cell r="F312" t="str">
            <v>шт</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75"/>
  <sheetViews>
    <sheetView tabSelected="1" zoomScale="80" zoomScaleNormal="80" workbookViewId="0">
      <selection activeCell="H341" sqref="H341:H368"/>
    </sheetView>
  </sheetViews>
  <sheetFormatPr defaultRowHeight="15" x14ac:dyDescent="0.25"/>
  <cols>
    <col min="1" max="1" width="5.5703125" style="14" customWidth="1"/>
    <col min="2" max="2" width="42.42578125" style="14" customWidth="1"/>
    <col min="3" max="3" width="20.5703125" style="14" customWidth="1"/>
    <col min="4" max="4" width="94.42578125" style="53" customWidth="1"/>
    <col min="5" max="5" width="14.5703125" style="14" customWidth="1"/>
    <col min="6" max="6" width="19.5703125" style="14" customWidth="1"/>
    <col min="7" max="7" width="19.42578125" style="69" customWidth="1"/>
    <col min="8" max="8" width="23.7109375" style="70" customWidth="1"/>
    <col min="9" max="9" width="20.5703125" style="14" customWidth="1"/>
    <col min="10" max="16384" width="9.140625" style="14"/>
  </cols>
  <sheetData>
    <row r="3" spans="1:9" x14ac:dyDescent="0.25">
      <c r="A3" s="120" t="s">
        <v>17</v>
      </c>
      <c r="B3" s="120"/>
      <c r="C3" s="120"/>
      <c r="D3" s="120"/>
      <c r="E3" s="120"/>
      <c r="F3" s="120"/>
      <c r="G3" s="120"/>
      <c r="H3" s="120"/>
      <c r="I3" s="120"/>
    </row>
    <row r="4" spans="1:9" x14ac:dyDescent="0.25">
      <c r="A4" s="120" t="s">
        <v>18</v>
      </c>
      <c r="B4" s="120"/>
      <c r="C4" s="120"/>
      <c r="D4" s="120"/>
      <c r="E4" s="120"/>
      <c r="F4" s="120"/>
      <c r="G4" s="120"/>
      <c r="H4" s="120"/>
      <c r="I4" s="120"/>
    </row>
    <row r="5" spans="1:9" x14ac:dyDescent="0.25">
      <c r="A5" s="31" t="s">
        <v>0</v>
      </c>
      <c r="D5" s="124" t="s">
        <v>511</v>
      </c>
      <c r="E5" s="124"/>
    </row>
    <row r="6" spans="1:9" x14ac:dyDescent="0.25">
      <c r="A6" s="31"/>
      <c r="D6" s="32"/>
      <c r="E6" s="32"/>
    </row>
    <row r="7" spans="1:9" ht="42.75" x14ac:dyDescent="0.25">
      <c r="A7" s="109" t="s">
        <v>1</v>
      </c>
      <c r="B7" s="109" t="s">
        <v>2</v>
      </c>
      <c r="C7" s="109" t="s">
        <v>3</v>
      </c>
      <c r="D7" s="109" t="s">
        <v>4</v>
      </c>
      <c r="E7" s="109" t="s">
        <v>5</v>
      </c>
      <c r="F7" s="109" t="s">
        <v>6</v>
      </c>
      <c r="G7" s="71" t="s">
        <v>19</v>
      </c>
      <c r="H7" s="115" t="s">
        <v>7</v>
      </c>
      <c r="I7" s="109" t="s">
        <v>8</v>
      </c>
    </row>
    <row r="8" spans="1:9" x14ac:dyDescent="0.25">
      <c r="A8" s="109">
        <v>1</v>
      </c>
      <c r="B8" s="109">
        <v>2</v>
      </c>
      <c r="C8" s="109">
        <v>3</v>
      </c>
      <c r="D8" s="109">
        <v>4</v>
      </c>
      <c r="E8" s="109">
        <v>5</v>
      </c>
      <c r="F8" s="109">
        <v>6</v>
      </c>
      <c r="G8" s="73">
        <v>7</v>
      </c>
      <c r="H8" s="73">
        <v>8</v>
      </c>
      <c r="I8" s="109">
        <v>9</v>
      </c>
    </row>
    <row r="9" spans="1:9" x14ac:dyDescent="0.25">
      <c r="A9" s="121" t="s">
        <v>9</v>
      </c>
      <c r="B9" s="121"/>
      <c r="C9" s="121"/>
      <c r="D9" s="121"/>
      <c r="E9" s="121"/>
      <c r="F9" s="121"/>
      <c r="G9" s="121"/>
      <c r="H9" s="121"/>
      <c r="I9" s="121"/>
    </row>
    <row r="10" spans="1:9" x14ac:dyDescent="0.25">
      <c r="A10" s="3">
        <v>1</v>
      </c>
      <c r="B10" s="110"/>
      <c r="C10" s="110"/>
      <c r="D10" s="109"/>
      <c r="E10" s="110"/>
      <c r="F10" s="110"/>
      <c r="G10" s="71"/>
      <c r="H10" s="72"/>
      <c r="I10" s="110"/>
    </row>
    <row r="11" spans="1:9" x14ac:dyDescent="0.25">
      <c r="A11" s="3">
        <v>2</v>
      </c>
      <c r="B11" s="110"/>
      <c r="C11" s="110"/>
      <c r="D11" s="109"/>
      <c r="E11" s="110"/>
      <c r="F11" s="110"/>
      <c r="G11" s="71"/>
      <c r="H11" s="72"/>
      <c r="I11" s="110"/>
    </row>
    <row r="12" spans="1:9" ht="90" x14ac:dyDescent="0.25">
      <c r="A12" s="3">
        <v>3</v>
      </c>
      <c r="B12" s="4" t="s">
        <v>29</v>
      </c>
      <c r="C12" s="3" t="s">
        <v>28</v>
      </c>
      <c r="D12" s="4" t="s">
        <v>31</v>
      </c>
      <c r="E12" s="3">
        <v>1</v>
      </c>
      <c r="F12" s="3" t="s">
        <v>21</v>
      </c>
      <c r="G12" s="74">
        <v>143054</v>
      </c>
      <c r="H12" s="75">
        <f>E12*G12</f>
        <v>143054</v>
      </c>
      <c r="I12" s="3" t="s">
        <v>32</v>
      </c>
    </row>
    <row r="13" spans="1:9" ht="90" x14ac:dyDescent="0.25">
      <c r="A13" s="3">
        <v>4</v>
      </c>
      <c r="B13" s="4" t="s">
        <v>27</v>
      </c>
      <c r="C13" s="3" t="s">
        <v>28</v>
      </c>
      <c r="D13" s="4" t="s">
        <v>31</v>
      </c>
      <c r="E13" s="3">
        <v>1</v>
      </c>
      <c r="F13" s="3" t="s">
        <v>21</v>
      </c>
      <c r="G13" s="74">
        <v>18255</v>
      </c>
      <c r="H13" s="75">
        <f t="shared" ref="H13:H76" si="0">E13*G13</f>
        <v>18255</v>
      </c>
      <c r="I13" s="3" t="s">
        <v>32</v>
      </c>
    </row>
    <row r="14" spans="1:9" ht="90" x14ac:dyDescent="0.25">
      <c r="A14" s="3">
        <v>5</v>
      </c>
      <c r="B14" s="4" t="s">
        <v>30</v>
      </c>
      <c r="C14" s="3" t="s">
        <v>28</v>
      </c>
      <c r="D14" s="4" t="s">
        <v>31</v>
      </c>
      <c r="E14" s="3">
        <v>1</v>
      </c>
      <c r="F14" s="3" t="s">
        <v>21</v>
      </c>
      <c r="G14" s="74">
        <v>419643</v>
      </c>
      <c r="H14" s="75">
        <f t="shared" si="0"/>
        <v>419643</v>
      </c>
      <c r="I14" s="3" t="s">
        <v>32</v>
      </c>
    </row>
    <row r="15" spans="1:9" ht="93.75" customHeight="1" x14ac:dyDescent="0.25">
      <c r="A15" s="3">
        <v>6</v>
      </c>
      <c r="B15" s="4" t="s">
        <v>33</v>
      </c>
      <c r="C15" s="3" t="s">
        <v>28</v>
      </c>
      <c r="D15" s="4" t="s">
        <v>31</v>
      </c>
      <c r="E15" s="3">
        <v>1</v>
      </c>
      <c r="F15" s="3" t="s">
        <v>21</v>
      </c>
      <c r="G15" s="74">
        <v>325893</v>
      </c>
      <c r="H15" s="75">
        <f t="shared" si="0"/>
        <v>325893</v>
      </c>
      <c r="I15" s="3" t="s">
        <v>32</v>
      </c>
    </row>
    <row r="16" spans="1:9" x14ac:dyDescent="0.25">
      <c r="A16" s="3">
        <v>7</v>
      </c>
      <c r="B16" s="4" t="s">
        <v>190</v>
      </c>
      <c r="C16" s="3"/>
      <c r="D16" s="4"/>
      <c r="E16" s="3"/>
      <c r="F16" s="3"/>
      <c r="G16" s="74"/>
      <c r="H16" s="75"/>
      <c r="I16" s="3"/>
    </row>
    <row r="17" spans="1:9" s="10" customFormat="1" x14ac:dyDescent="0.25">
      <c r="A17" s="33">
        <v>8</v>
      </c>
      <c r="B17" s="4" t="s">
        <v>190</v>
      </c>
      <c r="C17" s="16"/>
      <c r="D17" s="16"/>
      <c r="E17" s="16"/>
      <c r="F17" s="33"/>
      <c r="G17" s="76"/>
      <c r="H17" s="75"/>
      <c r="I17" s="9"/>
    </row>
    <row r="18" spans="1:9" s="10" customFormat="1" x14ac:dyDescent="0.25">
      <c r="A18" s="3">
        <v>9</v>
      </c>
      <c r="B18" s="4" t="s">
        <v>190</v>
      </c>
      <c r="C18" s="16"/>
      <c r="D18" s="16"/>
      <c r="E18" s="16"/>
      <c r="F18" s="33"/>
      <c r="G18" s="76"/>
      <c r="H18" s="75"/>
      <c r="I18" s="9"/>
    </row>
    <row r="19" spans="1:9" s="10" customFormat="1" x14ac:dyDescent="0.25">
      <c r="A19" s="33">
        <v>10</v>
      </c>
      <c r="B19" s="4" t="s">
        <v>190</v>
      </c>
      <c r="C19" s="16"/>
      <c r="D19" s="16"/>
      <c r="E19" s="16"/>
      <c r="F19" s="33"/>
      <c r="G19" s="76"/>
      <c r="H19" s="75"/>
      <c r="I19" s="9"/>
    </row>
    <row r="20" spans="1:9" s="10" customFormat="1" x14ac:dyDescent="0.25">
      <c r="A20" s="3">
        <v>11</v>
      </c>
      <c r="B20" s="4" t="s">
        <v>190</v>
      </c>
      <c r="C20" s="16"/>
      <c r="D20" s="16"/>
      <c r="E20" s="16"/>
      <c r="F20" s="33"/>
      <c r="G20" s="76"/>
      <c r="H20" s="75"/>
      <c r="I20" s="9"/>
    </row>
    <row r="21" spans="1:9" s="10" customFormat="1" x14ac:dyDescent="0.25">
      <c r="A21" s="33">
        <v>12</v>
      </c>
      <c r="B21" s="4" t="s">
        <v>190</v>
      </c>
      <c r="C21" s="16"/>
      <c r="D21" s="16"/>
      <c r="E21" s="16"/>
      <c r="F21" s="33"/>
      <c r="G21" s="76"/>
      <c r="H21" s="75"/>
      <c r="I21" s="9"/>
    </row>
    <row r="22" spans="1:9" s="10" customFormat="1" x14ac:dyDescent="0.25">
      <c r="A22" s="3">
        <v>13</v>
      </c>
      <c r="B22" s="4" t="s">
        <v>190</v>
      </c>
      <c r="C22" s="16"/>
      <c r="D22" s="16"/>
      <c r="E22" s="16"/>
      <c r="F22" s="33"/>
      <c r="G22" s="76"/>
      <c r="H22" s="75"/>
      <c r="I22" s="9"/>
    </row>
    <row r="23" spans="1:9" s="10" customFormat="1" x14ac:dyDescent="0.25">
      <c r="A23" s="33">
        <v>14</v>
      </c>
      <c r="B23" s="4" t="s">
        <v>190</v>
      </c>
      <c r="C23" s="16"/>
      <c r="D23" s="16"/>
      <c r="E23" s="16"/>
      <c r="F23" s="33"/>
      <c r="G23" s="76"/>
      <c r="H23" s="75"/>
      <c r="I23" s="9"/>
    </row>
    <row r="24" spans="1:9" s="10" customFormat="1" x14ac:dyDescent="0.25">
      <c r="A24" s="3">
        <v>15</v>
      </c>
      <c r="B24" s="4" t="s">
        <v>190</v>
      </c>
      <c r="C24" s="16"/>
      <c r="D24" s="16"/>
      <c r="E24" s="16"/>
      <c r="F24" s="33"/>
      <c r="G24" s="76"/>
      <c r="H24" s="75"/>
      <c r="I24" s="9"/>
    </row>
    <row r="25" spans="1:9" s="10" customFormat="1" x14ac:dyDescent="0.25">
      <c r="A25" s="33">
        <v>16</v>
      </c>
      <c r="B25" s="4" t="s">
        <v>190</v>
      </c>
      <c r="C25" s="16"/>
      <c r="D25" s="34"/>
      <c r="E25" s="16"/>
      <c r="F25" s="35"/>
      <c r="G25" s="77"/>
      <c r="H25" s="75"/>
      <c r="I25" s="9"/>
    </row>
    <row r="26" spans="1:9" s="10" customFormat="1" x14ac:dyDescent="0.25">
      <c r="A26" s="3">
        <v>17</v>
      </c>
      <c r="B26" s="4" t="s">
        <v>190</v>
      </c>
      <c r="C26" s="16"/>
      <c r="D26" s="12"/>
      <c r="E26" s="16"/>
      <c r="F26" s="35"/>
      <c r="G26" s="77"/>
      <c r="H26" s="75"/>
      <c r="I26" s="9"/>
    </row>
    <row r="27" spans="1:9" s="10" customFormat="1" x14ac:dyDescent="0.25">
      <c r="A27" s="33">
        <v>18</v>
      </c>
      <c r="B27" s="4" t="s">
        <v>190</v>
      </c>
      <c r="C27" s="16"/>
      <c r="D27" s="34"/>
      <c r="E27" s="16"/>
      <c r="F27" s="35"/>
      <c r="G27" s="77"/>
      <c r="H27" s="75"/>
      <c r="I27" s="9"/>
    </row>
    <row r="28" spans="1:9" s="10" customFormat="1" x14ac:dyDescent="0.25">
      <c r="A28" s="3">
        <v>19</v>
      </c>
      <c r="B28" s="36" t="s">
        <v>190</v>
      </c>
      <c r="C28" s="16"/>
      <c r="D28" s="12"/>
      <c r="E28" s="37"/>
      <c r="F28" s="37"/>
      <c r="G28" s="78"/>
      <c r="H28" s="75"/>
      <c r="I28" s="9"/>
    </row>
    <row r="29" spans="1:9" s="10" customFormat="1" x14ac:dyDescent="0.25">
      <c r="A29" s="33">
        <v>20</v>
      </c>
      <c r="B29" s="36" t="s">
        <v>190</v>
      </c>
      <c r="C29" s="16"/>
      <c r="D29" s="12"/>
      <c r="E29" s="16"/>
      <c r="F29" s="35"/>
      <c r="G29" s="77"/>
      <c r="H29" s="75"/>
      <c r="I29" s="9"/>
    </row>
    <row r="30" spans="1:9" s="10" customFormat="1" ht="30" x14ac:dyDescent="0.25">
      <c r="A30" s="3">
        <v>21</v>
      </c>
      <c r="B30" s="34" t="s">
        <v>44</v>
      </c>
      <c r="C30" s="16" t="s">
        <v>28</v>
      </c>
      <c r="D30" s="12" t="s">
        <v>37</v>
      </c>
      <c r="E30" s="16">
        <v>10800</v>
      </c>
      <c r="F30" s="35" t="s">
        <v>38</v>
      </c>
      <c r="G30" s="77">
        <v>122.33</v>
      </c>
      <c r="H30" s="75">
        <f t="shared" si="0"/>
        <v>1321164</v>
      </c>
      <c r="I30" s="9" t="s">
        <v>34</v>
      </c>
    </row>
    <row r="31" spans="1:9" s="10" customFormat="1" x14ac:dyDescent="0.25">
      <c r="A31" s="33">
        <v>22</v>
      </c>
      <c r="B31" s="4" t="s">
        <v>190</v>
      </c>
      <c r="C31" s="16"/>
      <c r="D31" s="12"/>
      <c r="E31" s="16"/>
      <c r="F31" s="35"/>
      <c r="G31" s="77"/>
      <c r="H31" s="75"/>
      <c r="I31" s="9"/>
    </row>
    <row r="32" spans="1:9" s="10" customFormat="1" x14ac:dyDescent="0.25">
      <c r="A32" s="3">
        <v>23</v>
      </c>
      <c r="B32" s="4" t="s">
        <v>190</v>
      </c>
      <c r="C32" s="16"/>
      <c r="D32" s="12"/>
      <c r="E32" s="16"/>
      <c r="F32" s="35"/>
      <c r="G32" s="77"/>
      <c r="H32" s="75"/>
      <c r="I32" s="9"/>
    </row>
    <row r="33" spans="1:9" s="10" customFormat="1" x14ac:dyDescent="0.25">
      <c r="A33" s="33">
        <v>24</v>
      </c>
      <c r="B33" s="4" t="s">
        <v>190</v>
      </c>
      <c r="C33" s="16"/>
      <c r="D33" s="12"/>
      <c r="E33" s="16"/>
      <c r="F33" s="35"/>
      <c r="G33" s="77"/>
      <c r="H33" s="75"/>
      <c r="I33" s="9"/>
    </row>
    <row r="34" spans="1:9" s="10" customFormat="1" x14ac:dyDescent="0.25">
      <c r="A34" s="3">
        <v>25</v>
      </c>
      <c r="B34" s="4" t="s">
        <v>190</v>
      </c>
      <c r="C34" s="16"/>
      <c r="D34" s="12"/>
      <c r="E34" s="16"/>
      <c r="F34" s="35"/>
      <c r="G34" s="77"/>
      <c r="H34" s="75"/>
      <c r="I34" s="9"/>
    </row>
    <row r="35" spans="1:9" s="10" customFormat="1" x14ac:dyDescent="0.25">
      <c r="A35" s="33">
        <v>26</v>
      </c>
      <c r="B35" s="4" t="s">
        <v>190</v>
      </c>
      <c r="C35" s="16"/>
      <c r="D35" s="12"/>
      <c r="E35" s="16"/>
      <c r="F35" s="35"/>
      <c r="G35" s="77"/>
      <c r="H35" s="75"/>
      <c r="I35" s="9"/>
    </row>
    <row r="36" spans="1:9" s="10" customFormat="1" x14ac:dyDescent="0.25">
      <c r="A36" s="3">
        <v>27</v>
      </c>
      <c r="B36" s="4" t="s">
        <v>190</v>
      </c>
      <c r="C36" s="16"/>
      <c r="D36" s="12"/>
      <c r="E36" s="16"/>
      <c r="F36" s="35"/>
      <c r="G36" s="77"/>
      <c r="H36" s="75"/>
      <c r="I36" s="9"/>
    </row>
    <row r="37" spans="1:9" s="10" customFormat="1" x14ac:dyDescent="0.25">
      <c r="A37" s="33">
        <v>28</v>
      </c>
      <c r="B37" s="4" t="s">
        <v>190</v>
      </c>
      <c r="C37" s="16"/>
      <c r="D37" s="12"/>
      <c r="E37" s="16"/>
      <c r="F37" s="35"/>
      <c r="G37" s="77"/>
      <c r="H37" s="75"/>
      <c r="I37" s="9"/>
    </row>
    <row r="38" spans="1:9" s="10" customFormat="1" x14ac:dyDescent="0.25">
      <c r="A38" s="3">
        <v>29</v>
      </c>
      <c r="B38" s="4" t="s">
        <v>190</v>
      </c>
      <c r="C38" s="16"/>
      <c r="D38" s="12"/>
      <c r="E38" s="16"/>
      <c r="F38" s="35"/>
      <c r="G38" s="77"/>
      <c r="H38" s="75"/>
      <c r="I38" s="9"/>
    </row>
    <row r="39" spans="1:9" s="10" customFormat="1" x14ac:dyDescent="0.25">
      <c r="A39" s="33">
        <v>30</v>
      </c>
      <c r="B39" s="4" t="s">
        <v>190</v>
      </c>
      <c r="C39" s="16"/>
      <c r="D39" s="12"/>
      <c r="E39" s="16"/>
      <c r="F39" s="35"/>
      <c r="G39" s="77"/>
      <c r="H39" s="75"/>
      <c r="I39" s="9"/>
    </row>
    <row r="40" spans="1:9" s="10" customFormat="1" x14ac:dyDescent="0.25">
      <c r="A40" s="3">
        <v>31</v>
      </c>
      <c r="B40" s="4" t="s">
        <v>190</v>
      </c>
      <c r="C40" s="16"/>
      <c r="D40" s="12"/>
      <c r="E40" s="16"/>
      <c r="F40" s="35"/>
      <c r="G40" s="77"/>
      <c r="H40" s="75"/>
      <c r="I40" s="9"/>
    </row>
    <row r="41" spans="1:9" s="10" customFormat="1" x14ac:dyDescent="0.25">
      <c r="A41" s="33">
        <v>32</v>
      </c>
      <c r="B41" s="4" t="s">
        <v>190</v>
      </c>
      <c r="C41" s="16"/>
      <c r="D41" s="12"/>
      <c r="E41" s="37"/>
      <c r="F41" s="35"/>
      <c r="G41" s="77"/>
      <c r="H41" s="75"/>
      <c r="I41" s="9"/>
    </row>
    <row r="42" spans="1:9" s="10" customFormat="1" x14ac:dyDescent="0.25">
      <c r="A42" s="3">
        <v>33</v>
      </c>
      <c r="B42" s="4" t="s">
        <v>190</v>
      </c>
      <c r="C42" s="16"/>
      <c r="D42" s="12"/>
      <c r="E42" s="38"/>
      <c r="F42" s="35"/>
      <c r="G42" s="77"/>
      <c r="H42" s="75"/>
      <c r="I42" s="9"/>
    </row>
    <row r="43" spans="1:9" s="10" customFormat="1" ht="105" x14ac:dyDescent="0.25">
      <c r="A43" s="33">
        <v>34</v>
      </c>
      <c r="B43" s="12" t="s">
        <v>46</v>
      </c>
      <c r="C43" s="16" t="s">
        <v>47</v>
      </c>
      <c r="D43" s="3" t="s">
        <v>48</v>
      </c>
      <c r="E43" s="38">
        <v>1</v>
      </c>
      <c r="F43" s="35" t="s">
        <v>21</v>
      </c>
      <c r="G43" s="77">
        <v>12175892.859999999</v>
      </c>
      <c r="H43" s="75">
        <f t="shared" si="0"/>
        <v>12175892.859999999</v>
      </c>
      <c r="I43" s="9" t="s">
        <v>34</v>
      </c>
    </row>
    <row r="44" spans="1:9" s="10" customFormat="1" x14ac:dyDescent="0.25">
      <c r="A44" s="33">
        <v>35</v>
      </c>
      <c r="B44" s="12"/>
      <c r="C44" s="16"/>
      <c r="D44" s="3"/>
      <c r="E44" s="38"/>
      <c r="F44" s="35"/>
      <c r="G44" s="77"/>
      <c r="H44" s="75"/>
      <c r="I44" s="9"/>
    </row>
    <row r="45" spans="1:9" s="10" customFormat="1" x14ac:dyDescent="0.25">
      <c r="A45" s="33">
        <v>36</v>
      </c>
      <c r="B45" s="12"/>
      <c r="C45" s="16"/>
      <c r="D45" s="3"/>
      <c r="E45" s="38"/>
      <c r="F45" s="35"/>
      <c r="G45" s="77"/>
      <c r="H45" s="75"/>
      <c r="I45" s="9"/>
    </row>
    <row r="46" spans="1:9" s="10" customFormat="1" x14ac:dyDescent="0.25">
      <c r="A46" s="33">
        <v>37</v>
      </c>
      <c r="B46" s="12"/>
      <c r="C46" s="16"/>
      <c r="D46" s="3"/>
      <c r="E46" s="38"/>
      <c r="F46" s="35"/>
      <c r="G46" s="77"/>
      <c r="H46" s="75"/>
      <c r="I46" s="9"/>
    </row>
    <row r="47" spans="1:9" s="10" customFormat="1" ht="45" x14ac:dyDescent="0.25">
      <c r="A47" s="33">
        <v>38</v>
      </c>
      <c r="B47" s="4" t="s">
        <v>49</v>
      </c>
      <c r="C47" s="39" t="s">
        <v>28</v>
      </c>
      <c r="D47" s="12" t="s">
        <v>50</v>
      </c>
      <c r="E47" s="6">
        <v>1</v>
      </c>
      <c r="F47" s="35" t="s">
        <v>21</v>
      </c>
      <c r="G47" s="79">
        <v>1325872</v>
      </c>
      <c r="H47" s="75">
        <f t="shared" si="0"/>
        <v>1325872</v>
      </c>
      <c r="I47" s="9" t="s">
        <v>34</v>
      </c>
    </row>
    <row r="48" spans="1:9" s="10" customFormat="1" ht="45" x14ac:dyDescent="0.25">
      <c r="A48" s="3">
        <v>39</v>
      </c>
      <c r="B48" s="4" t="s">
        <v>51</v>
      </c>
      <c r="C48" s="39" t="s">
        <v>28</v>
      </c>
      <c r="D48" s="12" t="s">
        <v>50</v>
      </c>
      <c r="E48" s="6">
        <v>1</v>
      </c>
      <c r="F48" s="35" t="s">
        <v>21</v>
      </c>
      <c r="G48" s="79">
        <v>3475994</v>
      </c>
      <c r="H48" s="75">
        <f t="shared" si="0"/>
        <v>3475994</v>
      </c>
      <c r="I48" s="9" t="s">
        <v>34</v>
      </c>
    </row>
    <row r="49" spans="1:9" s="10" customFormat="1" ht="45" x14ac:dyDescent="0.25">
      <c r="A49" s="3">
        <v>40</v>
      </c>
      <c r="B49" s="4" t="s">
        <v>55</v>
      </c>
      <c r="C49" s="39" t="s">
        <v>28</v>
      </c>
      <c r="D49" s="12" t="s">
        <v>50</v>
      </c>
      <c r="E49" s="6">
        <v>1</v>
      </c>
      <c r="F49" s="35" t="s">
        <v>21</v>
      </c>
      <c r="G49" s="79">
        <v>1455804</v>
      </c>
      <c r="H49" s="75">
        <f t="shared" si="0"/>
        <v>1455804</v>
      </c>
      <c r="I49" s="9" t="s">
        <v>34</v>
      </c>
    </row>
    <row r="50" spans="1:9" s="10" customFormat="1" x14ac:dyDescent="0.25">
      <c r="A50" s="3">
        <v>41</v>
      </c>
      <c r="B50" s="4"/>
      <c r="C50" s="39"/>
      <c r="D50" s="12"/>
      <c r="E50" s="6"/>
      <c r="F50" s="35"/>
      <c r="G50" s="79"/>
      <c r="H50" s="75"/>
      <c r="I50" s="9"/>
    </row>
    <row r="51" spans="1:9" s="10" customFormat="1" ht="75" x14ac:dyDescent="0.25">
      <c r="A51" s="3">
        <v>42</v>
      </c>
      <c r="B51" s="40" t="s">
        <v>52</v>
      </c>
      <c r="C51" s="16" t="s">
        <v>26</v>
      </c>
      <c r="D51" s="3" t="s">
        <v>56</v>
      </c>
      <c r="E51" s="6">
        <v>1</v>
      </c>
      <c r="F51" s="6" t="s">
        <v>21</v>
      </c>
      <c r="G51" s="79">
        <v>3995703</v>
      </c>
      <c r="H51" s="75">
        <f t="shared" si="0"/>
        <v>3995703</v>
      </c>
      <c r="I51" s="9" t="s">
        <v>34</v>
      </c>
    </row>
    <row r="52" spans="1:9" s="10" customFormat="1" ht="162" customHeight="1" x14ac:dyDescent="0.25">
      <c r="A52" s="3">
        <v>43</v>
      </c>
      <c r="B52" s="12" t="s">
        <v>53</v>
      </c>
      <c r="C52" s="16" t="s">
        <v>26</v>
      </c>
      <c r="D52" s="3" t="s">
        <v>57</v>
      </c>
      <c r="E52" s="6">
        <v>1</v>
      </c>
      <c r="F52" s="6" t="s">
        <v>21</v>
      </c>
      <c r="G52" s="79">
        <v>5523126</v>
      </c>
      <c r="H52" s="75">
        <f t="shared" si="0"/>
        <v>5523126</v>
      </c>
      <c r="I52" s="9" t="s">
        <v>34</v>
      </c>
    </row>
    <row r="53" spans="1:9" s="10" customFormat="1" ht="77.25" customHeight="1" x14ac:dyDescent="0.25">
      <c r="A53" s="3">
        <v>44</v>
      </c>
      <c r="B53" s="12" t="s">
        <v>54</v>
      </c>
      <c r="C53" s="16" t="s">
        <v>26</v>
      </c>
      <c r="D53" s="3" t="s">
        <v>58</v>
      </c>
      <c r="E53" s="6">
        <v>1</v>
      </c>
      <c r="F53" s="6" t="s">
        <v>21</v>
      </c>
      <c r="G53" s="79">
        <v>7413661</v>
      </c>
      <c r="H53" s="75">
        <f t="shared" si="0"/>
        <v>7413661</v>
      </c>
      <c r="I53" s="9" t="s">
        <v>34</v>
      </c>
    </row>
    <row r="54" spans="1:9" s="10" customFormat="1" ht="222" customHeight="1" x14ac:dyDescent="0.25">
      <c r="A54" s="3">
        <v>45</v>
      </c>
      <c r="B54" s="5" t="s">
        <v>59</v>
      </c>
      <c r="C54" s="16" t="s">
        <v>26</v>
      </c>
      <c r="D54" s="11" t="s">
        <v>60</v>
      </c>
      <c r="E54" s="8">
        <v>1</v>
      </c>
      <c r="F54" s="8" t="s">
        <v>35</v>
      </c>
      <c r="G54" s="80">
        <v>1780625</v>
      </c>
      <c r="H54" s="75">
        <f t="shared" si="0"/>
        <v>1780625</v>
      </c>
      <c r="I54" s="9" t="s">
        <v>34</v>
      </c>
    </row>
    <row r="55" spans="1:9" s="10" customFormat="1" ht="14.25" customHeight="1" x14ac:dyDescent="0.25">
      <c r="A55" s="11">
        <v>46</v>
      </c>
      <c r="B55" s="12"/>
      <c r="C55" s="16"/>
      <c r="D55" s="3"/>
      <c r="E55" s="6"/>
      <c r="F55" s="6"/>
      <c r="G55" s="81"/>
      <c r="H55" s="75"/>
      <c r="I55" s="9"/>
    </row>
    <row r="56" spans="1:9" s="10" customFormat="1" ht="290.25" customHeight="1" x14ac:dyDescent="0.25">
      <c r="A56" s="11">
        <v>47</v>
      </c>
      <c r="B56" s="41" t="s">
        <v>61</v>
      </c>
      <c r="C56" s="42" t="s">
        <v>26</v>
      </c>
      <c r="D56" s="42" t="s">
        <v>62</v>
      </c>
      <c r="E56" s="8">
        <v>1</v>
      </c>
      <c r="F56" s="8" t="s">
        <v>21</v>
      </c>
      <c r="G56" s="82">
        <v>3009778.58</v>
      </c>
      <c r="H56" s="75">
        <f t="shared" si="0"/>
        <v>3009778.58</v>
      </c>
      <c r="I56" s="9" t="s">
        <v>34</v>
      </c>
    </row>
    <row r="57" spans="1:9" s="10" customFormat="1" ht="142.5" customHeight="1" x14ac:dyDescent="0.25">
      <c r="A57" s="11">
        <v>48</v>
      </c>
      <c r="B57" s="3" t="s">
        <v>63</v>
      </c>
      <c r="C57" s="43" t="s">
        <v>26</v>
      </c>
      <c r="D57" s="3" t="s">
        <v>64</v>
      </c>
      <c r="E57" s="3">
        <v>1</v>
      </c>
      <c r="F57" s="3" t="s">
        <v>35</v>
      </c>
      <c r="G57" s="83">
        <v>613017.86</v>
      </c>
      <c r="H57" s="75">
        <f t="shared" si="0"/>
        <v>613017.86</v>
      </c>
      <c r="I57" s="9" t="s">
        <v>34</v>
      </c>
    </row>
    <row r="58" spans="1:9" s="10" customFormat="1" ht="328.5" customHeight="1" x14ac:dyDescent="0.25">
      <c r="A58" s="11">
        <v>49</v>
      </c>
      <c r="B58" s="3" t="s">
        <v>65</v>
      </c>
      <c r="C58" s="43" t="s">
        <v>26</v>
      </c>
      <c r="D58" s="3" t="s">
        <v>66</v>
      </c>
      <c r="E58" s="3">
        <v>1</v>
      </c>
      <c r="F58" s="3" t="s">
        <v>35</v>
      </c>
      <c r="G58" s="84">
        <v>2504615.1800000002</v>
      </c>
      <c r="H58" s="75">
        <f t="shared" si="0"/>
        <v>2504615.1800000002</v>
      </c>
      <c r="I58" s="9" t="s">
        <v>34</v>
      </c>
    </row>
    <row r="59" spans="1:9" s="10" customFormat="1" ht="260.25" customHeight="1" x14ac:dyDescent="0.25">
      <c r="A59" s="11">
        <v>50</v>
      </c>
      <c r="B59" s="3" t="s">
        <v>67</v>
      </c>
      <c r="C59" s="2" t="s">
        <v>26</v>
      </c>
      <c r="D59" s="3" t="s">
        <v>68</v>
      </c>
      <c r="E59" s="6">
        <v>1</v>
      </c>
      <c r="F59" s="6" t="s">
        <v>21</v>
      </c>
      <c r="G59" s="84">
        <v>9695598</v>
      </c>
      <c r="H59" s="75">
        <f t="shared" si="0"/>
        <v>9695598</v>
      </c>
      <c r="I59" s="9" t="s">
        <v>34</v>
      </c>
    </row>
    <row r="60" spans="1:9" s="10" customFormat="1" ht="75" x14ac:dyDescent="0.25">
      <c r="A60" s="11">
        <v>51</v>
      </c>
      <c r="B60" s="11" t="s">
        <v>69</v>
      </c>
      <c r="C60" s="39" t="s">
        <v>28</v>
      </c>
      <c r="D60" s="11" t="s">
        <v>31</v>
      </c>
      <c r="E60" s="8">
        <v>1</v>
      </c>
      <c r="F60" s="8" t="s">
        <v>21</v>
      </c>
      <c r="G60" s="84">
        <v>87858</v>
      </c>
      <c r="H60" s="75">
        <f t="shared" si="0"/>
        <v>87858</v>
      </c>
      <c r="I60" s="9" t="s">
        <v>34</v>
      </c>
    </row>
    <row r="61" spans="1:9" s="10" customFormat="1" ht="75" x14ac:dyDescent="0.25">
      <c r="A61" s="3">
        <v>52</v>
      </c>
      <c r="B61" s="3" t="s">
        <v>70</v>
      </c>
      <c r="C61" s="39" t="s">
        <v>28</v>
      </c>
      <c r="D61" s="3" t="s">
        <v>31</v>
      </c>
      <c r="E61" s="6">
        <v>1</v>
      </c>
      <c r="F61" s="6" t="s">
        <v>21</v>
      </c>
      <c r="G61" s="84">
        <v>138154</v>
      </c>
      <c r="H61" s="75">
        <f t="shared" si="0"/>
        <v>138154</v>
      </c>
      <c r="I61" s="9" t="s">
        <v>34</v>
      </c>
    </row>
    <row r="62" spans="1:9" s="10" customFormat="1" ht="45" x14ac:dyDescent="0.25">
      <c r="A62" s="3">
        <v>53</v>
      </c>
      <c r="B62" s="4" t="s">
        <v>71</v>
      </c>
      <c r="C62" s="39" t="s">
        <v>28</v>
      </c>
      <c r="D62" s="4" t="s">
        <v>72</v>
      </c>
      <c r="E62" s="6">
        <v>475</v>
      </c>
      <c r="F62" s="6" t="s">
        <v>36</v>
      </c>
      <c r="G62" s="84">
        <v>7142.86</v>
      </c>
      <c r="H62" s="75">
        <f t="shared" si="0"/>
        <v>3392858.5</v>
      </c>
      <c r="I62" s="9" t="s">
        <v>34</v>
      </c>
    </row>
    <row r="63" spans="1:9" s="10" customFormat="1" ht="60" x14ac:dyDescent="0.25">
      <c r="A63" s="3">
        <v>54</v>
      </c>
      <c r="B63" s="11" t="s">
        <v>98</v>
      </c>
      <c r="C63" s="39" t="s">
        <v>28</v>
      </c>
      <c r="D63" s="4" t="s">
        <v>106</v>
      </c>
      <c r="E63" s="6">
        <v>1</v>
      </c>
      <c r="F63" s="6" t="s">
        <v>21</v>
      </c>
      <c r="G63" s="84">
        <v>537797</v>
      </c>
      <c r="H63" s="75">
        <f t="shared" si="0"/>
        <v>537797</v>
      </c>
      <c r="I63" s="9" t="s">
        <v>34</v>
      </c>
    </row>
    <row r="64" spans="1:9" s="10" customFormat="1" ht="60" x14ac:dyDescent="0.25">
      <c r="A64" s="11">
        <v>55</v>
      </c>
      <c r="B64" s="11" t="s">
        <v>99</v>
      </c>
      <c r="C64" s="39" t="s">
        <v>28</v>
      </c>
      <c r="D64" s="4" t="s">
        <v>106</v>
      </c>
      <c r="E64" s="8">
        <v>1</v>
      </c>
      <c r="F64" s="6" t="s">
        <v>21</v>
      </c>
      <c r="G64" s="84">
        <v>440993</v>
      </c>
      <c r="H64" s="75">
        <f t="shared" si="0"/>
        <v>440993</v>
      </c>
      <c r="I64" s="9" t="s">
        <v>34</v>
      </c>
    </row>
    <row r="65" spans="1:9" s="10" customFormat="1" ht="60" x14ac:dyDescent="0.25">
      <c r="A65" s="3">
        <v>56</v>
      </c>
      <c r="B65" s="11" t="s">
        <v>87</v>
      </c>
      <c r="C65" s="39" t="s">
        <v>28</v>
      </c>
      <c r="D65" s="4" t="s">
        <v>88</v>
      </c>
      <c r="E65" s="8">
        <v>1</v>
      </c>
      <c r="F65" s="6" t="s">
        <v>21</v>
      </c>
      <c r="G65" s="84">
        <v>430714.29</v>
      </c>
      <c r="H65" s="75">
        <f t="shared" si="0"/>
        <v>430714.29</v>
      </c>
      <c r="I65" s="9" t="s">
        <v>34</v>
      </c>
    </row>
    <row r="66" spans="1:9" s="10" customFormat="1" ht="60" x14ac:dyDescent="0.25">
      <c r="A66" s="11">
        <v>57</v>
      </c>
      <c r="B66" s="11" t="s">
        <v>89</v>
      </c>
      <c r="C66" s="39" t="s">
        <v>28</v>
      </c>
      <c r="D66" s="4" t="s">
        <v>90</v>
      </c>
      <c r="E66" s="8">
        <v>1</v>
      </c>
      <c r="F66" s="6" t="s">
        <v>21</v>
      </c>
      <c r="G66" s="84">
        <v>1704408.93</v>
      </c>
      <c r="H66" s="75">
        <f t="shared" si="0"/>
        <v>1704408.93</v>
      </c>
      <c r="I66" s="9" t="s">
        <v>34</v>
      </c>
    </row>
    <row r="67" spans="1:9" s="10" customFormat="1" ht="75" customHeight="1" x14ac:dyDescent="0.25">
      <c r="A67" s="3">
        <v>58</v>
      </c>
      <c r="B67" s="3" t="s">
        <v>75</v>
      </c>
      <c r="C67" s="3" t="s">
        <v>26</v>
      </c>
      <c r="D67" s="7" t="s">
        <v>76</v>
      </c>
      <c r="E67" s="3">
        <v>1</v>
      </c>
      <c r="F67" s="8" t="s">
        <v>35</v>
      </c>
      <c r="G67" s="84">
        <v>942459.82</v>
      </c>
      <c r="H67" s="75">
        <f t="shared" si="0"/>
        <v>942459.82</v>
      </c>
      <c r="I67" s="9" t="s">
        <v>34</v>
      </c>
    </row>
    <row r="68" spans="1:9" s="10" customFormat="1" ht="105" x14ac:dyDescent="0.25">
      <c r="A68" s="11">
        <v>59</v>
      </c>
      <c r="B68" s="3" t="s">
        <v>77</v>
      </c>
      <c r="C68" s="3" t="s">
        <v>26</v>
      </c>
      <c r="D68" s="44" t="s">
        <v>78</v>
      </c>
      <c r="E68" s="3">
        <v>1</v>
      </c>
      <c r="F68" s="8" t="s">
        <v>35</v>
      </c>
      <c r="G68" s="84">
        <v>259528.57</v>
      </c>
      <c r="H68" s="75">
        <f t="shared" si="0"/>
        <v>259528.57</v>
      </c>
      <c r="I68" s="9" t="s">
        <v>34</v>
      </c>
    </row>
    <row r="69" spans="1:9" s="10" customFormat="1" ht="105" x14ac:dyDescent="0.25">
      <c r="A69" s="3">
        <v>60</v>
      </c>
      <c r="B69" s="3" t="s">
        <v>79</v>
      </c>
      <c r="C69" s="3" t="s">
        <v>26</v>
      </c>
      <c r="D69" s="44" t="s">
        <v>80</v>
      </c>
      <c r="E69" s="3">
        <v>1</v>
      </c>
      <c r="F69" s="8" t="s">
        <v>35</v>
      </c>
      <c r="G69" s="84">
        <v>206757.14</v>
      </c>
      <c r="H69" s="75">
        <f t="shared" si="0"/>
        <v>206757.14</v>
      </c>
      <c r="I69" s="9" t="s">
        <v>34</v>
      </c>
    </row>
    <row r="70" spans="1:9" s="10" customFormat="1" ht="60" x14ac:dyDescent="0.25">
      <c r="A70" s="11">
        <v>61</v>
      </c>
      <c r="B70" s="3" t="s">
        <v>81</v>
      </c>
      <c r="C70" s="3" t="s">
        <v>26</v>
      </c>
      <c r="D70" s="44" t="s">
        <v>82</v>
      </c>
      <c r="E70" s="3">
        <v>1</v>
      </c>
      <c r="F70" s="8" t="s">
        <v>35</v>
      </c>
      <c r="G70" s="84">
        <v>196664.29</v>
      </c>
      <c r="H70" s="75">
        <f t="shared" si="0"/>
        <v>196664.29</v>
      </c>
      <c r="I70" s="9" t="s">
        <v>34</v>
      </c>
    </row>
    <row r="71" spans="1:9" s="10" customFormat="1" ht="150" x14ac:dyDescent="0.25">
      <c r="A71" s="3">
        <v>62</v>
      </c>
      <c r="B71" s="3" t="s">
        <v>83</v>
      </c>
      <c r="C71" s="3" t="s">
        <v>26</v>
      </c>
      <c r="D71" s="3" t="s">
        <v>84</v>
      </c>
      <c r="E71" s="3">
        <v>1</v>
      </c>
      <c r="F71" s="8" t="s">
        <v>35</v>
      </c>
      <c r="G71" s="84">
        <v>1432936.61</v>
      </c>
      <c r="H71" s="75">
        <f t="shared" si="0"/>
        <v>1432936.61</v>
      </c>
      <c r="I71" s="9" t="s">
        <v>34</v>
      </c>
    </row>
    <row r="72" spans="1:9" s="10" customFormat="1" ht="144.75" customHeight="1" x14ac:dyDescent="0.25">
      <c r="A72" s="11">
        <v>63</v>
      </c>
      <c r="B72" s="3" t="s">
        <v>85</v>
      </c>
      <c r="C72" s="3" t="s">
        <v>26</v>
      </c>
      <c r="D72" s="3" t="s">
        <v>86</v>
      </c>
      <c r="E72" s="3">
        <v>1</v>
      </c>
      <c r="F72" s="8" t="s">
        <v>35</v>
      </c>
      <c r="G72" s="84">
        <v>2375558.04</v>
      </c>
      <c r="H72" s="75">
        <f t="shared" si="0"/>
        <v>2375558.04</v>
      </c>
      <c r="I72" s="9" t="s">
        <v>34</v>
      </c>
    </row>
    <row r="73" spans="1:9" s="10" customFormat="1" ht="177.75" customHeight="1" x14ac:dyDescent="0.25">
      <c r="A73" s="7">
        <v>64</v>
      </c>
      <c r="B73" s="3" t="s">
        <v>91</v>
      </c>
      <c r="C73" s="3" t="s">
        <v>26</v>
      </c>
      <c r="D73" s="45" t="s">
        <v>92</v>
      </c>
      <c r="E73" s="3">
        <v>1</v>
      </c>
      <c r="F73" s="8" t="s">
        <v>35</v>
      </c>
      <c r="G73" s="84">
        <v>298745</v>
      </c>
      <c r="H73" s="75">
        <f t="shared" si="0"/>
        <v>298745</v>
      </c>
      <c r="I73" s="9" t="s">
        <v>34</v>
      </c>
    </row>
    <row r="74" spans="1:9" s="10" customFormat="1" ht="92.25" customHeight="1" x14ac:dyDescent="0.25">
      <c r="A74" s="13">
        <v>65</v>
      </c>
      <c r="B74" s="3" t="s">
        <v>100</v>
      </c>
      <c r="C74" s="46" t="s">
        <v>26</v>
      </c>
      <c r="D74" s="47" t="s">
        <v>101</v>
      </c>
      <c r="E74" s="3">
        <v>1</v>
      </c>
      <c r="F74" s="8" t="s">
        <v>35</v>
      </c>
      <c r="G74" s="84">
        <v>301683</v>
      </c>
      <c r="H74" s="75">
        <f t="shared" si="0"/>
        <v>301683</v>
      </c>
      <c r="I74" s="9" t="s">
        <v>34</v>
      </c>
    </row>
    <row r="75" spans="1:9" s="10" customFormat="1" ht="165" x14ac:dyDescent="0.25">
      <c r="A75" s="7">
        <v>66</v>
      </c>
      <c r="B75" s="3" t="s">
        <v>93</v>
      </c>
      <c r="C75" s="46" t="s">
        <v>26</v>
      </c>
      <c r="D75" s="3" t="s">
        <v>94</v>
      </c>
      <c r="E75" s="3">
        <v>1</v>
      </c>
      <c r="F75" s="8" t="s">
        <v>35</v>
      </c>
      <c r="G75" s="84">
        <v>224303</v>
      </c>
      <c r="H75" s="75">
        <f t="shared" si="0"/>
        <v>224303</v>
      </c>
      <c r="I75" s="9" t="s">
        <v>34</v>
      </c>
    </row>
    <row r="76" spans="1:9" s="10" customFormat="1" ht="126" customHeight="1" x14ac:dyDescent="0.25">
      <c r="A76" s="13">
        <v>67</v>
      </c>
      <c r="B76" s="3" t="s">
        <v>95</v>
      </c>
      <c r="C76" s="46" t="s">
        <v>26</v>
      </c>
      <c r="D76" s="11" t="s">
        <v>120</v>
      </c>
      <c r="E76" s="3">
        <v>1</v>
      </c>
      <c r="F76" s="8" t="s">
        <v>35</v>
      </c>
      <c r="G76" s="84">
        <v>140051</v>
      </c>
      <c r="H76" s="75">
        <f t="shared" si="0"/>
        <v>140051</v>
      </c>
      <c r="I76" s="9" t="s">
        <v>34</v>
      </c>
    </row>
    <row r="77" spans="1:9" s="10" customFormat="1" ht="107.25" customHeight="1" x14ac:dyDescent="0.25">
      <c r="A77" s="7">
        <v>68</v>
      </c>
      <c r="B77" s="3" t="s">
        <v>96</v>
      </c>
      <c r="C77" s="46" t="s">
        <v>26</v>
      </c>
      <c r="D77" s="11" t="s">
        <v>97</v>
      </c>
      <c r="E77" s="3">
        <v>1</v>
      </c>
      <c r="F77" s="8" t="s">
        <v>35</v>
      </c>
      <c r="G77" s="84">
        <v>1778695</v>
      </c>
      <c r="H77" s="75">
        <f t="shared" ref="H77:H140" si="1">E77*G77</f>
        <v>1778695</v>
      </c>
      <c r="I77" s="9" t="s">
        <v>34</v>
      </c>
    </row>
    <row r="78" spans="1:9" s="10" customFormat="1" ht="45" x14ac:dyDescent="0.25">
      <c r="A78" s="13">
        <v>69</v>
      </c>
      <c r="B78" s="4" t="s">
        <v>102</v>
      </c>
      <c r="C78" s="39" t="s">
        <v>28</v>
      </c>
      <c r="D78" s="12" t="s">
        <v>50</v>
      </c>
      <c r="E78" s="6">
        <v>1</v>
      </c>
      <c r="F78" s="35" t="s">
        <v>21</v>
      </c>
      <c r="G78" s="84">
        <v>629749</v>
      </c>
      <c r="H78" s="75">
        <f t="shared" si="1"/>
        <v>629749</v>
      </c>
      <c r="I78" s="9" t="s">
        <v>34</v>
      </c>
    </row>
    <row r="79" spans="1:9" s="10" customFormat="1" ht="45" x14ac:dyDescent="0.25">
      <c r="A79" s="7">
        <v>70</v>
      </c>
      <c r="B79" s="3" t="s">
        <v>103</v>
      </c>
      <c r="C79" s="46" t="s">
        <v>26</v>
      </c>
      <c r="D79" s="3" t="s">
        <v>104</v>
      </c>
      <c r="E79" s="6">
        <v>1</v>
      </c>
      <c r="F79" s="35" t="s">
        <v>35</v>
      </c>
      <c r="G79" s="84">
        <v>579447</v>
      </c>
      <c r="H79" s="75">
        <f t="shared" si="1"/>
        <v>579447</v>
      </c>
      <c r="I79" s="9" t="s">
        <v>34</v>
      </c>
    </row>
    <row r="80" spans="1:9" s="10" customFormat="1" ht="45" x14ac:dyDescent="0.25">
      <c r="A80" s="13">
        <v>71</v>
      </c>
      <c r="B80" s="3" t="s">
        <v>103</v>
      </c>
      <c r="C80" s="46" t="s">
        <v>26</v>
      </c>
      <c r="D80" s="3" t="s">
        <v>105</v>
      </c>
      <c r="E80" s="6">
        <v>1</v>
      </c>
      <c r="F80" s="35" t="s">
        <v>35</v>
      </c>
      <c r="G80" s="84">
        <v>658911</v>
      </c>
      <c r="H80" s="75">
        <f t="shared" si="1"/>
        <v>658911</v>
      </c>
      <c r="I80" s="9" t="s">
        <v>34</v>
      </c>
    </row>
    <row r="81" spans="1:9" s="10" customFormat="1" ht="60" x14ac:dyDescent="0.25">
      <c r="A81" s="7">
        <v>72</v>
      </c>
      <c r="B81" s="11" t="s">
        <v>107</v>
      </c>
      <c r="C81" s="39" t="s">
        <v>28</v>
      </c>
      <c r="D81" s="4" t="s">
        <v>106</v>
      </c>
      <c r="E81" s="8">
        <v>1</v>
      </c>
      <c r="F81" s="6" t="s">
        <v>21</v>
      </c>
      <c r="G81" s="84">
        <v>691189</v>
      </c>
      <c r="H81" s="75">
        <f t="shared" si="1"/>
        <v>691189</v>
      </c>
      <c r="I81" s="9" t="s">
        <v>34</v>
      </c>
    </row>
    <row r="82" spans="1:9" s="10" customFormat="1" ht="60" x14ac:dyDescent="0.25">
      <c r="A82" s="13">
        <v>73</v>
      </c>
      <c r="B82" s="11" t="s">
        <v>108</v>
      </c>
      <c r="C82" s="39" t="s">
        <v>28</v>
      </c>
      <c r="D82" s="4" t="s">
        <v>106</v>
      </c>
      <c r="E82" s="8">
        <v>1</v>
      </c>
      <c r="F82" s="6" t="s">
        <v>21</v>
      </c>
      <c r="G82" s="84">
        <v>472853</v>
      </c>
      <c r="H82" s="75">
        <f t="shared" si="1"/>
        <v>472853</v>
      </c>
      <c r="I82" s="9" t="s">
        <v>34</v>
      </c>
    </row>
    <row r="83" spans="1:9" s="10" customFormat="1" ht="60" x14ac:dyDescent="0.25">
      <c r="A83" s="7">
        <v>74</v>
      </c>
      <c r="B83" s="11" t="s">
        <v>109</v>
      </c>
      <c r="C83" s="39" t="s">
        <v>28</v>
      </c>
      <c r="D83" s="4" t="s">
        <v>110</v>
      </c>
      <c r="E83" s="8">
        <v>1</v>
      </c>
      <c r="F83" s="6" t="s">
        <v>21</v>
      </c>
      <c r="G83" s="84">
        <v>321428.59999999998</v>
      </c>
      <c r="H83" s="75">
        <f t="shared" si="1"/>
        <v>321428.59999999998</v>
      </c>
      <c r="I83" s="9" t="s">
        <v>34</v>
      </c>
    </row>
    <row r="84" spans="1:9" s="10" customFormat="1" ht="105" x14ac:dyDescent="0.25">
      <c r="A84" s="13">
        <v>75</v>
      </c>
      <c r="B84" s="3" t="s">
        <v>111</v>
      </c>
      <c r="C84" s="3" t="s">
        <v>26</v>
      </c>
      <c r="D84" s="3" t="s">
        <v>112</v>
      </c>
      <c r="E84" s="3">
        <v>1</v>
      </c>
      <c r="F84" s="3" t="s">
        <v>113</v>
      </c>
      <c r="G84" s="84">
        <v>1452100.89</v>
      </c>
      <c r="H84" s="75">
        <f t="shared" si="1"/>
        <v>1452100.89</v>
      </c>
      <c r="I84" s="9" t="s">
        <v>34</v>
      </c>
    </row>
    <row r="85" spans="1:9" s="10" customFormat="1" ht="126" customHeight="1" x14ac:dyDescent="0.25">
      <c r="A85" s="7">
        <v>76</v>
      </c>
      <c r="B85" s="3" t="s">
        <v>114</v>
      </c>
      <c r="C85" s="3" t="s">
        <v>26</v>
      </c>
      <c r="D85" s="3" t="s">
        <v>115</v>
      </c>
      <c r="E85" s="3">
        <v>1</v>
      </c>
      <c r="F85" s="3" t="s">
        <v>113</v>
      </c>
      <c r="G85" s="84">
        <v>1303462.5</v>
      </c>
      <c r="H85" s="75">
        <f t="shared" si="1"/>
        <v>1303462.5</v>
      </c>
      <c r="I85" s="9" t="s">
        <v>34</v>
      </c>
    </row>
    <row r="86" spans="1:9" s="10" customFormat="1" ht="113.25" customHeight="1" x14ac:dyDescent="0.25">
      <c r="A86" s="13">
        <v>77</v>
      </c>
      <c r="B86" s="3" t="s">
        <v>116</v>
      </c>
      <c r="C86" s="3" t="s">
        <v>26</v>
      </c>
      <c r="D86" s="3" t="s">
        <v>117</v>
      </c>
      <c r="E86" s="3">
        <v>1</v>
      </c>
      <c r="F86" s="3" t="s">
        <v>113</v>
      </c>
      <c r="G86" s="84">
        <v>896765.18</v>
      </c>
      <c r="H86" s="75">
        <f t="shared" si="1"/>
        <v>896765.18</v>
      </c>
      <c r="I86" s="9" t="s">
        <v>34</v>
      </c>
    </row>
    <row r="87" spans="1:9" s="10" customFormat="1" ht="335.25" customHeight="1" x14ac:dyDescent="0.25">
      <c r="A87" s="7">
        <v>78</v>
      </c>
      <c r="B87" s="3" t="s">
        <v>118</v>
      </c>
      <c r="C87" s="2" t="s">
        <v>26</v>
      </c>
      <c r="D87" s="48" t="s">
        <v>122</v>
      </c>
      <c r="E87" s="6">
        <v>2</v>
      </c>
      <c r="F87" s="35" t="s">
        <v>21</v>
      </c>
      <c r="G87" s="85">
        <v>2237500</v>
      </c>
      <c r="H87" s="75">
        <f t="shared" si="1"/>
        <v>4475000</v>
      </c>
      <c r="I87" s="9" t="s">
        <v>34</v>
      </c>
    </row>
    <row r="88" spans="1:9" s="10" customFormat="1" ht="21.75" customHeight="1" x14ac:dyDescent="0.25">
      <c r="A88" s="7">
        <v>79</v>
      </c>
      <c r="B88" s="11"/>
      <c r="C88" s="2"/>
      <c r="D88" s="45"/>
      <c r="E88" s="6"/>
      <c r="F88" s="35"/>
      <c r="G88" s="85"/>
      <c r="H88" s="75"/>
      <c r="I88" s="9"/>
    </row>
    <row r="89" spans="1:9" s="10" customFormat="1" ht="374.25" customHeight="1" x14ac:dyDescent="0.25">
      <c r="A89" s="7">
        <v>80</v>
      </c>
      <c r="B89" s="5" t="s">
        <v>119</v>
      </c>
      <c r="C89" s="2" t="s">
        <v>26</v>
      </c>
      <c r="D89" s="1" t="s">
        <v>131</v>
      </c>
      <c r="E89" s="6">
        <v>1</v>
      </c>
      <c r="F89" s="6" t="s">
        <v>21</v>
      </c>
      <c r="G89" s="84">
        <v>1251786</v>
      </c>
      <c r="H89" s="75">
        <f t="shared" si="1"/>
        <v>1251786</v>
      </c>
      <c r="I89" s="9" t="s">
        <v>34</v>
      </c>
    </row>
    <row r="90" spans="1:9" s="10" customFormat="1" ht="84.75" customHeight="1" x14ac:dyDescent="0.25">
      <c r="A90" s="7">
        <v>81</v>
      </c>
      <c r="B90" s="5" t="s">
        <v>121</v>
      </c>
      <c r="C90" s="2" t="s">
        <v>133</v>
      </c>
      <c r="D90" s="1" t="s">
        <v>132</v>
      </c>
      <c r="E90" s="8">
        <v>1</v>
      </c>
      <c r="F90" s="8" t="s">
        <v>21</v>
      </c>
      <c r="G90" s="84">
        <v>196154</v>
      </c>
      <c r="H90" s="75">
        <f t="shared" si="1"/>
        <v>196154</v>
      </c>
      <c r="I90" s="9" t="s">
        <v>34</v>
      </c>
    </row>
    <row r="91" spans="1:9" s="10" customFormat="1" ht="84.75" customHeight="1" x14ac:dyDescent="0.25">
      <c r="A91" s="7">
        <v>82</v>
      </c>
      <c r="B91" s="1" t="s">
        <v>123</v>
      </c>
      <c r="C91" s="11" t="s">
        <v>28</v>
      </c>
      <c r="D91" s="1" t="s">
        <v>124</v>
      </c>
      <c r="E91" s="8">
        <v>1</v>
      </c>
      <c r="F91" s="8" t="s">
        <v>21</v>
      </c>
      <c r="G91" s="84">
        <v>3945263</v>
      </c>
      <c r="H91" s="75">
        <f t="shared" si="1"/>
        <v>3945263</v>
      </c>
      <c r="I91" s="9" t="s">
        <v>34</v>
      </c>
    </row>
    <row r="92" spans="1:9" s="10" customFormat="1" ht="84.75" customHeight="1" x14ac:dyDescent="0.25">
      <c r="A92" s="7">
        <v>83</v>
      </c>
      <c r="B92" s="1" t="s">
        <v>125</v>
      </c>
      <c r="C92" s="3" t="s">
        <v>26</v>
      </c>
      <c r="D92" s="3" t="s">
        <v>126</v>
      </c>
      <c r="E92" s="8">
        <v>1</v>
      </c>
      <c r="F92" s="8" t="s">
        <v>35</v>
      </c>
      <c r="G92" s="84">
        <v>7251108</v>
      </c>
      <c r="H92" s="75">
        <f t="shared" si="1"/>
        <v>7251108</v>
      </c>
      <c r="I92" s="9" t="s">
        <v>34</v>
      </c>
    </row>
    <row r="93" spans="1:9" s="10" customFormat="1" ht="84.75" customHeight="1" x14ac:dyDescent="0.25">
      <c r="A93" s="7">
        <v>84</v>
      </c>
      <c r="B93" s="3" t="s">
        <v>127</v>
      </c>
      <c r="C93" s="11" t="s">
        <v>26</v>
      </c>
      <c r="D93" s="3" t="s">
        <v>128</v>
      </c>
      <c r="E93" s="8">
        <v>1</v>
      </c>
      <c r="F93" s="8" t="s">
        <v>35</v>
      </c>
      <c r="G93" s="84">
        <v>798286</v>
      </c>
      <c r="H93" s="75">
        <f t="shared" si="1"/>
        <v>798286</v>
      </c>
      <c r="I93" s="9" t="s">
        <v>34</v>
      </c>
    </row>
    <row r="94" spans="1:9" s="10" customFormat="1" ht="84.75" customHeight="1" x14ac:dyDescent="0.25">
      <c r="A94" s="7">
        <v>85</v>
      </c>
      <c r="B94" s="12" t="s">
        <v>129</v>
      </c>
      <c r="C94" s="11" t="s">
        <v>26</v>
      </c>
      <c r="D94" s="1" t="s">
        <v>130</v>
      </c>
      <c r="E94" s="8">
        <v>1</v>
      </c>
      <c r="F94" s="8" t="s">
        <v>35</v>
      </c>
      <c r="G94" s="84">
        <v>942999</v>
      </c>
      <c r="H94" s="75">
        <f t="shared" si="1"/>
        <v>942999</v>
      </c>
      <c r="I94" s="9" t="s">
        <v>34</v>
      </c>
    </row>
    <row r="95" spans="1:9" ht="54.75" customHeight="1" x14ac:dyDescent="0.25">
      <c r="A95" s="13">
        <v>86</v>
      </c>
      <c r="B95" s="5" t="s">
        <v>141</v>
      </c>
      <c r="C95" s="11" t="s">
        <v>28</v>
      </c>
      <c r="D95" s="1" t="s">
        <v>134</v>
      </c>
      <c r="E95" s="8">
        <v>1</v>
      </c>
      <c r="F95" s="8" t="s">
        <v>21</v>
      </c>
      <c r="G95" s="84">
        <v>2304469</v>
      </c>
      <c r="H95" s="75">
        <f t="shared" si="1"/>
        <v>2304469</v>
      </c>
      <c r="I95" s="9" t="s">
        <v>34</v>
      </c>
    </row>
    <row r="96" spans="1:9" ht="32.25" customHeight="1" x14ac:dyDescent="0.25">
      <c r="A96" s="13">
        <v>87</v>
      </c>
      <c r="B96" s="5" t="s">
        <v>135</v>
      </c>
      <c r="C96" s="11" t="s">
        <v>133</v>
      </c>
      <c r="D96" s="1" t="s">
        <v>136</v>
      </c>
      <c r="E96" s="6">
        <v>3</v>
      </c>
      <c r="F96" s="6" t="s">
        <v>137</v>
      </c>
      <c r="G96" s="79">
        <v>341051</v>
      </c>
      <c r="H96" s="75">
        <f t="shared" si="1"/>
        <v>1023153</v>
      </c>
      <c r="I96" s="9" t="s">
        <v>34</v>
      </c>
    </row>
    <row r="97" spans="1:9" ht="56.25" customHeight="1" x14ac:dyDescent="0.25">
      <c r="A97" s="13">
        <v>88</v>
      </c>
      <c r="B97" s="5" t="s">
        <v>138</v>
      </c>
      <c r="C97" s="11" t="s">
        <v>133</v>
      </c>
      <c r="D97" s="1" t="s">
        <v>139</v>
      </c>
      <c r="E97" s="6">
        <v>1</v>
      </c>
      <c r="F97" s="6" t="s">
        <v>21</v>
      </c>
      <c r="G97" s="79">
        <v>659304</v>
      </c>
      <c r="H97" s="75">
        <f t="shared" si="1"/>
        <v>659304</v>
      </c>
      <c r="I97" s="9" t="s">
        <v>34</v>
      </c>
    </row>
    <row r="98" spans="1:9" ht="9.75" customHeight="1" x14ac:dyDescent="0.25">
      <c r="A98" s="13">
        <v>89</v>
      </c>
      <c r="B98" s="5"/>
      <c r="C98" s="11"/>
      <c r="D98" s="1"/>
      <c r="E98" s="6"/>
      <c r="F98" s="6"/>
      <c r="G98" s="79"/>
      <c r="H98" s="75"/>
      <c r="I98" s="9"/>
    </row>
    <row r="99" spans="1:9" ht="6.75" customHeight="1" x14ac:dyDescent="0.25">
      <c r="A99" s="13">
        <v>90</v>
      </c>
      <c r="B99" s="5"/>
      <c r="C99" s="11"/>
      <c r="D99" s="1"/>
      <c r="E99" s="6"/>
      <c r="F99" s="6"/>
      <c r="G99" s="79"/>
      <c r="H99" s="75"/>
      <c r="I99" s="9"/>
    </row>
    <row r="100" spans="1:9" ht="58.5" customHeight="1" x14ac:dyDescent="0.25">
      <c r="A100" s="13">
        <v>91</v>
      </c>
      <c r="B100" s="5" t="s">
        <v>142</v>
      </c>
      <c r="C100" s="11" t="s">
        <v>28</v>
      </c>
      <c r="D100" s="1" t="s">
        <v>134</v>
      </c>
      <c r="E100" s="8">
        <v>1</v>
      </c>
      <c r="F100" s="8" t="s">
        <v>21</v>
      </c>
      <c r="G100" s="86">
        <v>1685951</v>
      </c>
      <c r="H100" s="75">
        <f t="shared" si="1"/>
        <v>1685951</v>
      </c>
      <c r="I100" s="9" t="s">
        <v>34</v>
      </c>
    </row>
    <row r="101" spans="1:9" ht="58.5" customHeight="1" x14ac:dyDescent="0.25">
      <c r="A101" s="13">
        <v>92</v>
      </c>
      <c r="B101" s="5" t="s">
        <v>143</v>
      </c>
      <c r="C101" s="11" t="s">
        <v>28</v>
      </c>
      <c r="D101" s="1" t="s">
        <v>144</v>
      </c>
      <c r="E101" s="11">
        <v>1</v>
      </c>
      <c r="F101" s="8" t="s">
        <v>21</v>
      </c>
      <c r="G101" s="86">
        <v>885036</v>
      </c>
      <c r="H101" s="75">
        <f t="shared" si="1"/>
        <v>885036</v>
      </c>
      <c r="I101" s="3" t="s">
        <v>20</v>
      </c>
    </row>
    <row r="102" spans="1:9" ht="12" customHeight="1" x14ac:dyDescent="0.25">
      <c r="A102" s="13">
        <v>93</v>
      </c>
      <c r="B102" s="5"/>
      <c r="C102" s="11"/>
      <c r="D102" s="1"/>
      <c r="E102" s="11"/>
      <c r="F102" s="8"/>
      <c r="G102" s="86"/>
      <c r="H102" s="75"/>
      <c r="I102" s="3"/>
    </row>
    <row r="103" spans="1:9" ht="12.75" customHeight="1" x14ac:dyDescent="0.25">
      <c r="A103" s="13">
        <v>94</v>
      </c>
      <c r="B103" s="5"/>
      <c r="C103" s="11"/>
      <c r="D103" s="1"/>
      <c r="E103" s="11"/>
      <c r="F103" s="8"/>
      <c r="G103" s="86"/>
      <c r="H103" s="75"/>
      <c r="I103" s="3"/>
    </row>
    <row r="104" spans="1:9" ht="10.5" customHeight="1" x14ac:dyDescent="0.25">
      <c r="A104" s="13">
        <v>95</v>
      </c>
      <c r="B104" s="5"/>
      <c r="C104" s="11"/>
      <c r="D104" s="1"/>
      <c r="E104" s="11"/>
      <c r="F104" s="8"/>
      <c r="G104" s="86"/>
      <c r="H104" s="75"/>
      <c r="I104" s="3"/>
    </row>
    <row r="105" spans="1:9" ht="54.75" customHeight="1" x14ac:dyDescent="0.25">
      <c r="A105" s="13">
        <v>96</v>
      </c>
      <c r="B105" s="5" t="s">
        <v>145</v>
      </c>
      <c r="C105" s="11" t="s">
        <v>28</v>
      </c>
      <c r="D105" s="1" t="s">
        <v>146</v>
      </c>
      <c r="E105" s="11">
        <v>1</v>
      </c>
      <c r="F105" s="11" t="s">
        <v>21</v>
      </c>
      <c r="G105" s="86">
        <v>1131399</v>
      </c>
      <c r="H105" s="75">
        <f t="shared" si="1"/>
        <v>1131399</v>
      </c>
      <c r="I105" s="3" t="s">
        <v>20</v>
      </c>
    </row>
    <row r="106" spans="1:9" ht="153" customHeight="1" x14ac:dyDescent="0.25">
      <c r="A106" s="13">
        <v>97</v>
      </c>
      <c r="B106" s="5" t="s">
        <v>148</v>
      </c>
      <c r="C106" s="11" t="s">
        <v>26</v>
      </c>
      <c r="D106" s="15" t="s">
        <v>147</v>
      </c>
      <c r="E106" s="11">
        <v>1</v>
      </c>
      <c r="F106" s="11" t="s">
        <v>35</v>
      </c>
      <c r="G106" s="86">
        <v>1765671.43</v>
      </c>
      <c r="H106" s="75">
        <f t="shared" si="1"/>
        <v>1765671.43</v>
      </c>
      <c r="I106" s="3" t="s">
        <v>20</v>
      </c>
    </row>
    <row r="107" spans="1:9" ht="72" customHeight="1" x14ac:dyDescent="0.25">
      <c r="A107" s="13">
        <v>98</v>
      </c>
      <c r="B107" s="5" t="s">
        <v>149</v>
      </c>
      <c r="C107" s="11" t="s">
        <v>28</v>
      </c>
      <c r="D107" s="15" t="s">
        <v>150</v>
      </c>
      <c r="E107" s="11">
        <v>1</v>
      </c>
      <c r="F107" s="11" t="s">
        <v>21</v>
      </c>
      <c r="G107" s="86">
        <v>415848.22</v>
      </c>
      <c r="H107" s="75">
        <f t="shared" si="1"/>
        <v>415848.22</v>
      </c>
      <c r="I107" s="3" t="s">
        <v>20</v>
      </c>
    </row>
    <row r="108" spans="1:9" ht="16.5" customHeight="1" x14ac:dyDescent="0.25">
      <c r="A108" s="13">
        <v>99</v>
      </c>
      <c r="B108" s="5"/>
      <c r="C108" s="11"/>
      <c r="D108" s="15"/>
      <c r="E108" s="11"/>
      <c r="F108" s="11"/>
      <c r="G108" s="86"/>
      <c r="H108" s="75"/>
      <c r="I108" s="3"/>
    </row>
    <row r="109" spans="1:9" ht="90.75" customHeight="1" x14ac:dyDescent="0.25">
      <c r="A109" s="13">
        <v>100</v>
      </c>
      <c r="B109" s="5" t="s">
        <v>151</v>
      </c>
      <c r="C109" s="11" t="s">
        <v>26</v>
      </c>
      <c r="D109" s="15" t="s">
        <v>157</v>
      </c>
      <c r="E109" s="11">
        <v>1</v>
      </c>
      <c r="F109" s="11" t="s">
        <v>21</v>
      </c>
      <c r="G109" s="86">
        <v>7706852.6699999999</v>
      </c>
      <c r="H109" s="75">
        <f t="shared" si="1"/>
        <v>7706852.6699999999</v>
      </c>
      <c r="I109" s="3" t="s">
        <v>20</v>
      </c>
    </row>
    <row r="110" spans="1:9" ht="409.5" customHeight="1" x14ac:dyDescent="0.25">
      <c r="A110" s="13">
        <v>101</v>
      </c>
      <c r="B110" s="12" t="s">
        <v>152</v>
      </c>
      <c r="C110" s="11" t="s">
        <v>26</v>
      </c>
      <c r="D110" s="15" t="s">
        <v>153</v>
      </c>
      <c r="E110" s="11">
        <v>2</v>
      </c>
      <c r="F110" s="11" t="s">
        <v>21</v>
      </c>
      <c r="G110" s="86">
        <v>1699031</v>
      </c>
      <c r="H110" s="75">
        <f t="shared" si="1"/>
        <v>3398062</v>
      </c>
      <c r="I110" s="3" t="s">
        <v>20</v>
      </c>
    </row>
    <row r="111" spans="1:9" ht="13.5" customHeight="1" x14ac:dyDescent="0.25">
      <c r="A111" s="13">
        <v>102</v>
      </c>
      <c r="B111" s="5"/>
      <c r="C111" s="11"/>
      <c r="D111" s="15"/>
      <c r="E111" s="11"/>
      <c r="F111" s="11"/>
      <c r="G111" s="86"/>
      <c r="H111" s="75"/>
      <c r="I111" s="3"/>
    </row>
    <row r="112" spans="1:9" ht="39.75" customHeight="1" x14ac:dyDescent="0.25">
      <c r="A112" s="13">
        <v>103</v>
      </c>
      <c r="B112" s="5" t="s">
        <v>154</v>
      </c>
      <c r="C112" s="11" t="s">
        <v>28</v>
      </c>
      <c r="D112" s="1" t="s">
        <v>146</v>
      </c>
      <c r="E112" s="11">
        <v>1</v>
      </c>
      <c r="F112" s="11" t="s">
        <v>21</v>
      </c>
      <c r="G112" s="86">
        <v>6705844</v>
      </c>
      <c r="H112" s="75">
        <f t="shared" si="1"/>
        <v>6705844</v>
      </c>
      <c r="I112" s="3" t="s">
        <v>20</v>
      </c>
    </row>
    <row r="113" spans="1:9" ht="11.25" customHeight="1" x14ac:dyDescent="0.25">
      <c r="A113" s="13">
        <v>104</v>
      </c>
      <c r="B113" s="5"/>
      <c r="C113" s="11"/>
      <c r="D113" s="1"/>
      <c r="E113" s="11"/>
      <c r="F113" s="11"/>
      <c r="G113" s="86"/>
      <c r="H113" s="75"/>
      <c r="I113" s="3"/>
    </row>
    <row r="114" spans="1:9" ht="73.5" customHeight="1" x14ac:dyDescent="0.25">
      <c r="A114" s="13">
        <v>105</v>
      </c>
      <c r="B114" s="5" t="s">
        <v>155</v>
      </c>
      <c r="C114" s="11" t="s">
        <v>28</v>
      </c>
      <c r="D114" s="15" t="s">
        <v>156</v>
      </c>
      <c r="E114" s="11">
        <v>1</v>
      </c>
      <c r="F114" s="11" t="s">
        <v>21</v>
      </c>
      <c r="G114" s="86">
        <v>746213</v>
      </c>
      <c r="H114" s="75">
        <f t="shared" si="1"/>
        <v>746213</v>
      </c>
      <c r="I114" s="3" t="s">
        <v>20</v>
      </c>
    </row>
    <row r="115" spans="1:9" ht="73.5" customHeight="1" x14ac:dyDescent="0.25">
      <c r="A115" s="3">
        <v>106</v>
      </c>
      <c r="B115" s="5" t="s">
        <v>158</v>
      </c>
      <c r="C115" s="11" t="s">
        <v>28</v>
      </c>
      <c r="D115" s="1" t="s">
        <v>159</v>
      </c>
      <c r="E115" s="11">
        <v>1</v>
      </c>
      <c r="F115" s="11" t="s">
        <v>21</v>
      </c>
      <c r="G115" s="86">
        <v>3571429</v>
      </c>
      <c r="H115" s="75">
        <f t="shared" si="1"/>
        <v>3571429</v>
      </c>
      <c r="I115" s="3" t="s">
        <v>20</v>
      </c>
    </row>
    <row r="116" spans="1:9" ht="119.25" customHeight="1" x14ac:dyDescent="0.25">
      <c r="A116" s="3">
        <v>107</v>
      </c>
      <c r="B116" s="5" t="s">
        <v>160</v>
      </c>
      <c r="C116" s="11" t="s">
        <v>47</v>
      </c>
      <c r="D116" s="1" t="s">
        <v>163</v>
      </c>
      <c r="E116" s="11">
        <v>1</v>
      </c>
      <c r="F116" s="11" t="s">
        <v>21</v>
      </c>
      <c r="G116" s="86">
        <v>32076557</v>
      </c>
      <c r="H116" s="75">
        <f t="shared" si="1"/>
        <v>32076557</v>
      </c>
      <c r="I116" s="3" t="s">
        <v>20</v>
      </c>
    </row>
    <row r="117" spans="1:9" ht="119.25" customHeight="1" x14ac:dyDescent="0.25">
      <c r="A117" s="7">
        <v>108</v>
      </c>
      <c r="B117" s="5" t="s">
        <v>164</v>
      </c>
      <c r="C117" s="11" t="s">
        <v>28</v>
      </c>
      <c r="D117" s="1" t="s">
        <v>165</v>
      </c>
      <c r="E117" s="11">
        <v>1</v>
      </c>
      <c r="F117" s="11" t="s">
        <v>21</v>
      </c>
      <c r="G117" s="86">
        <v>1808557.15</v>
      </c>
      <c r="H117" s="75">
        <f t="shared" si="1"/>
        <v>1808557.15</v>
      </c>
      <c r="I117" s="3" t="s">
        <v>20</v>
      </c>
    </row>
    <row r="118" spans="1:9" ht="26.25" customHeight="1" x14ac:dyDescent="0.25">
      <c r="A118" s="3">
        <v>109</v>
      </c>
      <c r="B118" s="5" t="s">
        <v>190</v>
      </c>
      <c r="C118" s="11"/>
      <c r="D118" s="1"/>
      <c r="E118" s="11"/>
      <c r="F118" s="11"/>
      <c r="G118" s="86"/>
      <c r="H118" s="75"/>
      <c r="I118" s="3" t="s">
        <v>20</v>
      </c>
    </row>
    <row r="119" spans="1:9" ht="119.25" customHeight="1" x14ac:dyDescent="0.25">
      <c r="A119" s="3">
        <v>110</v>
      </c>
      <c r="B119" s="5" t="s">
        <v>167</v>
      </c>
      <c r="C119" s="11" t="s">
        <v>26</v>
      </c>
      <c r="D119" s="1" t="s">
        <v>168</v>
      </c>
      <c r="E119" s="11">
        <v>1</v>
      </c>
      <c r="F119" s="11" t="s">
        <v>21</v>
      </c>
      <c r="G119" s="86">
        <v>1053927.68</v>
      </c>
      <c r="H119" s="75">
        <f t="shared" si="1"/>
        <v>1053927.68</v>
      </c>
      <c r="I119" s="3" t="s">
        <v>20</v>
      </c>
    </row>
    <row r="120" spans="1:9" ht="119.25" customHeight="1" x14ac:dyDescent="0.25">
      <c r="A120" s="3">
        <v>111</v>
      </c>
      <c r="B120" s="5" t="s">
        <v>169</v>
      </c>
      <c r="C120" s="11" t="s">
        <v>26</v>
      </c>
      <c r="D120" s="1" t="s">
        <v>170</v>
      </c>
      <c r="E120" s="11">
        <v>40</v>
      </c>
      <c r="F120" s="11" t="s">
        <v>35</v>
      </c>
      <c r="G120" s="86">
        <v>220375</v>
      </c>
      <c r="H120" s="75">
        <f t="shared" si="1"/>
        <v>8815000</v>
      </c>
      <c r="I120" s="3" t="s">
        <v>20</v>
      </c>
    </row>
    <row r="121" spans="1:9" ht="119.25" customHeight="1" x14ac:dyDescent="0.25">
      <c r="A121" s="3">
        <v>112</v>
      </c>
      <c r="B121" s="3" t="s">
        <v>171</v>
      </c>
      <c r="C121" s="3" t="s">
        <v>26</v>
      </c>
      <c r="D121" s="3" t="s">
        <v>173</v>
      </c>
      <c r="E121" s="11">
        <v>8</v>
      </c>
      <c r="F121" s="11" t="s">
        <v>35</v>
      </c>
      <c r="G121" s="86">
        <v>1071428.57</v>
      </c>
      <c r="H121" s="75">
        <f t="shared" si="1"/>
        <v>8571428.5600000005</v>
      </c>
      <c r="I121" s="3" t="s">
        <v>20</v>
      </c>
    </row>
    <row r="122" spans="1:9" ht="119.25" customHeight="1" x14ac:dyDescent="0.25">
      <c r="A122" s="3">
        <v>113</v>
      </c>
      <c r="B122" s="3" t="s">
        <v>174</v>
      </c>
      <c r="C122" s="3" t="s">
        <v>172</v>
      </c>
      <c r="D122" s="3" t="s">
        <v>175</v>
      </c>
      <c r="E122" s="11">
        <v>3</v>
      </c>
      <c r="F122" s="11" t="s">
        <v>35</v>
      </c>
      <c r="G122" s="86">
        <v>2071428.57</v>
      </c>
      <c r="H122" s="75">
        <f t="shared" si="1"/>
        <v>6214285.71</v>
      </c>
      <c r="I122" s="3" t="s">
        <v>20</v>
      </c>
    </row>
    <row r="123" spans="1:9" ht="12.75" customHeight="1" x14ac:dyDescent="0.25">
      <c r="A123" s="3">
        <v>114</v>
      </c>
      <c r="B123" s="5"/>
      <c r="C123" s="11"/>
      <c r="D123" s="1"/>
      <c r="E123" s="11"/>
      <c r="F123" s="11"/>
      <c r="G123" s="86"/>
      <c r="H123" s="75"/>
      <c r="I123" s="3"/>
    </row>
    <row r="124" spans="1:9" ht="87" customHeight="1" x14ac:dyDescent="0.25">
      <c r="A124" s="3">
        <v>115</v>
      </c>
      <c r="B124" s="5" t="s">
        <v>176</v>
      </c>
      <c r="C124" s="11" t="s">
        <v>28</v>
      </c>
      <c r="D124" s="1" t="s">
        <v>166</v>
      </c>
      <c r="E124" s="11">
        <v>1</v>
      </c>
      <c r="F124" s="11" t="s">
        <v>21</v>
      </c>
      <c r="G124" s="86">
        <v>1106532.1499999999</v>
      </c>
      <c r="H124" s="75">
        <f t="shared" si="1"/>
        <v>1106532.1499999999</v>
      </c>
      <c r="I124" s="3" t="s">
        <v>20</v>
      </c>
    </row>
    <row r="125" spans="1:9" ht="213.75" customHeight="1" x14ac:dyDescent="0.25">
      <c r="A125" s="3">
        <v>116</v>
      </c>
      <c r="B125" s="5" t="s">
        <v>210</v>
      </c>
      <c r="C125" s="11" t="s">
        <v>178</v>
      </c>
      <c r="D125" s="1" t="s">
        <v>179</v>
      </c>
      <c r="E125" s="11">
        <v>1</v>
      </c>
      <c r="F125" s="11" t="s">
        <v>35</v>
      </c>
      <c r="G125" s="86">
        <v>4660983</v>
      </c>
      <c r="H125" s="75">
        <f t="shared" si="1"/>
        <v>4660983</v>
      </c>
      <c r="I125" s="3" t="s">
        <v>20</v>
      </c>
    </row>
    <row r="126" spans="1:9" ht="27" customHeight="1" x14ac:dyDescent="0.25">
      <c r="A126" s="3">
        <v>117</v>
      </c>
      <c r="B126" s="3" t="s">
        <v>190</v>
      </c>
      <c r="C126" s="3"/>
      <c r="D126" s="3"/>
      <c r="E126" s="11"/>
      <c r="F126" s="11"/>
      <c r="G126" s="86"/>
      <c r="H126" s="75"/>
      <c r="I126" s="3"/>
    </row>
    <row r="127" spans="1:9" ht="73.5" customHeight="1" x14ac:dyDescent="0.25">
      <c r="A127" s="13">
        <v>118</v>
      </c>
      <c r="B127" s="5" t="s">
        <v>180</v>
      </c>
      <c r="C127" s="11" t="s">
        <v>28</v>
      </c>
      <c r="D127" s="11" t="s">
        <v>181</v>
      </c>
      <c r="E127" s="11">
        <v>1</v>
      </c>
      <c r="F127" s="11" t="s">
        <v>21</v>
      </c>
      <c r="G127" s="86">
        <v>2252120.54</v>
      </c>
      <c r="H127" s="75">
        <f t="shared" si="1"/>
        <v>2252120.54</v>
      </c>
      <c r="I127" s="3" t="s">
        <v>20</v>
      </c>
    </row>
    <row r="128" spans="1:9" ht="69" customHeight="1" x14ac:dyDescent="0.25">
      <c r="A128" s="13">
        <v>119</v>
      </c>
      <c r="B128" s="5" t="s">
        <v>182</v>
      </c>
      <c r="C128" s="11" t="s">
        <v>28</v>
      </c>
      <c r="D128" s="11" t="s">
        <v>183</v>
      </c>
      <c r="E128" s="11">
        <v>1</v>
      </c>
      <c r="F128" s="11" t="s">
        <v>21</v>
      </c>
      <c r="G128" s="86">
        <v>1264210</v>
      </c>
      <c r="H128" s="75">
        <f t="shared" si="1"/>
        <v>1264210</v>
      </c>
      <c r="I128" s="3" t="s">
        <v>20</v>
      </c>
    </row>
    <row r="129" spans="1:9" ht="18" customHeight="1" x14ac:dyDescent="0.25">
      <c r="A129" s="13">
        <v>120</v>
      </c>
      <c r="B129" s="5"/>
      <c r="C129" s="11"/>
      <c r="D129" s="11"/>
      <c r="E129" s="11"/>
      <c r="F129" s="11"/>
      <c r="G129" s="86"/>
      <c r="H129" s="75"/>
      <c r="I129" s="3"/>
    </row>
    <row r="130" spans="1:9" ht="58.5" customHeight="1" x14ac:dyDescent="0.25">
      <c r="A130" s="13">
        <v>121</v>
      </c>
      <c r="B130" s="5" t="s">
        <v>188</v>
      </c>
      <c r="C130" s="11" t="s">
        <v>28</v>
      </c>
      <c r="D130" s="11" t="s">
        <v>139</v>
      </c>
      <c r="E130" s="11">
        <v>1</v>
      </c>
      <c r="F130" s="11" t="s">
        <v>21</v>
      </c>
      <c r="G130" s="86">
        <v>2353956</v>
      </c>
      <c r="H130" s="75">
        <f t="shared" si="1"/>
        <v>2353956</v>
      </c>
      <c r="I130" s="3" t="s">
        <v>20</v>
      </c>
    </row>
    <row r="131" spans="1:9" ht="69" customHeight="1" x14ac:dyDescent="0.25">
      <c r="A131" s="13">
        <v>122</v>
      </c>
      <c r="B131" s="5" t="s">
        <v>184</v>
      </c>
      <c r="C131" s="11" t="s">
        <v>28</v>
      </c>
      <c r="D131" s="11" t="s">
        <v>189</v>
      </c>
      <c r="E131" s="11">
        <v>1</v>
      </c>
      <c r="F131" s="11" t="s">
        <v>21</v>
      </c>
      <c r="G131" s="86">
        <v>4384951</v>
      </c>
      <c r="H131" s="75">
        <f t="shared" si="1"/>
        <v>4384951</v>
      </c>
      <c r="I131" s="3" t="s">
        <v>20</v>
      </c>
    </row>
    <row r="132" spans="1:9" ht="69" customHeight="1" x14ac:dyDescent="0.25">
      <c r="A132" s="13">
        <v>123</v>
      </c>
      <c r="B132" s="5" t="s">
        <v>185</v>
      </c>
      <c r="C132" s="11" t="s">
        <v>28</v>
      </c>
      <c r="D132" s="11" t="s">
        <v>189</v>
      </c>
      <c r="E132" s="11">
        <v>1</v>
      </c>
      <c r="F132" s="11" t="s">
        <v>21</v>
      </c>
      <c r="G132" s="86">
        <v>2755971.43</v>
      </c>
      <c r="H132" s="75">
        <f t="shared" si="1"/>
        <v>2755971.43</v>
      </c>
      <c r="I132" s="3" t="s">
        <v>20</v>
      </c>
    </row>
    <row r="133" spans="1:9" ht="20.25" customHeight="1" x14ac:dyDescent="0.25">
      <c r="A133" s="13">
        <v>124</v>
      </c>
      <c r="B133" s="5"/>
      <c r="C133" s="11"/>
      <c r="D133" s="11"/>
      <c r="E133" s="11"/>
      <c r="F133" s="11"/>
      <c r="G133" s="86"/>
      <c r="H133" s="75"/>
      <c r="I133" s="3"/>
    </row>
    <row r="134" spans="1:9" ht="111.75" customHeight="1" x14ac:dyDescent="0.25">
      <c r="A134" s="13">
        <v>125</v>
      </c>
      <c r="B134" s="5" t="s">
        <v>186</v>
      </c>
      <c r="C134" s="11" t="s">
        <v>47</v>
      </c>
      <c r="D134" s="11" t="s">
        <v>187</v>
      </c>
      <c r="E134" s="11">
        <v>1</v>
      </c>
      <c r="F134" s="11" t="s">
        <v>21</v>
      </c>
      <c r="G134" s="86">
        <v>65822967</v>
      </c>
      <c r="H134" s="75">
        <f t="shared" si="1"/>
        <v>65822967</v>
      </c>
      <c r="I134" s="3" t="s">
        <v>20</v>
      </c>
    </row>
    <row r="135" spans="1:9" ht="20.25" customHeight="1" x14ac:dyDescent="0.25">
      <c r="A135" s="3">
        <v>126</v>
      </c>
      <c r="B135" s="12"/>
      <c r="C135" s="3"/>
      <c r="D135" s="3"/>
      <c r="E135" s="3"/>
      <c r="F135" s="3"/>
      <c r="G135" s="86"/>
      <c r="H135" s="75"/>
      <c r="I135" s="3"/>
    </row>
    <row r="136" spans="1:9" ht="22.5" customHeight="1" x14ac:dyDescent="0.25">
      <c r="A136" s="3">
        <v>127</v>
      </c>
      <c r="B136" s="12"/>
      <c r="C136" s="3"/>
      <c r="D136" s="3"/>
      <c r="E136" s="3"/>
      <c r="F136" s="3"/>
      <c r="G136" s="86"/>
      <c r="H136" s="75"/>
      <c r="I136" s="3"/>
    </row>
    <row r="137" spans="1:9" ht="53.25" customHeight="1" x14ac:dyDescent="0.25">
      <c r="A137" s="3">
        <v>128</v>
      </c>
      <c r="B137" s="5" t="s">
        <v>191</v>
      </c>
      <c r="C137" s="11" t="s">
        <v>28</v>
      </c>
      <c r="D137" s="11" t="s">
        <v>192</v>
      </c>
      <c r="E137" s="11">
        <v>1</v>
      </c>
      <c r="F137" s="11" t="s">
        <v>21</v>
      </c>
      <c r="G137" s="86">
        <v>1735042</v>
      </c>
      <c r="H137" s="75">
        <f t="shared" si="1"/>
        <v>1735042</v>
      </c>
      <c r="I137" s="3" t="s">
        <v>20</v>
      </c>
    </row>
    <row r="138" spans="1:9" ht="42.75" customHeight="1" x14ac:dyDescent="0.25">
      <c r="A138" s="3">
        <v>129</v>
      </c>
      <c r="B138" s="5" t="s">
        <v>193</v>
      </c>
      <c r="C138" s="11" t="s">
        <v>28</v>
      </c>
      <c r="D138" s="11" t="s">
        <v>194</v>
      </c>
      <c r="E138" s="11">
        <v>1</v>
      </c>
      <c r="F138" s="11" t="s">
        <v>21</v>
      </c>
      <c r="G138" s="86">
        <v>1663096</v>
      </c>
      <c r="H138" s="75">
        <f t="shared" si="1"/>
        <v>1663096</v>
      </c>
      <c r="I138" s="3" t="s">
        <v>20</v>
      </c>
    </row>
    <row r="139" spans="1:9" ht="51" customHeight="1" x14ac:dyDescent="0.25">
      <c r="A139" s="3">
        <v>130</v>
      </c>
      <c r="B139" s="5" t="s">
        <v>195</v>
      </c>
      <c r="C139" s="11" t="s">
        <v>28</v>
      </c>
      <c r="D139" s="11" t="s">
        <v>189</v>
      </c>
      <c r="E139" s="11">
        <v>1</v>
      </c>
      <c r="F139" s="11" t="s">
        <v>21</v>
      </c>
      <c r="G139" s="86">
        <v>566964.30000000005</v>
      </c>
      <c r="H139" s="75">
        <f t="shared" si="1"/>
        <v>566964.30000000005</v>
      </c>
      <c r="I139" s="3" t="s">
        <v>20</v>
      </c>
    </row>
    <row r="140" spans="1:9" ht="102.75" customHeight="1" x14ac:dyDescent="0.25">
      <c r="A140" s="3">
        <v>131</v>
      </c>
      <c r="B140" s="5" t="s">
        <v>196</v>
      </c>
      <c r="C140" s="11" t="s">
        <v>26</v>
      </c>
      <c r="D140" s="11" t="s">
        <v>197</v>
      </c>
      <c r="E140" s="11">
        <v>1</v>
      </c>
      <c r="F140" s="11" t="s">
        <v>35</v>
      </c>
      <c r="G140" s="86">
        <v>1508719</v>
      </c>
      <c r="H140" s="75">
        <f t="shared" si="1"/>
        <v>1508719</v>
      </c>
      <c r="I140" s="3" t="s">
        <v>20</v>
      </c>
    </row>
    <row r="141" spans="1:9" ht="28.5" customHeight="1" x14ac:dyDescent="0.25">
      <c r="A141" s="13">
        <v>132</v>
      </c>
      <c r="B141" s="5" t="s">
        <v>190</v>
      </c>
      <c r="C141" s="11"/>
      <c r="D141" s="11"/>
      <c r="E141" s="11"/>
      <c r="F141" s="11"/>
      <c r="G141" s="86"/>
      <c r="H141" s="75"/>
      <c r="I141" s="3"/>
    </row>
    <row r="142" spans="1:9" ht="90" customHeight="1" x14ac:dyDescent="0.25">
      <c r="A142" s="3">
        <v>133</v>
      </c>
      <c r="B142" s="12" t="s">
        <v>200</v>
      </c>
      <c r="C142" s="11" t="s">
        <v>28</v>
      </c>
      <c r="D142" s="11" t="s">
        <v>201</v>
      </c>
      <c r="E142" s="11">
        <v>1</v>
      </c>
      <c r="F142" s="11" t="s">
        <v>21</v>
      </c>
      <c r="G142" s="86">
        <v>269075</v>
      </c>
      <c r="H142" s="75">
        <f t="shared" ref="H142:H204" si="2">E142*G142</f>
        <v>269075</v>
      </c>
      <c r="I142" s="3" t="s">
        <v>20</v>
      </c>
    </row>
    <row r="143" spans="1:9" ht="72.75" customHeight="1" x14ac:dyDescent="0.25">
      <c r="A143" s="3">
        <v>134</v>
      </c>
      <c r="B143" s="5" t="s">
        <v>202</v>
      </c>
      <c r="C143" s="11" t="s">
        <v>28</v>
      </c>
      <c r="D143" s="11" t="s">
        <v>203</v>
      </c>
      <c r="E143" s="3">
        <v>1</v>
      </c>
      <c r="F143" s="11" t="s">
        <v>21</v>
      </c>
      <c r="G143" s="86">
        <v>468470</v>
      </c>
      <c r="H143" s="75">
        <f t="shared" si="2"/>
        <v>468470</v>
      </c>
      <c r="I143" s="3" t="s">
        <v>20</v>
      </c>
    </row>
    <row r="144" spans="1:9" ht="71.25" customHeight="1" x14ac:dyDescent="0.25">
      <c r="A144" s="3">
        <v>135</v>
      </c>
      <c r="B144" s="4" t="s">
        <v>504</v>
      </c>
      <c r="C144" s="3" t="s">
        <v>28</v>
      </c>
      <c r="D144" s="12" t="s">
        <v>505</v>
      </c>
      <c r="E144" s="63">
        <v>1</v>
      </c>
      <c r="F144" s="63" t="s">
        <v>21</v>
      </c>
      <c r="G144" s="101">
        <v>3343103</v>
      </c>
      <c r="H144" s="102">
        <v>3343103</v>
      </c>
      <c r="I144" s="103" t="s">
        <v>20</v>
      </c>
    </row>
    <row r="145" spans="1:9" ht="71.25" customHeight="1" x14ac:dyDescent="0.25">
      <c r="A145" s="3">
        <v>136</v>
      </c>
      <c r="B145" s="12" t="s">
        <v>204</v>
      </c>
      <c r="C145" s="11" t="s">
        <v>28</v>
      </c>
      <c r="D145" s="11" t="s">
        <v>205</v>
      </c>
      <c r="E145" s="3">
        <v>1</v>
      </c>
      <c r="F145" s="11" t="s">
        <v>21</v>
      </c>
      <c r="G145" s="86">
        <v>1504080</v>
      </c>
      <c r="H145" s="75">
        <f t="shared" si="2"/>
        <v>1504080</v>
      </c>
      <c r="I145" s="3" t="s">
        <v>20</v>
      </c>
    </row>
    <row r="146" spans="1:9" ht="71.25" customHeight="1" x14ac:dyDescent="0.25">
      <c r="A146" s="13">
        <v>137</v>
      </c>
      <c r="B146" s="5" t="s">
        <v>206</v>
      </c>
      <c r="C146" s="11" t="s">
        <v>28</v>
      </c>
      <c r="D146" s="11" t="s">
        <v>207</v>
      </c>
      <c r="E146" s="11">
        <v>1</v>
      </c>
      <c r="F146" s="11" t="s">
        <v>21</v>
      </c>
      <c r="G146" s="86">
        <v>2008036</v>
      </c>
      <c r="H146" s="75">
        <f t="shared" si="2"/>
        <v>2008036</v>
      </c>
      <c r="I146" s="3" t="s">
        <v>20</v>
      </c>
    </row>
    <row r="147" spans="1:9" ht="71.25" customHeight="1" x14ac:dyDescent="0.25">
      <c r="A147" s="13">
        <v>138</v>
      </c>
      <c r="B147" s="5" t="s">
        <v>208</v>
      </c>
      <c r="C147" s="11" t="s">
        <v>28</v>
      </c>
      <c r="D147" s="11" t="s">
        <v>189</v>
      </c>
      <c r="E147" s="11">
        <v>1</v>
      </c>
      <c r="F147" s="11" t="s">
        <v>21</v>
      </c>
      <c r="G147" s="86">
        <v>23985446.5</v>
      </c>
      <c r="H147" s="75">
        <f t="shared" si="2"/>
        <v>23985446.5</v>
      </c>
      <c r="I147" s="3" t="s">
        <v>20</v>
      </c>
    </row>
    <row r="148" spans="1:9" ht="26.25" customHeight="1" x14ac:dyDescent="0.25">
      <c r="A148" s="13">
        <v>139</v>
      </c>
      <c r="B148" s="5"/>
      <c r="C148" s="11"/>
      <c r="D148" s="11"/>
      <c r="E148" s="11"/>
      <c r="F148" s="11"/>
      <c r="G148" s="86"/>
      <c r="H148" s="75">
        <f t="shared" si="2"/>
        <v>0</v>
      </c>
      <c r="I148" s="3"/>
    </row>
    <row r="149" spans="1:9" ht="50.25" customHeight="1" x14ac:dyDescent="0.25">
      <c r="A149" s="13">
        <v>140</v>
      </c>
      <c r="B149" s="5" t="s">
        <v>209</v>
      </c>
      <c r="C149" s="11" t="s">
        <v>28</v>
      </c>
      <c r="D149" s="11" t="s">
        <v>189</v>
      </c>
      <c r="E149" s="11">
        <v>1</v>
      </c>
      <c r="F149" s="11" t="s">
        <v>21</v>
      </c>
      <c r="G149" s="86">
        <v>731250</v>
      </c>
      <c r="H149" s="75">
        <f t="shared" si="2"/>
        <v>731250</v>
      </c>
      <c r="I149" s="3" t="s">
        <v>20</v>
      </c>
    </row>
    <row r="150" spans="1:9" ht="50.25" customHeight="1" x14ac:dyDescent="0.25">
      <c r="A150" s="13">
        <v>141</v>
      </c>
      <c r="B150" s="5" t="s">
        <v>211</v>
      </c>
      <c r="C150" s="11" t="s">
        <v>28</v>
      </c>
      <c r="D150" s="11" t="s">
        <v>212</v>
      </c>
      <c r="E150" s="11">
        <v>1</v>
      </c>
      <c r="F150" s="11" t="s">
        <v>21</v>
      </c>
      <c r="G150" s="86">
        <v>2535000</v>
      </c>
      <c r="H150" s="75">
        <f t="shared" si="2"/>
        <v>2535000</v>
      </c>
      <c r="I150" s="3" t="s">
        <v>20</v>
      </c>
    </row>
    <row r="151" spans="1:9" ht="50.25" customHeight="1" x14ac:dyDescent="0.25">
      <c r="A151" s="13">
        <v>142</v>
      </c>
      <c r="B151" s="5" t="s">
        <v>213</v>
      </c>
      <c r="C151" s="11" t="s">
        <v>28</v>
      </c>
      <c r="D151" s="11" t="s">
        <v>189</v>
      </c>
      <c r="E151" s="11">
        <v>1</v>
      </c>
      <c r="F151" s="11" t="s">
        <v>21</v>
      </c>
      <c r="G151" s="86">
        <v>5012143</v>
      </c>
      <c r="H151" s="75">
        <f t="shared" si="2"/>
        <v>5012143</v>
      </c>
      <c r="I151" s="3" t="s">
        <v>20</v>
      </c>
    </row>
    <row r="152" spans="1:9" ht="345" customHeight="1" x14ac:dyDescent="0.25">
      <c r="A152" s="13">
        <v>143</v>
      </c>
      <c r="B152" s="5" t="s">
        <v>214</v>
      </c>
      <c r="C152" s="11" t="s">
        <v>47</v>
      </c>
      <c r="D152" s="11" t="s">
        <v>215</v>
      </c>
      <c r="E152" s="11">
        <v>1</v>
      </c>
      <c r="F152" s="11" t="s">
        <v>21</v>
      </c>
      <c r="G152" s="86">
        <v>33639564</v>
      </c>
      <c r="H152" s="75">
        <f t="shared" si="2"/>
        <v>33639564</v>
      </c>
      <c r="I152" s="3" t="s">
        <v>20</v>
      </c>
    </row>
    <row r="153" spans="1:9" ht="72.75" customHeight="1" x14ac:dyDescent="0.25">
      <c r="A153" s="13">
        <v>144</v>
      </c>
      <c r="B153" s="5" t="s">
        <v>226</v>
      </c>
      <c r="C153" s="11" t="s">
        <v>28</v>
      </c>
      <c r="D153" s="11" t="s">
        <v>217</v>
      </c>
      <c r="E153" s="11">
        <v>1</v>
      </c>
      <c r="F153" s="11" t="s">
        <v>21</v>
      </c>
      <c r="G153" s="86">
        <v>5616964.29</v>
      </c>
      <c r="H153" s="75">
        <f t="shared" si="2"/>
        <v>5616964.29</v>
      </c>
      <c r="I153" s="3" t="s">
        <v>20</v>
      </c>
    </row>
    <row r="154" spans="1:9" ht="111" customHeight="1" x14ac:dyDescent="0.25">
      <c r="A154" s="13">
        <v>145</v>
      </c>
      <c r="B154" s="5" t="s">
        <v>218</v>
      </c>
      <c r="C154" s="11" t="s">
        <v>28</v>
      </c>
      <c r="D154" s="11" t="s">
        <v>219</v>
      </c>
      <c r="E154" s="11">
        <v>1</v>
      </c>
      <c r="F154" s="11" t="s">
        <v>21</v>
      </c>
      <c r="G154" s="86">
        <v>2350500</v>
      </c>
      <c r="H154" s="75">
        <f t="shared" si="2"/>
        <v>2350500</v>
      </c>
      <c r="I154" s="3" t="s">
        <v>20</v>
      </c>
    </row>
    <row r="155" spans="1:9" ht="92.25" customHeight="1" x14ac:dyDescent="0.25">
      <c r="A155" s="13">
        <v>146</v>
      </c>
      <c r="B155" s="5" t="s">
        <v>216</v>
      </c>
      <c r="C155" s="11" t="s">
        <v>28</v>
      </c>
      <c r="D155" s="11" t="s">
        <v>189</v>
      </c>
      <c r="E155" s="11">
        <v>1</v>
      </c>
      <c r="F155" s="11" t="s">
        <v>21</v>
      </c>
      <c r="G155" s="86">
        <v>1820840</v>
      </c>
      <c r="H155" s="75">
        <f t="shared" si="2"/>
        <v>1820840</v>
      </c>
      <c r="I155" s="3" t="s">
        <v>20</v>
      </c>
    </row>
    <row r="156" spans="1:9" ht="111" customHeight="1" x14ac:dyDescent="0.25">
      <c r="A156" s="13">
        <v>147</v>
      </c>
      <c r="B156" s="5" t="s">
        <v>220</v>
      </c>
      <c r="C156" s="11" t="s">
        <v>28</v>
      </c>
      <c r="D156" s="11" t="s">
        <v>224</v>
      </c>
      <c r="E156" s="11">
        <v>1</v>
      </c>
      <c r="F156" s="11" t="s">
        <v>21</v>
      </c>
      <c r="G156" s="86">
        <v>19939196.43</v>
      </c>
      <c r="H156" s="75">
        <f t="shared" si="2"/>
        <v>19939196.43</v>
      </c>
      <c r="I156" s="3" t="s">
        <v>20</v>
      </c>
    </row>
    <row r="157" spans="1:9" ht="111" customHeight="1" x14ac:dyDescent="0.25">
      <c r="A157" s="13">
        <v>148</v>
      </c>
      <c r="B157" s="5" t="s">
        <v>225</v>
      </c>
      <c r="C157" s="11" t="s">
        <v>28</v>
      </c>
      <c r="D157" s="11" t="s">
        <v>189</v>
      </c>
      <c r="E157" s="11">
        <v>1</v>
      </c>
      <c r="F157" s="11" t="s">
        <v>21</v>
      </c>
      <c r="G157" s="86">
        <v>5032781</v>
      </c>
      <c r="H157" s="75">
        <f t="shared" si="2"/>
        <v>5032781</v>
      </c>
      <c r="I157" s="3" t="s">
        <v>20</v>
      </c>
    </row>
    <row r="158" spans="1:9" ht="111" customHeight="1" x14ac:dyDescent="0.25">
      <c r="A158" s="13">
        <v>149</v>
      </c>
      <c r="B158" s="5" t="s">
        <v>221</v>
      </c>
      <c r="C158" s="11" t="s">
        <v>28</v>
      </c>
      <c r="D158" s="11" t="s">
        <v>132</v>
      </c>
      <c r="E158" s="11">
        <v>1</v>
      </c>
      <c r="F158" s="11" t="s">
        <v>21</v>
      </c>
      <c r="G158" s="86">
        <v>4450937</v>
      </c>
      <c r="H158" s="75">
        <f t="shared" si="2"/>
        <v>4450937</v>
      </c>
      <c r="I158" s="3" t="s">
        <v>20</v>
      </c>
    </row>
    <row r="159" spans="1:9" ht="111" customHeight="1" x14ac:dyDescent="0.25">
      <c r="A159" s="13">
        <v>150</v>
      </c>
      <c r="B159" s="5" t="s">
        <v>223</v>
      </c>
      <c r="C159" s="11" t="s">
        <v>26</v>
      </c>
      <c r="D159" s="11" t="s">
        <v>222</v>
      </c>
      <c r="E159" s="11">
        <v>1</v>
      </c>
      <c r="F159" s="11" t="s">
        <v>21</v>
      </c>
      <c r="G159" s="86">
        <v>4180000</v>
      </c>
      <c r="H159" s="75">
        <f t="shared" si="2"/>
        <v>4180000</v>
      </c>
      <c r="I159" s="3" t="s">
        <v>20</v>
      </c>
    </row>
    <row r="160" spans="1:9" ht="72" customHeight="1" x14ac:dyDescent="0.25">
      <c r="A160" s="3"/>
      <c r="B160" s="12"/>
      <c r="C160" s="11"/>
      <c r="D160" s="11"/>
      <c r="E160" s="11"/>
      <c r="F160" s="11"/>
      <c r="G160" s="86"/>
      <c r="H160" s="75">
        <f t="shared" si="2"/>
        <v>0</v>
      </c>
      <c r="I160" s="3"/>
    </row>
    <row r="161" spans="1:9" ht="26.25" customHeight="1" x14ac:dyDescent="0.25">
      <c r="A161" s="17">
        <v>151</v>
      </c>
      <c r="B161" s="18"/>
      <c r="C161" s="19"/>
      <c r="D161" s="19"/>
      <c r="E161" s="19"/>
      <c r="F161" s="19"/>
      <c r="G161" s="87"/>
      <c r="H161" s="75"/>
      <c r="I161" s="20"/>
    </row>
    <row r="162" spans="1:9" ht="24" customHeight="1" x14ac:dyDescent="0.25">
      <c r="A162" s="17">
        <v>152</v>
      </c>
      <c r="B162" s="18"/>
      <c r="C162" s="19"/>
      <c r="D162" s="19"/>
      <c r="E162" s="19"/>
      <c r="F162" s="19"/>
      <c r="G162" s="87"/>
      <c r="H162" s="75"/>
      <c r="I162" s="20"/>
    </row>
    <row r="163" spans="1:9" ht="45" customHeight="1" x14ac:dyDescent="0.25">
      <c r="A163" s="17">
        <v>153</v>
      </c>
      <c r="B163" s="18" t="s">
        <v>227</v>
      </c>
      <c r="C163" s="19" t="s">
        <v>26</v>
      </c>
      <c r="D163" s="19" t="s">
        <v>228</v>
      </c>
      <c r="E163" s="19">
        <v>1</v>
      </c>
      <c r="F163" s="19" t="s">
        <v>113</v>
      </c>
      <c r="G163" s="87">
        <v>2366071.4300000002</v>
      </c>
      <c r="H163" s="75">
        <f t="shared" si="2"/>
        <v>2366071.4300000002</v>
      </c>
      <c r="I163" s="20" t="s">
        <v>20</v>
      </c>
    </row>
    <row r="164" spans="1:9" ht="60.75" customHeight="1" x14ac:dyDescent="0.25">
      <c r="A164" s="17">
        <v>154</v>
      </c>
      <c r="B164" s="18" t="s">
        <v>229</v>
      </c>
      <c r="C164" s="19" t="s">
        <v>26</v>
      </c>
      <c r="D164" s="19" t="s">
        <v>440</v>
      </c>
      <c r="E164" s="19">
        <v>1</v>
      </c>
      <c r="F164" s="19" t="s">
        <v>113</v>
      </c>
      <c r="G164" s="87">
        <v>71875</v>
      </c>
      <c r="H164" s="75">
        <f t="shared" si="2"/>
        <v>71875</v>
      </c>
      <c r="I164" s="20" t="s">
        <v>20</v>
      </c>
    </row>
    <row r="165" spans="1:9" ht="45" customHeight="1" x14ac:dyDescent="0.25">
      <c r="A165" s="17">
        <v>155</v>
      </c>
      <c r="B165" s="18" t="s">
        <v>227</v>
      </c>
      <c r="C165" s="19" t="s">
        <v>26</v>
      </c>
      <c r="D165" s="19" t="s">
        <v>230</v>
      </c>
      <c r="E165" s="19">
        <v>1</v>
      </c>
      <c r="F165" s="19" t="s">
        <v>113</v>
      </c>
      <c r="G165" s="87">
        <v>428571.43</v>
      </c>
      <c r="H165" s="75">
        <f t="shared" si="2"/>
        <v>428571.43</v>
      </c>
      <c r="I165" s="20" t="s">
        <v>20</v>
      </c>
    </row>
    <row r="166" spans="1:9" ht="45" customHeight="1" x14ac:dyDescent="0.25">
      <c r="A166" s="17">
        <v>156</v>
      </c>
      <c r="B166" s="18" t="s">
        <v>231</v>
      </c>
      <c r="C166" s="19" t="s">
        <v>26</v>
      </c>
      <c r="D166" s="19" t="s">
        <v>232</v>
      </c>
      <c r="E166" s="19">
        <v>3</v>
      </c>
      <c r="F166" s="19" t="s">
        <v>113</v>
      </c>
      <c r="G166" s="87">
        <v>288514.28999999998</v>
      </c>
      <c r="H166" s="75">
        <f t="shared" si="2"/>
        <v>865542.86999999988</v>
      </c>
      <c r="I166" s="20" t="s">
        <v>20</v>
      </c>
    </row>
    <row r="167" spans="1:9" ht="45" customHeight="1" x14ac:dyDescent="0.25">
      <c r="A167" s="17">
        <v>157</v>
      </c>
      <c r="B167" s="18" t="s">
        <v>233</v>
      </c>
      <c r="C167" s="19" t="s">
        <v>26</v>
      </c>
      <c r="D167" s="19" t="s">
        <v>234</v>
      </c>
      <c r="E167" s="19">
        <v>8</v>
      </c>
      <c r="F167" s="19" t="s">
        <v>113</v>
      </c>
      <c r="G167" s="87">
        <v>290918.75</v>
      </c>
      <c r="H167" s="75">
        <f t="shared" si="2"/>
        <v>2327350</v>
      </c>
      <c r="I167" s="20" t="s">
        <v>20</v>
      </c>
    </row>
    <row r="168" spans="1:9" ht="45" customHeight="1" x14ac:dyDescent="0.25">
      <c r="A168" s="17">
        <v>158</v>
      </c>
      <c r="B168" s="18" t="s">
        <v>235</v>
      </c>
      <c r="C168" s="19" t="s">
        <v>26</v>
      </c>
      <c r="D168" s="19" t="s">
        <v>236</v>
      </c>
      <c r="E168" s="19">
        <v>1</v>
      </c>
      <c r="F168" s="19" t="s">
        <v>21</v>
      </c>
      <c r="G168" s="87">
        <v>2573550</v>
      </c>
      <c r="H168" s="75">
        <f t="shared" si="2"/>
        <v>2573550</v>
      </c>
      <c r="I168" s="20" t="s">
        <v>20</v>
      </c>
    </row>
    <row r="169" spans="1:9" ht="45" customHeight="1" x14ac:dyDescent="0.25">
      <c r="A169" s="13">
        <v>159</v>
      </c>
      <c r="B169" s="5" t="s">
        <v>237</v>
      </c>
      <c r="C169" s="11" t="s">
        <v>26</v>
      </c>
      <c r="D169" s="11" t="s">
        <v>238</v>
      </c>
      <c r="E169" s="11">
        <v>1</v>
      </c>
      <c r="F169" s="11" t="s">
        <v>21</v>
      </c>
      <c r="G169" s="86">
        <v>7294645.75</v>
      </c>
      <c r="H169" s="75">
        <f t="shared" si="2"/>
        <v>7294645.75</v>
      </c>
      <c r="I169" s="3" t="s">
        <v>20</v>
      </c>
    </row>
    <row r="170" spans="1:9" ht="45" customHeight="1" x14ac:dyDescent="0.25">
      <c r="A170" s="13">
        <v>160</v>
      </c>
      <c r="B170" s="5" t="s">
        <v>239</v>
      </c>
      <c r="C170" s="11" t="s">
        <v>26</v>
      </c>
      <c r="D170" s="11" t="s">
        <v>240</v>
      </c>
      <c r="E170" s="11">
        <v>1</v>
      </c>
      <c r="F170" s="11" t="s">
        <v>21</v>
      </c>
      <c r="G170" s="86">
        <v>6195469.8300000001</v>
      </c>
      <c r="H170" s="75">
        <f t="shared" si="2"/>
        <v>6195469.8300000001</v>
      </c>
      <c r="I170" s="3" t="s">
        <v>20</v>
      </c>
    </row>
    <row r="171" spans="1:9" ht="45" customHeight="1" x14ac:dyDescent="0.25">
      <c r="A171" s="13">
        <v>161</v>
      </c>
      <c r="B171" s="5" t="s">
        <v>241</v>
      </c>
      <c r="C171" s="11" t="s">
        <v>26</v>
      </c>
      <c r="D171" s="11" t="s">
        <v>242</v>
      </c>
      <c r="E171" s="11">
        <v>4</v>
      </c>
      <c r="F171" s="11" t="s">
        <v>35</v>
      </c>
      <c r="G171" s="86">
        <v>175178.5</v>
      </c>
      <c r="H171" s="75">
        <f t="shared" si="2"/>
        <v>700714</v>
      </c>
      <c r="I171" s="3" t="s">
        <v>20</v>
      </c>
    </row>
    <row r="172" spans="1:9" ht="45" customHeight="1" x14ac:dyDescent="0.25">
      <c r="A172" s="3">
        <v>162</v>
      </c>
      <c r="B172" s="12" t="s">
        <v>243</v>
      </c>
      <c r="C172" s="3" t="s">
        <v>26</v>
      </c>
      <c r="D172" s="3" t="s">
        <v>244</v>
      </c>
      <c r="E172" s="3">
        <v>4</v>
      </c>
      <c r="F172" s="3" t="s">
        <v>35</v>
      </c>
      <c r="G172" s="86">
        <v>218946.1</v>
      </c>
      <c r="H172" s="75">
        <f t="shared" si="2"/>
        <v>875784.4</v>
      </c>
      <c r="I172" s="3" t="s">
        <v>20</v>
      </c>
    </row>
    <row r="173" spans="1:9" ht="68.25" customHeight="1" x14ac:dyDescent="0.25">
      <c r="A173" s="20">
        <v>163</v>
      </c>
      <c r="B173" s="21" t="s">
        <v>245</v>
      </c>
      <c r="C173" s="20" t="s">
        <v>47</v>
      </c>
      <c r="D173" s="20" t="s">
        <v>246</v>
      </c>
      <c r="E173" s="20">
        <v>1</v>
      </c>
      <c r="F173" s="20" t="s">
        <v>21</v>
      </c>
      <c r="G173" s="87">
        <v>9868768.5500000007</v>
      </c>
      <c r="H173" s="75">
        <f t="shared" si="2"/>
        <v>9868768.5500000007</v>
      </c>
      <c r="I173" s="20" t="s">
        <v>20</v>
      </c>
    </row>
    <row r="174" spans="1:9" ht="45" customHeight="1" x14ac:dyDescent="0.25">
      <c r="A174" s="20">
        <v>164</v>
      </c>
      <c r="B174" s="21" t="s">
        <v>247</v>
      </c>
      <c r="C174" s="20" t="s">
        <v>28</v>
      </c>
      <c r="D174" s="20" t="s">
        <v>189</v>
      </c>
      <c r="E174" s="20">
        <v>1</v>
      </c>
      <c r="F174" s="20" t="s">
        <v>21</v>
      </c>
      <c r="G174" s="87">
        <v>272556</v>
      </c>
      <c r="H174" s="75">
        <f t="shared" si="2"/>
        <v>272556</v>
      </c>
      <c r="I174" s="20" t="s">
        <v>20</v>
      </c>
    </row>
    <row r="175" spans="1:9" ht="45" customHeight="1" x14ac:dyDescent="0.25">
      <c r="A175" s="20">
        <v>165</v>
      </c>
      <c r="B175" s="20" t="s">
        <v>248</v>
      </c>
      <c r="C175" s="20" t="s">
        <v>26</v>
      </c>
      <c r="D175" s="20" t="s">
        <v>249</v>
      </c>
      <c r="E175" s="20">
        <v>2</v>
      </c>
      <c r="F175" s="20" t="s">
        <v>35</v>
      </c>
      <c r="G175" s="88">
        <v>776785</v>
      </c>
      <c r="H175" s="75">
        <f t="shared" si="2"/>
        <v>1553570</v>
      </c>
      <c r="I175" s="20" t="s">
        <v>20</v>
      </c>
    </row>
    <row r="176" spans="1:9" ht="45" customHeight="1" x14ac:dyDescent="0.25">
      <c r="A176" s="20">
        <v>166</v>
      </c>
      <c r="B176" s="20" t="s">
        <v>250</v>
      </c>
      <c r="C176" s="20" t="s">
        <v>26</v>
      </c>
      <c r="D176" s="20" t="s">
        <v>251</v>
      </c>
      <c r="E176" s="20">
        <v>7</v>
      </c>
      <c r="F176" s="20" t="s">
        <v>35</v>
      </c>
      <c r="G176" s="88">
        <v>320000</v>
      </c>
      <c r="H176" s="75">
        <f t="shared" si="2"/>
        <v>2240000</v>
      </c>
      <c r="I176" s="20" t="s">
        <v>20</v>
      </c>
    </row>
    <row r="177" spans="1:9" ht="45" customHeight="1" x14ac:dyDescent="0.25">
      <c r="A177" s="20">
        <v>167</v>
      </c>
      <c r="B177" s="20" t="s">
        <v>252</v>
      </c>
      <c r="C177" s="20" t="s">
        <v>26</v>
      </c>
      <c r="D177" s="20" t="s">
        <v>253</v>
      </c>
      <c r="E177" s="20">
        <v>2</v>
      </c>
      <c r="F177" s="20" t="s">
        <v>35</v>
      </c>
      <c r="G177" s="88">
        <v>2000000</v>
      </c>
      <c r="H177" s="75">
        <f t="shared" si="2"/>
        <v>4000000</v>
      </c>
      <c r="I177" s="20" t="s">
        <v>20</v>
      </c>
    </row>
    <row r="178" spans="1:9" ht="45" customHeight="1" x14ac:dyDescent="0.25">
      <c r="A178" s="20">
        <v>168</v>
      </c>
      <c r="B178" s="20" t="s">
        <v>254</v>
      </c>
      <c r="C178" s="20" t="s">
        <v>26</v>
      </c>
      <c r="D178" s="20" t="s">
        <v>255</v>
      </c>
      <c r="E178" s="20">
        <v>3</v>
      </c>
      <c r="F178" s="20" t="s">
        <v>35</v>
      </c>
      <c r="G178" s="88">
        <v>1250000</v>
      </c>
      <c r="H178" s="75">
        <f t="shared" si="2"/>
        <v>3750000</v>
      </c>
      <c r="I178" s="20" t="s">
        <v>20</v>
      </c>
    </row>
    <row r="179" spans="1:9" ht="45" customHeight="1" x14ac:dyDescent="0.25">
      <c r="A179" s="20">
        <v>169</v>
      </c>
      <c r="B179" s="20" t="s">
        <v>256</v>
      </c>
      <c r="C179" s="20" t="s">
        <v>26</v>
      </c>
      <c r="D179" s="20" t="s">
        <v>257</v>
      </c>
      <c r="E179" s="20">
        <v>2</v>
      </c>
      <c r="F179" s="20" t="s">
        <v>35</v>
      </c>
      <c r="G179" s="88">
        <v>600000</v>
      </c>
      <c r="H179" s="75">
        <f t="shared" si="2"/>
        <v>1200000</v>
      </c>
      <c r="I179" s="20" t="s">
        <v>20</v>
      </c>
    </row>
    <row r="180" spans="1:9" ht="45" customHeight="1" x14ac:dyDescent="0.25">
      <c r="A180" s="20">
        <v>170</v>
      </c>
      <c r="B180" s="20" t="s">
        <v>258</v>
      </c>
      <c r="C180" s="20" t="s">
        <v>26</v>
      </c>
      <c r="D180" s="20" t="s">
        <v>259</v>
      </c>
      <c r="E180" s="20">
        <v>2</v>
      </c>
      <c r="F180" s="20" t="s">
        <v>35</v>
      </c>
      <c r="G180" s="88">
        <v>2200000</v>
      </c>
      <c r="H180" s="75">
        <f t="shared" si="2"/>
        <v>4400000</v>
      </c>
      <c r="I180" s="20" t="s">
        <v>20</v>
      </c>
    </row>
    <row r="181" spans="1:9" ht="45" customHeight="1" x14ac:dyDescent="0.25">
      <c r="A181" s="20">
        <v>171</v>
      </c>
      <c r="B181" s="20" t="s">
        <v>260</v>
      </c>
      <c r="C181" s="20" t="s">
        <v>26</v>
      </c>
      <c r="D181" s="21" t="s">
        <v>348</v>
      </c>
      <c r="E181" s="20">
        <v>2</v>
      </c>
      <c r="F181" s="20" t="s">
        <v>35</v>
      </c>
      <c r="G181" s="88">
        <v>2000000</v>
      </c>
      <c r="H181" s="75">
        <f t="shared" si="2"/>
        <v>4000000</v>
      </c>
      <c r="I181" s="20" t="s">
        <v>20</v>
      </c>
    </row>
    <row r="182" spans="1:9" ht="45" customHeight="1" x14ac:dyDescent="0.25">
      <c r="A182" s="20">
        <v>172</v>
      </c>
      <c r="B182" s="20" t="s">
        <v>261</v>
      </c>
      <c r="C182" s="20" t="s">
        <v>26</v>
      </c>
      <c r="D182" s="20" t="s">
        <v>262</v>
      </c>
      <c r="E182" s="20">
        <v>2</v>
      </c>
      <c r="F182" s="20" t="s">
        <v>35</v>
      </c>
      <c r="G182" s="88">
        <v>700000</v>
      </c>
      <c r="H182" s="75">
        <f t="shared" si="2"/>
        <v>1400000</v>
      </c>
      <c r="I182" s="20" t="s">
        <v>20</v>
      </c>
    </row>
    <row r="183" spans="1:9" ht="45" customHeight="1" x14ac:dyDescent="0.25">
      <c r="A183" s="20">
        <v>173</v>
      </c>
      <c r="B183" s="20" t="s">
        <v>263</v>
      </c>
      <c r="C183" s="20" t="s">
        <v>26</v>
      </c>
      <c r="D183" s="20" t="s">
        <v>264</v>
      </c>
      <c r="E183" s="20">
        <v>1</v>
      </c>
      <c r="F183" s="20" t="s">
        <v>35</v>
      </c>
      <c r="G183" s="88">
        <v>1300000</v>
      </c>
      <c r="H183" s="75">
        <f t="shared" si="2"/>
        <v>1300000</v>
      </c>
      <c r="I183" s="20" t="s">
        <v>20</v>
      </c>
    </row>
    <row r="184" spans="1:9" ht="45" customHeight="1" x14ac:dyDescent="0.25">
      <c r="A184" s="20">
        <v>174</v>
      </c>
      <c r="B184" s="20" t="s">
        <v>265</v>
      </c>
      <c r="C184" s="20" t="s">
        <v>26</v>
      </c>
      <c r="D184" s="20" t="s">
        <v>266</v>
      </c>
      <c r="E184" s="20">
        <v>2</v>
      </c>
      <c r="F184" s="20" t="s">
        <v>35</v>
      </c>
      <c r="G184" s="88">
        <v>1500000</v>
      </c>
      <c r="H184" s="75">
        <f t="shared" si="2"/>
        <v>3000000</v>
      </c>
      <c r="I184" s="20" t="s">
        <v>20</v>
      </c>
    </row>
    <row r="185" spans="1:9" ht="45" customHeight="1" x14ac:dyDescent="0.25">
      <c r="A185" s="20">
        <v>175</v>
      </c>
      <c r="B185" s="20" t="s">
        <v>267</v>
      </c>
      <c r="C185" s="20" t="s">
        <v>26</v>
      </c>
      <c r="D185" s="20" t="s">
        <v>268</v>
      </c>
      <c r="E185" s="20">
        <v>3</v>
      </c>
      <c r="F185" s="20" t="s">
        <v>35</v>
      </c>
      <c r="G185" s="88">
        <v>1600000</v>
      </c>
      <c r="H185" s="75">
        <f t="shared" si="2"/>
        <v>4800000</v>
      </c>
      <c r="I185" s="20" t="s">
        <v>20</v>
      </c>
    </row>
    <row r="186" spans="1:9" ht="45" customHeight="1" x14ac:dyDescent="0.25">
      <c r="A186" s="20">
        <v>176</v>
      </c>
      <c r="B186" s="20" t="s">
        <v>269</v>
      </c>
      <c r="C186" s="20" t="s">
        <v>26</v>
      </c>
      <c r="D186" s="20" t="s">
        <v>270</v>
      </c>
      <c r="E186" s="20">
        <v>3</v>
      </c>
      <c r="F186" s="20" t="s">
        <v>35</v>
      </c>
      <c r="G186" s="88">
        <v>1000000</v>
      </c>
      <c r="H186" s="75">
        <f t="shared" si="2"/>
        <v>3000000</v>
      </c>
      <c r="I186" s="20" t="s">
        <v>20</v>
      </c>
    </row>
    <row r="187" spans="1:9" ht="45" customHeight="1" x14ac:dyDescent="0.25">
      <c r="A187" s="20">
        <v>177</v>
      </c>
      <c r="B187" s="20" t="s">
        <v>271</v>
      </c>
      <c r="C187" s="20" t="s">
        <v>26</v>
      </c>
      <c r="D187" s="20" t="s">
        <v>272</v>
      </c>
      <c r="E187" s="20">
        <v>2</v>
      </c>
      <c r="F187" s="20" t="s">
        <v>35</v>
      </c>
      <c r="G187" s="88">
        <v>1700000</v>
      </c>
      <c r="H187" s="75">
        <f t="shared" si="2"/>
        <v>3400000</v>
      </c>
      <c r="I187" s="20" t="s">
        <v>20</v>
      </c>
    </row>
    <row r="188" spans="1:9" ht="45" customHeight="1" x14ac:dyDescent="0.25">
      <c r="A188" s="20">
        <v>178</v>
      </c>
      <c r="B188" s="20" t="s">
        <v>273</v>
      </c>
      <c r="C188" s="20" t="s">
        <v>26</v>
      </c>
      <c r="D188" s="20" t="s">
        <v>274</v>
      </c>
      <c r="E188" s="20">
        <v>5</v>
      </c>
      <c r="F188" s="20" t="s">
        <v>35</v>
      </c>
      <c r="G188" s="88">
        <v>410714</v>
      </c>
      <c r="H188" s="75">
        <f t="shared" si="2"/>
        <v>2053570</v>
      </c>
      <c r="I188" s="20" t="s">
        <v>20</v>
      </c>
    </row>
    <row r="189" spans="1:9" ht="45" customHeight="1" x14ac:dyDescent="0.25">
      <c r="A189" s="20">
        <v>179</v>
      </c>
      <c r="B189" s="20" t="s">
        <v>275</v>
      </c>
      <c r="C189" s="20" t="s">
        <v>26</v>
      </c>
      <c r="D189" s="20" t="s">
        <v>276</v>
      </c>
      <c r="E189" s="20">
        <v>3</v>
      </c>
      <c r="F189" s="20" t="s">
        <v>35</v>
      </c>
      <c r="G189" s="88">
        <v>750000</v>
      </c>
      <c r="H189" s="75">
        <f t="shared" si="2"/>
        <v>2250000</v>
      </c>
      <c r="I189" s="20" t="s">
        <v>20</v>
      </c>
    </row>
    <row r="190" spans="1:9" ht="45" customHeight="1" x14ac:dyDescent="0.25">
      <c r="A190" s="20">
        <v>180</v>
      </c>
      <c r="B190" s="20" t="s">
        <v>277</v>
      </c>
      <c r="C190" s="20" t="s">
        <v>26</v>
      </c>
      <c r="D190" s="20" t="s">
        <v>278</v>
      </c>
      <c r="E190" s="20">
        <v>2</v>
      </c>
      <c r="F190" s="20" t="s">
        <v>35</v>
      </c>
      <c r="G190" s="88">
        <v>758929</v>
      </c>
      <c r="H190" s="75">
        <f t="shared" si="2"/>
        <v>1517858</v>
      </c>
      <c r="I190" s="20" t="s">
        <v>20</v>
      </c>
    </row>
    <row r="191" spans="1:9" ht="45" customHeight="1" x14ac:dyDescent="0.25">
      <c r="A191" s="20">
        <v>181</v>
      </c>
      <c r="B191" s="20" t="s">
        <v>279</v>
      </c>
      <c r="C191" s="20" t="s">
        <v>26</v>
      </c>
      <c r="D191" s="20" t="s">
        <v>280</v>
      </c>
      <c r="E191" s="20">
        <v>2</v>
      </c>
      <c r="F191" s="20" t="s">
        <v>35</v>
      </c>
      <c r="G191" s="88">
        <v>750000</v>
      </c>
      <c r="H191" s="75">
        <f t="shared" si="2"/>
        <v>1500000</v>
      </c>
      <c r="I191" s="20" t="s">
        <v>20</v>
      </c>
    </row>
    <row r="192" spans="1:9" ht="45" customHeight="1" x14ac:dyDescent="0.25">
      <c r="A192" s="20">
        <v>182</v>
      </c>
      <c r="B192" s="20" t="s">
        <v>281</v>
      </c>
      <c r="C192" s="20" t="s">
        <v>26</v>
      </c>
      <c r="D192" s="20" t="s">
        <v>282</v>
      </c>
      <c r="E192" s="20">
        <v>2</v>
      </c>
      <c r="F192" s="20" t="s">
        <v>35</v>
      </c>
      <c r="G192" s="88">
        <v>1000000</v>
      </c>
      <c r="H192" s="75">
        <f t="shared" si="2"/>
        <v>2000000</v>
      </c>
      <c r="I192" s="20" t="s">
        <v>20</v>
      </c>
    </row>
    <row r="193" spans="1:9" ht="45" customHeight="1" x14ac:dyDescent="0.25">
      <c r="A193" s="20">
        <v>183</v>
      </c>
      <c r="B193" s="20" t="s">
        <v>283</v>
      </c>
      <c r="C193" s="20" t="s">
        <v>26</v>
      </c>
      <c r="D193" s="20" t="s">
        <v>284</v>
      </c>
      <c r="E193" s="20">
        <v>2</v>
      </c>
      <c r="F193" s="20" t="s">
        <v>35</v>
      </c>
      <c r="G193" s="88">
        <v>1000000</v>
      </c>
      <c r="H193" s="75">
        <f t="shared" si="2"/>
        <v>2000000</v>
      </c>
      <c r="I193" s="20" t="s">
        <v>20</v>
      </c>
    </row>
    <row r="194" spans="1:9" ht="45" customHeight="1" x14ac:dyDescent="0.25">
      <c r="A194" s="20">
        <v>184</v>
      </c>
      <c r="B194" s="20" t="s">
        <v>285</v>
      </c>
      <c r="C194" s="20" t="s">
        <v>26</v>
      </c>
      <c r="D194" s="20" t="s">
        <v>286</v>
      </c>
      <c r="E194" s="20">
        <v>1</v>
      </c>
      <c r="F194" s="20" t="s">
        <v>35</v>
      </c>
      <c r="G194" s="88">
        <v>9642857</v>
      </c>
      <c r="H194" s="75">
        <f t="shared" si="2"/>
        <v>9642857</v>
      </c>
      <c r="I194" s="20" t="s">
        <v>20</v>
      </c>
    </row>
    <row r="195" spans="1:9" ht="45" customHeight="1" x14ac:dyDescent="0.25">
      <c r="A195" s="20">
        <v>185</v>
      </c>
      <c r="B195" s="20" t="s">
        <v>287</v>
      </c>
      <c r="C195" s="20" t="s">
        <v>26</v>
      </c>
      <c r="D195" s="20" t="s">
        <v>288</v>
      </c>
      <c r="E195" s="20">
        <v>1</v>
      </c>
      <c r="F195" s="20" t="s">
        <v>35</v>
      </c>
      <c r="G195" s="88">
        <v>2328571</v>
      </c>
      <c r="H195" s="75">
        <f t="shared" si="2"/>
        <v>2328571</v>
      </c>
      <c r="I195" s="20" t="s">
        <v>20</v>
      </c>
    </row>
    <row r="196" spans="1:9" ht="45" customHeight="1" x14ac:dyDescent="0.25">
      <c r="A196" s="20">
        <v>186</v>
      </c>
      <c r="B196" s="20" t="s">
        <v>289</v>
      </c>
      <c r="C196" s="20" t="s">
        <v>26</v>
      </c>
      <c r="D196" s="20" t="s">
        <v>290</v>
      </c>
      <c r="E196" s="20">
        <v>2</v>
      </c>
      <c r="F196" s="20" t="s">
        <v>35</v>
      </c>
      <c r="G196" s="88">
        <v>472991</v>
      </c>
      <c r="H196" s="75">
        <f t="shared" si="2"/>
        <v>945982</v>
      </c>
      <c r="I196" s="20" t="s">
        <v>20</v>
      </c>
    </row>
    <row r="197" spans="1:9" ht="45" customHeight="1" x14ac:dyDescent="0.25">
      <c r="A197" s="20">
        <v>187</v>
      </c>
      <c r="B197" s="20" t="s">
        <v>291</v>
      </c>
      <c r="C197" s="20" t="s">
        <v>26</v>
      </c>
      <c r="D197" s="20" t="s">
        <v>292</v>
      </c>
      <c r="E197" s="20">
        <v>2</v>
      </c>
      <c r="F197" s="20" t="s">
        <v>35</v>
      </c>
      <c r="G197" s="88">
        <v>836830</v>
      </c>
      <c r="H197" s="75">
        <f t="shared" si="2"/>
        <v>1673660</v>
      </c>
      <c r="I197" s="20" t="s">
        <v>20</v>
      </c>
    </row>
    <row r="198" spans="1:9" ht="45" customHeight="1" x14ac:dyDescent="0.25">
      <c r="A198" s="20">
        <v>188</v>
      </c>
      <c r="B198" s="20" t="s">
        <v>293</v>
      </c>
      <c r="C198" s="20" t="s">
        <v>26</v>
      </c>
      <c r="D198" s="20" t="s">
        <v>294</v>
      </c>
      <c r="E198" s="20">
        <v>20</v>
      </c>
      <c r="F198" s="20" t="s">
        <v>35</v>
      </c>
      <c r="G198" s="88">
        <v>3638</v>
      </c>
      <c r="H198" s="75">
        <f t="shared" si="2"/>
        <v>72760</v>
      </c>
      <c r="I198" s="20" t="s">
        <v>20</v>
      </c>
    </row>
    <row r="199" spans="1:9" ht="45" customHeight="1" x14ac:dyDescent="0.25">
      <c r="A199" s="20">
        <v>189</v>
      </c>
      <c r="B199" s="20" t="s">
        <v>295</v>
      </c>
      <c r="C199" s="20" t="s">
        <v>26</v>
      </c>
      <c r="D199" s="20" t="s">
        <v>296</v>
      </c>
      <c r="E199" s="20">
        <v>5</v>
      </c>
      <c r="F199" s="20" t="s">
        <v>35</v>
      </c>
      <c r="G199" s="88">
        <v>60000</v>
      </c>
      <c r="H199" s="75">
        <f t="shared" si="2"/>
        <v>300000</v>
      </c>
      <c r="I199" s="20" t="s">
        <v>20</v>
      </c>
    </row>
    <row r="200" spans="1:9" ht="45" customHeight="1" x14ac:dyDescent="0.25">
      <c r="A200" s="20">
        <v>190</v>
      </c>
      <c r="B200" s="20" t="s">
        <v>297</v>
      </c>
      <c r="C200" s="20" t="s">
        <v>26</v>
      </c>
      <c r="D200" s="20" t="s">
        <v>298</v>
      </c>
      <c r="E200" s="20">
        <v>6</v>
      </c>
      <c r="F200" s="20" t="s">
        <v>35</v>
      </c>
      <c r="G200" s="88">
        <v>105000</v>
      </c>
      <c r="H200" s="75">
        <f t="shared" si="2"/>
        <v>630000</v>
      </c>
      <c r="I200" s="20" t="s">
        <v>20</v>
      </c>
    </row>
    <row r="201" spans="1:9" ht="45" customHeight="1" x14ac:dyDescent="0.25">
      <c r="A201" s="20">
        <v>191</v>
      </c>
      <c r="B201" s="20" t="s">
        <v>299</v>
      </c>
      <c r="C201" s="20" t="s">
        <v>26</v>
      </c>
      <c r="D201" s="20" t="s">
        <v>300</v>
      </c>
      <c r="E201" s="20">
        <v>1</v>
      </c>
      <c r="F201" s="20" t="s">
        <v>35</v>
      </c>
      <c r="G201" s="88">
        <v>1100000</v>
      </c>
      <c r="H201" s="75">
        <f t="shared" si="2"/>
        <v>1100000</v>
      </c>
      <c r="I201" s="20" t="s">
        <v>20</v>
      </c>
    </row>
    <row r="202" spans="1:9" ht="45" customHeight="1" x14ac:dyDescent="0.25">
      <c r="A202" s="20">
        <v>192</v>
      </c>
      <c r="B202" s="20" t="s">
        <v>301</v>
      </c>
      <c r="C202" s="20" t="s">
        <v>26</v>
      </c>
      <c r="D202" s="20" t="s">
        <v>302</v>
      </c>
      <c r="E202" s="20">
        <v>5</v>
      </c>
      <c r="F202" s="20" t="s">
        <v>35</v>
      </c>
      <c r="G202" s="88">
        <v>36384</v>
      </c>
      <c r="H202" s="75">
        <f t="shared" si="2"/>
        <v>181920</v>
      </c>
      <c r="I202" s="20" t="s">
        <v>20</v>
      </c>
    </row>
    <row r="203" spans="1:9" ht="45" customHeight="1" x14ac:dyDescent="0.25">
      <c r="A203" s="20">
        <v>193</v>
      </c>
      <c r="B203" s="20" t="s">
        <v>303</v>
      </c>
      <c r="C203" s="20" t="s">
        <v>26</v>
      </c>
      <c r="D203" s="20" t="s">
        <v>304</v>
      </c>
      <c r="E203" s="20">
        <v>5</v>
      </c>
      <c r="F203" s="20" t="s">
        <v>35</v>
      </c>
      <c r="G203" s="88">
        <v>36384</v>
      </c>
      <c r="H203" s="75">
        <f t="shared" si="2"/>
        <v>181920</v>
      </c>
      <c r="I203" s="20" t="s">
        <v>20</v>
      </c>
    </row>
    <row r="204" spans="1:9" ht="45" customHeight="1" x14ac:dyDescent="0.25">
      <c r="A204" s="20">
        <v>194</v>
      </c>
      <c r="B204" s="20" t="s">
        <v>305</v>
      </c>
      <c r="C204" s="20" t="s">
        <v>26</v>
      </c>
      <c r="D204" s="22" t="s">
        <v>306</v>
      </c>
      <c r="E204" s="20">
        <v>3</v>
      </c>
      <c r="F204" s="20" t="s">
        <v>35</v>
      </c>
      <c r="G204" s="88">
        <v>78589</v>
      </c>
      <c r="H204" s="75">
        <f t="shared" si="2"/>
        <v>235767</v>
      </c>
      <c r="I204" s="20" t="s">
        <v>20</v>
      </c>
    </row>
    <row r="205" spans="1:9" ht="45" customHeight="1" x14ac:dyDescent="0.25">
      <c r="A205" s="20">
        <v>195</v>
      </c>
      <c r="B205" s="20" t="s">
        <v>307</v>
      </c>
      <c r="C205" s="20" t="s">
        <v>26</v>
      </c>
      <c r="D205" s="20" t="s">
        <v>308</v>
      </c>
      <c r="E205" s="20">
        <v>1</v>
      </c>
      <c r="F205" s="20" t="s">
        <v>35</v>
      </c>
      <c r="G205" s="88">
        <v>1018750</v>
      </c>
      <c r="H205" s="75">
        <f t="shared" ref="H205:H268" si="3">E205*G205</f>
        <v>1018750</v>
      </c>
      <c r="I205" s="20" t="s">
        <v>20</v>
      </c>
    </row>
    <row r="206" spans="1:9" ht="45" customHeight="1" x14ac:dyDescent="0.25">
      <c r="A206" s="20">
        <v>196</v>
      </c>
      <c r="B206" s="20" t="s">
        <v>309</v>
      </c>
      <c r="C206" s="20" t="s">
        <v>26</v>
      </c>
      <c r="D206" s="20" t="s">
        <v>310</v>
      </c>
      <c r="E206" s="20">
        <v>1</v>
      </c>
      <c r="F206" s="20" t="s">
        <v>35</v>
      </c>
      <c r="G206" s="88">
        <v>757143</v>
      </c>
      <c r="H206" s="75">
        <f t="shared" si="3"/>
        <v>757143</v>
      </c>
      <c r="I206" s="20" t="s">
        <v>20</v>
      </c>
    </row>
    <row r="207" spans="1:9" ht="45" customHeight="1" x14ac:dyDescent="0.25">
      <c r="A207" s="20">
        <v>197</v>
      </c>
      <c r="B207" s="20" t="s">
        <v>311</v>
      </c>
      <c r="C207" s="20" t="s">
        <v>26</v>
      </c>
      <c r="D207" s="20" t="s">
        <v>312</v>
      </c>
      <c r="E207" s="20">
        <v>5</v>
      </c>
      <c r="F207" s="20" t="s">
        <v>35</v>
      </c>
      <c r="G207" s="88">
        <v>72768</v>
      </c>
      <c r="H207" s="75">
        <f t="shared" si="3"/>
        <v>363840</v>
      </c>
      <c r="I207" s="20" t="s">
        <v>20</v>
      </c>
    </row>
    <row r="208" spans="1:9" ht="45" customHeight="1" x14ac:dyDescent="0.25">
      <c r="A208" s="20">
        <v>198</v>
      </c>
      <c r="B208" s="20" t="s">
        <v>313</v>
      </c>
      <c r="C208" s="20" t="s">
        <v>26</v>
      </c>
      <c r="D208" s="22" t="s">
        <v>314</v>
      </c>
      <c r="E208" s="20">
        <v>1</v>
      </c>
      <c r="F208" s="20" t="s">
        <v>35</v>
      </c>
      <c r="G208" s="88">
        <v>436607</v>
      </c>
      <c r="H208" s="75">
        <f t="shared" si="3"/>
        <v>436607</v>
      </c>
      <c r="I208" s="20" t="s">
        <v>20</v>
      </c>
    </row>
    <row r="209" spans="1:9" ht="45" customHeight="1" x14ac:dyDescent="0.25">
      <c r="A209" s="20">
        <v>199</v>
      </c>
      <c r="B209" s="20" t="s">
        <v>315</v>
      </c>
      <c r="C209" s="20" t="s">
        <v>26</v>
      </c>
      <c r="D209" s="20" t="s">
        <v>316</v>
      </c>
      <c r="E209" s="20">
        <v>1</v>
      </c>
      <c r="F209" s="20" t="s">
        <v>35</v>
      </c>
      <c r="G209" s="88">
        <v>727679</v>
      </c>
      <c r="H209" s="75">
        <f t="shared" si="3"/>
        <v>727679</v>
      </c>
      <c r="I209" s="20" t="s">
        <v>20</v>
      </c>
    </row>
    <row r="210" spans="1:9" ht="45" customHeight="1" x14ac:dyDescent="0.25">
      <c r="A210" s="20">
        <v>200</v>
      </c>
      <c r="B210" s="20" t="s">
        <v>317</v>
      </c>
      <c r="C210" s="20" t="s">
        <v>26</v>
      </c>
      <c r="D210" s="20" t="s">
        <v>318</v>
      </c>
      <c r="E210" s="20">
        <v>1</v>
      </c>
      <c r="F210" s="20" t="s">
        <v>35</v>
      </c>
      <c r="G210" s="88">
        <v>32018</v>
      </c>
      <c r="H210" s="75">
        <f t="shared" si="3"/>
        <v>32018</v>
      </c>
      <c r="I210" s="20" t="s">
        <v>20</v>
      </c>
    </row>
    <row r="211" spans="1:9" ht="45" customHeight="1" x14ac:dyDescent="0.25">
      <c r="A211" s="20">
        <v>201</v>
      </c>
      <c r="B211" s="20" t="s">
        <v>319</v>
      </c>
      <c r="C211" s="20" t="s">
        <v>26</v>
      </c>
      <c r="D211" s="20" t="s">
        <v>320</v>
      </c>
      <c r="E211" s="20">
        <v>1</v>
      </c>
      <c r="F211" s="20" t="s">
        <v>35</v>
      </c>
      <c r="G211" s="88">
        <v>163000</v>
      </c>
      <c r="H211" s="75">
        <f t="shared" si="3"/>
        <v>163000</v>
      </c>
      <c r="I211" s="20" t="s">
        <v>20</v>
      </c>
    </row>
    <row r="212" spans="1:9" ht="45" customHeight="1" x14ac:dyDescent="0.25">
      <c r="A212" s="20">
        <v>202</v>
      </c>
      <c r="B212" s="20" t="s">
        <v>321</v>
      </c>
      <c r="C212" s="20" t="s">
        <v>26</v>
      </c>
      <c r="D212" s="23" t="s">
        <v>322</v>
      </c>
      <c r="E212" s="20">
        <v>1</v>
      </c>
      <c r="F212" s="20" t="s">
        <v>35</v>
      </c>
      <c r="G212" s="88">
        <v>520000</v>
      </c>
      <c r="H212" s="75">
        <f t="shared" si="3"/>
        <v>520000</v>
      </c>
      <c r="I212" s="20" t="s">
        <v>20</v>
      </c>
    </row>
    <row r="213" spans="1:9" ht="45" customHeight="1" x14ac:dyDescent="0.25">
      <c r="A213" s="20">
        <v>203</v>
      </c>
      <c r="B213" s="20" t="s">
        <v>323</v>
      </c>
      <c r="C213" s="20" t="s">
        <v>26</v>
      </c>
      <c r="D213" s="20" t="s">
        <v>324</v>
      </c>
      <c r="E213" s="20">
        <v>1</v>
      </c>
      <c r="F213" s="20" t="s">
        <v>35</v>
      </c>
      <c r="G213" s="88">
        <v>1630000</v>
      </c>
      <c r="H213" s="75">
        <f t="shared" si="3"/>
        <v>1630000</v>
      </c>
      <c r="I213" s="20" t="s">
        <v>20</v>
      </c>
    </row>
    <row r="214" spans="1:9" ht="45" customHeight="1" x14ac:dyDescent="0.25">
      <c r="A214" s="20">
        <v>204</v>
      </c>
      <c r="B214" s="20" t="s">
        <v>325</v>
      </c>
      <c r="C214" s="20" t="s">
        <v>26</v>
      </c>
      <c r="D214" s="20" t="s">
        <v>326</v>
      </c>
      <c r="E214" s="20">
        <v>1</v>
      </c>
      <c r="F214" s="21" t="s">
        <v>21</v>
      </c>
      <c r="G214" s="88">
        <v>152813</v>
      </c>
      <c r="H214" s="75">
        <f t="shared" si="3"/>
        <v>152813</v>
      </c>
      <c r="I214" s="20" t="s">
        <v>20</v>
      </c>
    </row>
    <row r="215" spans="1:9" ht="45" customHeight="1" x14ac:dyDescent="0.25">
      <c r="A215" s="20">
        <v>205</v>
      </c>
      <c r="B215" s="20" t="s">
        <v>327</v>
      </c>
      <c r="C215" s="20" t="s">
        <v>26</v>
      </c>
      <c r="D215" s="20" t="s">
        <v>328</v>
      </c>
      <c r="E215" s="20">
        <v>1</v>
      </c>
      <c r="F215" s="20" t="s">
        <v>35</v>
      </c>
      <c r="G215" s="88">
        <v>400000</v>
      </c>
      <c r="H215" s="75">
        <f t="shared" si="3"/>
        <v>400000</v>
      </c>
      <c r="I215" s="20" t="s">
        <v>20</v>
      </c>
    </row>
    <row r="216" spans="1:9" ht="45" customHeight="1" x14ac:dyDescent="0.25">
      <c r="A216" s="20">
        <v>206</v>
      </c>
      <c r="B216" s="20" t="s">
        <v>329</v>
      </c>
      <c r="C216" s="20" t="s">
        <v>26</v>
      </c>
      <c r="D216" s="20" t="s">
        <v>330</v>
      </c>
      <c r="E216" s="20">
        <v>2</v>
      </c>
      <c r="F216" s="20" t="s">
        <v>35</v>
      </c>
      <c r="G216" s="88">
        <v>92857</v>
      </c>
      <c r="H216" s="75">
        <f t="shared" si="3"/>
        <v>185714</v>
      </c>
      <c r="I216" s="20" t="s">
        <v>20</v>
      </c>
    </row>
    <row r="217" spans="1:9" ht="45" customHeight="1" x14ac:dyDescent="0.25">
      <c r="A217" s="20">
        <v>207</v>
      </c>
      <c r="B217" s="20" t="s">
        <v>331</v>
      </c>
      <c r="C217" s="20" t="s">
        <v>26</v>
      </c>
      <c r="D217" s="20" t="s">
        <v>332</v>
      </c>
      <c r="E217" s="20">
        <v>1</v>
      </c>
      <c r="F217" s="20" t="s">
        <v>35</v>
      </c>
      <c r="G217" s="88">
        <v>334732</v>
      </c>
      <c r="H217" s="75">
        <f t="shared" si="3"/>
        <v>334732</v>
      </c>
      <c r="I217" s="20" t="s">
        <v>20</v>
      </c>
    </row>
    <row r="218" spans="1:9" ht="45" customHeight="1" x14ac:dyDescent="0.25">
      <c r="A218" s="20">
        <v>208</v>
      </c>
      <c r="B218" s="20" t="s">
        <v>333</v>
      </c>
      <c r="C218" s="20" t="s">
        <v>26</v>
      </c>
      <c r="D218" s="20" t="s">
        <v>334</v>
      </c>
      <c r="E218" s="20">
        <v>8</v>
      </c>
      <c r="F218" s="20" t="s">
        <v>35</v>
      </c>
      <c r="G218" s="88">
        <v>9460</v>
      </c>
      <c r="H218" s="75">
        <f t="shared" si="3"/>
        <v>75680</v>
      </c>
      <c r="I218" s="20" t="s">
        <v>20</v>
      </c>
    </row>
    <row r="219" spans="1:9" ht="45" customHeight="1" x14ac:dyDescent="0.25">
      <c r="A219" s="20">
        <v>209</v>
      </c>
      <c r="B219" s="20" t="s">
        <v>335</v>
      </c>
      <c r="C219" s="20" t="s">
        <v>26</v>
      </c>
      <c r="D219" s="20" t="s">
        <v>336</v>
      </c>
      <c r="E219" s="20">
        <v>6</v>
      </c>
      <c r="F219" s="20" t="s">
        <v>35</v>
      </c>
      <c r="G219" s="88">
        <v>9023</v>
      </c>
      <c r="H219" s="75">
        <f t="shared" si="3"/>
        <v>54138</v>
      </c>
      <c r="I219" s="20" t="s">
        <v>20</v>
      </c>
    </row>
    <row r="220" spans="1:9" ht="45" customHeight="1" x14ac:dyDescent="0.25">
      <c r="A220" s="20">
        <v>210</v>
      </c>
      <c r="B220" s="20" t="s">
        <v>337</v>
      </c>
      <c r="C220" s="20" t="s">
        <v>26</v>
      </c>
      <c r="D220" s="20" t="s">
        <v>338</v>
      </c>
      <c r="E220" s="20">
        <v>8</v>
      </c>
      <c r="F220" s="20" t="s">
        <v>35</v>
      </c>
      <c r="G220" s="88">
        <v>4366</v>
      </c>
      <c r="H220" s="75">
        <f t="shared" si="3"/>
        <v>34928</v>
      </c>
      <c r="I220" s="20" t="s">
        <v>20</v>
      </c>
    </row>
    <row r="221" spans="1:9" ht="45" customHeight="1" x14ac:dyDescent="0.25">
      <c r="A221" s="20">
        <v>211</v>
      </c>
      <c r="B221" s="20" t="s">
        <v>339</v>
      </c>
      <c r="C221" s="20" t="s">
        <v>26</v>
      </c>
      <c r="D221" s="20" t="s">
        <v>340</v>
      </c>
      <c r="E221" s="20">
        <v>1</v>
      </c>
      <c r="F221" s="20" t="s">
        <v>35</v>
      </c>
      <c r="G221" s="88">
        <v>87321</v>
      </c>
      <c r="H221" s="75">
        <f t="shared" si="3"/>
        <v>87321</v>
      </c>
      <c r="I221" s="20" t="s">
        <v>20</v>
      </c>
    </row>
    <row r="222" spans="1:9" ht="45" customHeight="1" x14ac:dyDescent="0.25">
      <c r="A222" s="20">
        <v>212</v>
      </c>
      <c r="B222" s="20" t="s">
        <v>341</v>
      </c>
      <c r="C222" s="20" t="s">
        <v>26</v>
      </c>
      <c r="D222" s="20" t="s">
        <v>342</v>
      </c>
      <c r="E222" s="20">
        <v>8</v>
      </c>
      <c r="F222" s="20" t="s">
        <v>35</v>
      </c>
      <c r="G222" s="88">
        <v>11429</v>
      </c>
      <c r="H222" s="75">
        <f t="shared" si="3"/>
        <v>91432</v>
      </c>
      <c r="I222" s="20" t="s">
        <v>20</v>
      </c>
    </row>
    <row r="223" spans="1:9" ht="45" customHeight="1" x14ac:dyDescent="0.25">
      <c r="A223" s="20">
        <v>213</v>
      </c>
      <c r="B223" s="20" t="s">
        <v>343</v>
      </c>
      <c r="C223" s="20" t="s">
        <v>47</v>
      </c>
      <c r="D223" s="20" t="s">
        <v>344</v>
      </c>
      <c r="E223" s="20">
        <v>1</v>
      </c>
      <c r="F223" s="20" t="s">
        <v>35</v>
      </c>
      <c r="G223" s="88">
        <v>18375000</v>
      </c>
      <c r="H223" s="75">
        <f t="shared" si="3"/>
        <v>18375000</v>
      </c>
      <c r="I223" s="20" t="s">
        <v>20</v>
      </c>
    </row>
    <row r="224" spans="1:9" ht="56.25" customHeight="1" x14ac:dyDescent="0.25">
      <c r="A224" s="20">
        <v>214</v>
      </c>
      <c r="B224" s="20" t="s">
        <v>435</v>
      </c>
      <c r="C224" s="20" t="s">
        <v>47</v>
      </c>
      <c r="D224" s="20" t="s">
        <v>345</v>
      </c>
      <c r="E224" s="20">
        <v>1</v>
      </c>
      <c r="F224" s="20" t="s">
        <v>35</v>
      </c>
      <c r="G224" s="88">
        <v>30937500</v>
      </c>
      <c r="H224" s="75">
        <f t="shared" si="3"/>
        <v>30937500</v>
      </c>
      <c r="I224" s="20" t="s">
        <v>20</v>
      </c>
    </row>
    <row r="225" spans="1:9" ht="45" customHeight="1" x14ac:dyDescent="0.25">
      <c r="A225" s="20">
        <v>215</v>
      </c>
      <c r="B225" s="20" t="s">
        <v>346</v>
      </c>
      <c r="C225" s="20" t="s">
        <v>47</v>
      </c>
      <c r="D225" s="20" t="s">
        <v>347</v>
      </c>
      <c r="E225" s="20">
        <v>2</v>
      </c>
      <c r="F225" s="20" t="s">
        <v>35</v>
      </c>
      <c r="G225" s="88">
        <v>32500000</v>
      </c>
      <c r="H225" s="75">
        <f t="shared" si="3"/>
        <v>65000000</v>
      </c>
      <c r="I225" s="20" t="s">
        <v>20</v>
      </c>
    </row>
    <row r="226" spans="1:9" ht="16.5" customHeight="1" x14ac:dyDescent="0.25">
      <c r="A226" s="3">
        <v>216</v>
      </c>
      <c r="B226" s="3"/>
      <c r="C226" s="11"/>
      <c r="D226" s="3"/>
      <c r="E226" s="3"/>
      <c r="F226" s="3"/>
      <c r="G226" s="89"/>
      <c r="H226" s="75"/>
      <c r="I226" s="3"/>
    </row>
    <row r="227" spans="1:9" ht="45" customHeight="1" x14ac:dyDescent="0.25">
      <c r="A227" s="3">
        <v>217</v>
      </c>
      <c r="B227" s="3" t="s">
        <v>190</v>
      </c>
      <c r="C227" s="3"/>
      <c r="D227" s="3"/>
      <c r="E227" s="3"/>
      <c r="F227" s="3"/>
      <c r="G227" s="89"/>
      <c r="H227" s="75"/>
      <c r="I227" s="3"/>
    </row>
    <row r="228" spans="1:9" ht="36.75" customHeight="1" x14ac:dyDescent="0.25">
      <c r="A228" s="3">
        <v>218</v>
      </c>
      <c r="B228" s="3" t="s">
        <v>190</v>
      </c>
      <c r="C228" s="3"/>
      <c r="D228" s="3"/>
      <c r="E228" s="3"/>
      <c r="F228" s="3"/>
      <c r="G228" s="89"/>
      <c r="H228" s="75"/>
      <c r="I228" s="3"/>
    </row>
    <row r="229" spans="1:9" ht="45" customHeight="1" x14ac:dyDescent="0.25">
      <c r="A229" s="3">
        <v>219</v>
      </c>
      <c r="B229" s="3" t="s">
        <v>349</v>
      </c>
      <c r="C229" s="3" t="s">
        <v>47</v>
      </c>
      <c r="D229" s="3" t="s">
        <v>350</v>
      </c>
      <c r="E229" s="3">
        <v>1</v>
      </c>
      <c r="F229" s="3" t="s">
        <v>21</v>
      </c>
      <c r="G229" s="89">
        <v>261900896</v>
      </c>
      <c r="H229" s="75">
        <f t="shared" si="3"/>
        <v>261900896</v>
      </c>
      <c r="I229" s="3" t="s">
        <v>20</v>
      </c>
    </row>
    <row r="230" spans="1:9" ht="45" customHeight="1" x14ac:dyDescent="0.25">
      <c r="A230" s="3">
        <v>220</v>
      </c>
      <c r="B230" s="24" t="s">
        <v>351</v>
      </c>
      <c r="C230" s="11" t="s">
        <v>28</v>
      </c>
      <c r="D230" s="11" t="s">
        <v>194</v>
      </c>
      <c r="E230" s="11">
        <v>1</v>
      </c>
      <c r="F230" s="11" t="s">
        <v>21</v>
      </c>
      <c r="G230" s="90">
        <v>6609150</v>
      </c>
      <c r="H230" s="75">
        <f t="shared" si="3"/>
        <v>6609150</v>
      </c>
      <c r="I230" s="3" t="s">
        <v>20</v>
      </c>
    </row>
    <row r="231" spans="1:9" ht="22.5" customHeight="1" x14ac:dyDescent="0.25">
      <c r="A231" s="3">
        <v>221</v>
      </c>
      <c r="B231" s="24"/>
      <c r="C231" s="11"/>
      <c r="D231" s="11"/>
      <c r="E231" s="11"/>
      <c r="F231" s="11"/>
      <c r="G231" s="90"/>
      <c r="H231" s="75"/>
      <c r="I231" s="3"/>
    </row>
    <row r="232" spans="1:9" ht="63.75" customHeight="1" x14ac:dyDescent="0.25">
      <c r="A232" s="3">
        <v>222</v>
      </c>
      <c r="B232" s="55" t="s">
        <v>245</v>
      </c>
      <c r="C232" s="56" t="s">
        <v>47</v>
      </c>
      <c r="D232" s="25" t="s">
        <v>441</v>
      </c>
      <c r="E232" s="57">
        <v>8</v>
      </c>
      <c r="F232" s="57" t="s">
        <v>35</v>
      </c>
      <c r="G232" s="91">
        <v>2122728.66</v>
      </c>
      <c r="H232" s="75">
        <f t="shared" si="3"/>
        <v>16981829.280000001</v>
      </c>
      <c r="I232" s="26" t="s">
        <v>20</v>
      </c>
    </row>
    <row r="233" spans="1:9" s="10" customFormat="1" ht="62.25" customHeight="1" x14ac:dyDescent="0.25">
      <c r="A233" s="3">
        <v>223</v>
      </c>
      <c r="B233" s="25" t="s">
        <v>245</v>
      </c>
      <c r="C233" s="56" t="s">
        <v>47</v>
      </c>
      <c r="D233" s="25" t="s">
        <v>442</v>
      </c>
      <c r="E233" s="57">
        <v>6</v>
      </c>
      <c r="F233" s="57" t="s">
        <v>35</v>
      </c>
      <c r="G233" s="91">
        <v>2004799.29</v>
      </c>
      <c r="H233" s="75">
        <f t="shared" si="3"/>
        <v>12028795.74</v>
      </c>
      <c r="I233" s="26" t="s">
        <v>20</v>
      </c>
    </row>
    <row r="234" spans="1:9" s="10" customFormat="1" ht="209.25" customHeight="1" x14ac:dyDescent="0.25">
      <c r="A234" s="3">
        <v>224</v>
      </c>
      <c r="B234" s="3" t="s">
        <v>352</v>
      </c>
      <c r="C234" s="3" t="s">
        <v>47</v>
      </c>
      <c r="D234" s="3" t="s">
        <v>375</v>
      </c>
      <c r="E234" s="3">
        <v>1</v>
      </c>
      <c r="F234" s="3" t="s">
        <v>21</v>
      </c>
      <c r="G234" s="91">
        <v>43300650</v>
      </c>
      <c r="H234" s="75">
        <f t="shared" si="3"/>
        <v>43300650</v>
      </c>
      <c r="I234" s="26" t="s">
        <v>20</v>
      </c>
    </row>
    <row r="235" spans="1:9" s="10" customFormat="1" ht="70.5" customHeight="1" x14ac:dyDescent="0.25">
      <c r="A235" s="3">
        <v>225</v>
      </c>
      <c r="B235" s="25" t="s">
        <v>177</v>
      </c>
      <c r="C235" s="27" t="s">
        <v>26</v>
      </c>
      <c r="D235" s="11" t="s">
        <v>353</v>
      </c>
      <c r="E235" s="28">
        <v>5</v>
      </c>
      <c r="F235" s="28" t="s">
        <v>35</v>
      </c>
      <c r="G235" s="92">
        <v>1713393</v>
      </c>
      <c r="H235" s="75">
        <f t="shared" si="3"/>
        <v>8566965</v>
      </c>
      <c r="I235" s="26" t="s">
        <v>20</v>
      </c>
    </row>
    <row r="236" spans="1:9" s="10" customFormat="1" ht="12" customHeight="1" x14ac:dyDescent="0.25">
      <c r="A236" s="3">
        <v>226</v>
      </c>
      <c r="B236" s="3"/>
      <c r="C236" s="3"/>
      <c r="D236" s="3"/>
      <c r="E236" s="3"/>
      <c r="F236" s="3"/>
      <c r="G236" s="91"/>
      <c r="H236" s="75"/>
      <c r="I236" s="26"/>
    </row>
    <row r="237" spans="1:9" s="10" customFormat="1" ht="11.25" customHeight="1" x14ac:dyDescent="0.25">
      <c r="A237" s="3">
        <v>227</v>
      </c>
      <c r="B237" s="3"/>
      <c r="C237" s="3"/>
      <c r="D237" s="3"/>
      <c r="E237" s="3"/>
      <c r="F237" s="3"/>
      <c r="G237" s="91"/>
      <c r="H237" s="75"/>
      <c r="I237" s="26"/>
    </row>
    <row r="238" spans="1:9" s="10" customFormat="1" ht="7.5" customHeight="1" x14ac:dyDescent="0.25">
      <c r="A238" s="3">
        <v>228</v>
      </c>
      <c r="B238" s="3"/>
      <c r="C238" s="3"/>
      <c r="D238" s="3"/>
      <c r="E238" s="3"/>
      <c r="F238" s="3"/>
      <c r="G238" s="91"/>
      <c r="H238" s="75"/>
      <c r="I238" s="26"/>
    </row>
    <row r="239" spans="1:9" s="10" customFormat="1" ht="11.25" customHeight="1" x14ac:dyDescent="0.25">
      <c r="A239" s="3">
        <v>229</v>
      </c>
      <c r="B239" s="46"/>
      <c r="C239" s="3"/>
      <c r="D239" s="3"/>
      <c r="E239" s="3"/>
      <c r="F239" s="3"/>
      <c r="G239" s="91"/>
      <c r="H239" s="75"/>
      <c r="I239" s="26"/>
    </row>
    <row r="240" spans="1:9" s="10" customFormat="1" ht="42.75" customHeight="1" x14ac:dyDescent="0.25">
      <c r="A240" s="13">
        <v>230</v>
      </c>
      <c r="B240" s="5" t="s">
        <v>354</v>
      </c>
      <c r="C240" s="11" t="s">
        <v>28</v>
      </c>
      <c r="D240" s="30" t="s">
        <v>355</v>
      </c>
      <c r="E240" s="3">
        <v>1</v>
      </c>
      <c r="F240" s="3" t="s">
        <v>356</v>
      </c>
      <c r="G240" s="86">
        <v>42548.22</v>
      </c>
      <c r="H240" s="75">
        <f t="shared" si="3"/>
        <v>42548.22</v>
      </c>
      <c r="I240" s="3" t="s">
        <v>20</v>
      </c>
    </row>
    <row r="241" spans="1:9" s="10" customFormat="1" ht="48" customHeight="1" x14ac:dyDescent="0.25">
      <c r="A241" s="3">
        <v>231</v>
      </c>
      <c r="B241" s="5" t="s">
        <v>358</v>
      </c>
      <c r="C241" s="11" t="s">
        <v>28</v>
      </c>
      <c r="D241" s="11" t="s">
        <v>359</v>
      </c>
      <c r="E241" s="11">
        <v>1</v>
      </c>
      <c r="F241" s="11" t="s">
        <v>21</v>
      </c>
      <c r="G241" s="86">
        <v>7413483</v>
      </c>
      <c r="H241" s="75">
        <f t="shared" si="3"/>
        <v>7413483</v>
      </c>
      <c r="I241" s="3" t="s">
        <v>20</v>
      </c>
    </row>
    <row r="242" spans="1:9" s="10" customFormat="1" ht="48" customHeight="1" x14ac:dyDescent="0.25">
      <c r="A242" s="3">
        <v>232</v>
      </c>
      <c r="B242" s="5" t="s">
        <v>362</v>
      </c>
      <c r="C242" s="11" t="s">
        <v>28</v>
      </c>
      <c r="D242" s="30" t="s">
        <v>363</v>
      </c>
      <c r="E242" s="3">
        <v>1</v>
      </c>
      <c r="F242" s="3" t="s">
        <v>356</v>
      </c>
      <c r="G242" s="86">
        <v>995935.72</v>
      </c>
      <c r="H242" s="75">
        <f t="shared" si="3"/>
        <v>995935.72</v>
      </c>
      <c r="I242" s="3" t="s">
        <v>20</v>
      </c>
    </row>
    <row r="243" spans="1:9" s="10" customFormat="1" ht="103.5" customHeight="1" x14ac:dyDescent="0.25">
      <c r="A243" s="3">
        <v>233</v>
      </c>
      <c r="B243" s="12" t="s">
        <v>364</v>
      </c>
      <c r="C243" s="3" t="s">
        <v>26</v>
      </c>
      <c r="D243" s="30" t="s">
        <v>365</v>
      </c>
      <c r="E243" s="3">
        <v>1</v>
      </c>
      <c r="F243" s="3" t="s">
        <v>35</v>
      </c>
      <c r="G243" s="86">
        <v>685000</v>
      </c>
      <c r="H243" s="75">
        <f t="shared" si="3"/>
        <v>685000</v>
      </c>
      <c r="I243" s="3" t="s">
        <v>20</v>
      </c>
    </row>
    <row r="244" spans="1:9" s="10" customFormat="1" ht="18" customHeight="1" x14ac:dyDescent="0.25">
      <c r="A244" s="3">
        <v>234</v>
      </c>
      <c r="B244" s="12"/>
      <c r="C244" s="3"/>
      <c r="D244" s="30"/>
      <c r="E244" s="3"/>
      <c r="F244" s="3"/>
      <c r="G244" s="86"/>
      <c r="H244" s="75"/>
      <c r="I244" s="3"/>
    </row>
    <row r="245" spans="1:9" s="10" customFormat="1" ht="17.25" customHeight="1" x14ac:dyDescent="0.25">
      <c r="A245" s="3">
        <v>235</v>
      </c>
      <c r="B245" s="5"/>
      <c r="C245" s="11"/>
      <c r="D245" s="11"/>
      <c r="E245" s="11"/>
      <c r="F245" s="11"/>
      <c r="G245" s="86"/>
      <c r="H245" s="75"/>
      <c r="I245" s="3"/>
    </row>
    <row r="246" spans="1:9" s="10" customFormat="1" ht="53.25" customHeight="1" x14ac:dyDescent="0.25">
      <c r="A246" s="3">
        <v>236</v>
      </c>
      <c r="B246" s="5" t="s">
        <v>366</v>
      </c>
      <c r="C246" s="11" t="s">
        <v>133</v>
      </c>
      <c r="D246" s="11" t="s">
        <v>367</v>
      </c>
      <c r="E246" s="11">
        <v>1</v>
      </c>
      <c r="F246" s="11" t="s">
        <v>21</v>
      </c>
      <c r="G246" s="86">
        <v>1714919</v>
      </c>
      <c r="H246" s="75">
        <f t="shared" si="3"/>
        <v>1714919</v>
      </c>
      <c r="I246" s="3" t="s">
        <v>20</v>
      </c>
    </row>
    <row r="247" spans="1:9" s="10" customFormat="1" ht="51.75" customHeight="1" x14ac:dyDescent="0.25">
      <c r="A247" s="3">
        <v>237</v>
      </c>
      <c r="B247" s="5" t="s">
        <v>368</v>
      </c>
      <c r="C247" s="11" t="s">
        <v>133</v>
      </c>
      <c r="D247" s="11" t="s">
        <v>367</v>
      </c>
      <c r="E247" s="11">
        <v>1</v>
      </c>
      <c r="F247" s="11" t="s">
        <v>21</v>
      </c>
      <c r="G247" s="86">
        <v>1736348</v>
      </c>
      <c r="H247" s="75">
        <f t="shared" si="3"/>
        <v>1736348</v>
      </c>
      <c r="I247" s="3" t="s">
        <v>20</v>
      </c>
    </row>
    <row r="248" spans="1:9" s="10" customFormat="1" ht="15.75" customHeight="1" x14ac:dyDescent="0.25">
      <c r="A248" s="3">
        <v>238</v>
      </c>
      <c r="B248" s="25"/>
      <c r="C248" s="11"/>
      <c r="D248" s="3"/>
      <c r="E248" s="28"/>
      <c r="F248" s="28"/>
      <c r="G248" s="92"/>
      <c r="H248" s="75"/>
      <c r="I248" s="26"/>
    </row>
    <row r="249" spans="1:9" s="29" customFormat="1" ht="49.5" customHeight="1" x14ac:dyDescent="0.25">
      <c r="A249" s="3">
        <v>239</v>
      </c>
      <c r="B249" s="5" t="s">
        <v>370</v>
      </c>
      <c r="C249" s="11" t="s">
        <v>28</v>
      </c>
      <c r="D249" s="11" t="s">
        <v>371</v>
      </c>
      <c r="E249" s="11">
        <v>1</v>
      </c>
      <c r="F249" s="11" t="s">
        <v>21</v>
      </c>
      <c r="G249" s="92">
        <v>1650213</v>
      </c>
      <c r="H249" s="75">
        <f t="shared" si="3"/>
        <v>1650213</v>
      </c>
      <c r="I249" s="26" t="s">
        <v>20</v>
      </c>
    </row>
    <row r="250" spans="1:9" s="29" customFormat="1" ht="57" customHeight="1" x14ac:dyDescent="0.25">
      <c r="A250" s="3">
        <v>240</v>
      </c>
      <c r="B250" s="25" t="s">
        <v>372</v>
      </c>
      <c r="C250" s="3" t="s">
        <v>28</v>
      </c>
      <c r="D250" s="3" t="s">
        <v>373</v>
      </c>
      <c r="E250" s="28">
        <v>1</v>
      </c>
      <c r="F250" s="28" t="s">
        <v>21</v>
      </c>
      <c r="G250" s="92">
        <v>981096.43</v>
      </c>
      <c r="H250" s="75">
        <f t="shared" si="3"/>
        <v>981096.43</v>
      </c>
      <c r="I250" s="26" t="s">
        <v>20</v>
      </c>
    </row>
    <row r="251" spans="1:9" s="29" customFormat="1" ht="57" customHeight="1" x14ac:dyDescent="0.25">
      <c r="A251" s="3">
        <v>241</v>
      </c>
      <c r="B251" s="5" t="s">
        <v>374</v>
      </c>
      <c r="C251" s="11" t="s">
        <v>28</v>
      </c>
      <c r="D251" s="11" t="s">
        <v>371</v>
      </c>
      <c r="E251" s="11">
        <v>1</v>
      </c>
      <c r="F251" s="11" t="s">
        <v>21</v>
      </c>
      <c r="G251" s="92">
        <v>976767</v>
      </c>
      <c r="H251" s="75">
        <f t="shared" si="3"/>
        <v>976767</v>
      </c>
      <c r="I251" s="26" t="s">
        <v>20</v>
      </c>
    </row>
    <row r="252" spans="1:9" s="29" customFormat="1" ht="101.25" customHeight="1" x14ac:dyDescent="0.25">
      <c r="A252" s="3">
        <v>242</v>
      </c>
      <c r="B252" s="12" t="s">
        <v>377</v>
      </c>
      <c r="C252" s="11" t="s">
        <v>47</v>
      </c>
      <c r="D252" s="11" t="s">
        <v>376</v>
      </c>
      <c r="E252" s="11">
        <v>1</v>
      </c>
      <c r="F252" s="11" t="s">
        <v>21</v>
      </c>
      <c r="G252" s="92">
        <v>42498728.57</v>
      </c>
      <c r="H252" s="75">
        <f t="shared" si="3"/>
        <v>42498728.57</v>
      </c>
      <c r="I252" s="26" t="s">
        <v>20</v>
      </c>
    </row>
    <row r="253" spans="1:9" s="29" customFormat="1" ht="101.25" customHeight="1" x14ac:dyDescent="0.25">
      <c r="A253" s="3">
        <v>243</v>
      </c>
      <c r="B253" s="12" t="s">
        <v>378</v>
      </c>
      <c r="C253" s="3" t="s">
        <v>47</v>
      </c>
      <c r="D253" s="11" t="s">
        <v>379</v>
      </c>
      <c r="E253" s="11">
        <v>1</v>
      </c>
      <c r="F253" s="11" t="s">
        <v>21</v>
      </c>
      <c r="G253" s="92">
        <v>108430378.88</v>
      </c>
      <c r="H253" s="75">
        <f t="shared" si="3"/>
        <v>108430378.88</v>
      </c>
      <c r="I253" s="26" t="str">
        <f t="shared" ref="I253:I313" si="4">$I$252</f>
        <v>ЧУ "NURIS"</v>
      </c>
    </row>
    <row r="254" spans="1:9" s="29" customFormat="1" ht="101.25" customHeight="1" x14ac:dyDescent="0.25">
      <c r="A254" s="3">
        <v>244</v>
      </c>
      <c r="B254" s="12" t="s">
        <v>380</v>
      </c>
      <c r="C254" s="3" t="s">
        <v>26</v>
      </c>
      <c r="D254" s="11" t="s">
        <v>381</v>
      </c>
      <c r="E254" s="11">
        <v>1</v>
      </c>
      <c r="F254" s="11" t="s">
        <v>35</v>
      </c>
      <c r="G254" s="92">
        <v>396883.93</v>
      </c>
      <c r="H254" s="75">
        <f t="shared" si="3"/>
        <v>396883.93</v>
      </c>
      <c r="I254" s="26" t="str">
        <f t="shared" si="4"/>
        <v>ЧУ "NURIS"</v>
      </c>
    </row>
    <row r="255" spans="1:9" s="29" customFormat="1" ht="101.25" customHeight="1" x14ac:dyDescent="0.25">
      <c r="A255" s="3">
        <v>245</v>
      </c>
      <c r="B255" s="12" t="s">
        <v>382</v>
      </c>
      <c r="C255" s="3" t="s">
        <v>26</v>
      </c>
      <c r="D255" s="11" t="s">
        <v>383</v>
      </c>
      <c r="E255" s="11">
        <v>1</v>
      </c>
      <c r="F255" s="11" t="s">
        <v>35</v>
      </c>
      <c r="G255" s="92">
        <v>1321428.57</v>
      </c>
      <c r="H255" s="75">
        <f t="shared" si="3"/>
        <v>1321428.57</v>
      </c>
      <c r="I255" s="26" t="str">
        <f t="shared" si="4"/>
        <v>ЧУ "NURIS"</v>
      </c>
    </row>
    <row r="256" spans="1:9" s="29" customFormat="1" ht="101.25" customHeight="1" x14ac:dyDescent="0.25">
      <c r="A256" s="3">
        <v>246</v>
      </c>
      <c r="B256" s="12" t="s">
        <v>384</v>
      </c>
      <c r="C256" s="3" t="s">
        <v>47</v>
      </c>
      <c r="D256" s="11" t="s">
        <v>385</v>
      </c>
      <c r="E256" s="11">
        <v>1</v>
      </c>
      <c r="F256" s="11" t="s">
        <v>35</v>
      </c>
      <c r="G256" s="92">
        <v>20965098.210000001</v>
      </c>
      <c r="H256" s="75">
        <f t="shared" si="3"/>
        <v>20965098.210000001</v>
      </c>
      <c r="I256" s="26" t="str">
        <f t="shared" si="4"/>
        <v>ЧУ "NURIS"</v>
      </c>
    </row>
    <row r="257" spans="1:9" s="29" customFormat="1" ht="101.25" customHeight="1" x14ac:dyDescent="0.25">
      <c r="A257" s="3">
        <v>247</v>
      </c>
      <c r="B257" s="12" t="s">
        <v>386</v>
      </c>
      <c r="C257" s="3" t="s">
        <v>47</v>
      </c>
      <c r="D257" s="11" t="s">
        <v>387</v>
      </c>
      <c r="E257" s="11">
        <v>1</v>
      </c>
      <c r="F257" s="11" t="s">
        <v>35</v>
      </c>
      <c r="G257" s="92">
        <v>73059187.5</v>
      </c>
      <c r="H257" s="75">
        <f t="shared" si="3"/>
        <v>73059187.5</v>
      </c>
      <c r="I257" s="26" t="str">
        <f t="shared" si="4"/>
        <v>ЧУ "NURIS"</v>
      </c>
    </row>
    <row r="258" spans="1:9" s="29" customFormat="1" ht="25.5" customHeight="1" x14ac:dyDescent="0.25">
      <c r="A258" s="3">
        <v>248</v>
      </c>
      <c r="B258" s="12" t="s">
        <v>190</v>
      </c>
      <c r="C258" s="3"/>
      <c r="D258" s="11"/>
      <c r="E258" s="11"/>
      <c r="F258" s="11"/>
      <c r="G258" s="92"/>
      <c r="H258" s="75"/>
      <c r="I258" s="26"/>
    </row>
    <row r="259" spans="1:9" s="29" customFormat="1" x14ac:dyDescent="0.25">
      <c r="A259" s="3">
        <v>249</v>
      </c>
      <c r="B259" s="12" t="s">
        <v>190</v>
      </c>
      <c r="C259" s="3"/>
      <c r="D259" s="11"/>
      <c r="E259" s="11"/>
      <c r="F259" s="11"/>
      <c r="G259" s="92"/>
      <c r="H259" s="75"/>
      <c r="I259" s="26"/>
    </row>
    <row r="260" spans="1:9" s="29" customFormat="1" ht="26.25" customHeight="1" x14ac:dyDescent="0.25">
      <c r="A260" s="3">
        <v>250</v>
      </c>
      <c r="B260" s="12" t="s">
        <v>190</v>
      </c>
      <c r="C260" s="3"/>
      <c r="D260" s="11"/>
      <c r="E260" s="11"/>
      <c r="F260" s="11"/>
      <c r="G260" s="92"/>
      <c r="H260" s="75"/>
      <c r="I260" s="26"/>
    </row>
    <row r="261" spans="1:9" s="29" customFormat="1" x14ac:dyDescent="0.25">
      <c r="A261" s="3">
        <v>251</v>
      </c>
      <c r="B261" s="12" t="s">
        <v>190</v>
      </c>
      <c r="C261" s="3"/>
      <c r="D261" s="11"/>
      <c r="E261" s="11"/>
      <c r="F261" s="11"/>
      <c r="G261" s="92"/>
      <c r="H261" s="75"/>
      <c r="I261" s="26"/>
    </row>
    <row r="262" spans="1:9" s="29" customFormat="1" ht="101.25" customHeight="1" x14ac:dyDescent="0.25">
      <c r="A262" s="3">
        <v>252</v>
      </c>
      <c r="B262" s="12" t="s">
        <v>388</v>
      </c>
      <c r="C262" s="3" t="s">
        <v>26</v>
      </c>
      <c r="D262" s="11" t="s">
        <v>389</v>
      </c>
      <c r="E262" s="11">
        <v>1</v>
      </c>
      <c r="F262" s="11" t="s">
        <v>21</v>
      </c>
      <c r="G262" s="92">
        <v>1579464.29</v>
      </c>
      <c r="H262" s="75">
        <f t="shared" si="3"/>
        <v>1579464.29</v>
      </c>
      <c r="I262" s="26" t="str">
        <f t="shared" si="4"/>
        <v>ЧУ "NURIS"</v>
      </c>
    </row>
    <row r="263" spans="1:9" s="29" customFormat="1" ht="101.25" customHeight="1" x14ac:dyDescent="0.25">
      <c r="A263" s="3">
        <v>253</v>
      </c>
      <c r="B263" s="12" t="s">
        <v>390</v>
      </c>
      <c r="C263" s="3" t="s">
        <v>26</v>
      </c>
      <c r="D263" s="11" t="s">
        <v>391</v>
      </c>
      <c r="E263" s="11">
        <v>1</v>
      </c>
      <c r="F263" s="11" t="s">
        <v>21</v>
      </c>
      <c r="G263" s="92">
        <v>1770482.14</v>
      </c>
      <c r="H263" s="75">
        <f t="shared" si="3"/>
        <v>1770482.14</v>
      </c>
      <c r="I263" s="26" t="str">
        <f t="shared" si="4"/>
        <v>ЧУ "NURIS"</v>
      </c>
    </row>
    <row r="264" spans="1:9" s="29" customFormat="1" ht="101.25" customHeight="1" x14ac:dyDescent="0.25">
      <c r="A264" s="3">
        <v>254</v>
      </c>
      <c r="B264" s="12" t="s">
        <v>392</v>
      </c>
      <c r="C264" s="3" t="s">
        <v>26</v>
      </c>
      <c r="D264" s="11" t="str">
        <f>[1]Лист1!$D$263</f>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
      <c r="E264" s="11">
        <v>1</v>
      </c>
      <c r="F264" s="11" t="s">
        <v>35</v>
      </c>
      <c r="G264" s="92">
        <v>816964.29</v>
      </c>
      <c r="H264" s="75">
        <f t="shared" si="3"/>
        <v>816964.29</v>
      </c>
      <c r="I264" s="26" t="str">
        <f t="shared" si="4"/>
        <v>ЧУ "NURIS"</v>
      </c>
    </row>
    <row r="265" spans="1:9" s="29" customFormat="1" ht="20.25" customHeight="1" x14ac:dyDescent="0.25">
      <c r="A265" s="3">
        <v>255</v>
      </c>
      <c r="B265" s="12"/>
      <c r="C265" s="11"/>
      <c r="D265" s="11"/>
      <c r="E265" s="11"/>
      <c r="F265" s="11"/>
      <c r="G265" s="92"/>
      <c r="H265" s="75"/>
      <c r="I265" s="26"/>
    </row>
    <row r="266" spans="1:9" s="29" customFormat="1" ht="101.25" customHeight="1" x14ac:dyDescent="0.25">
      <c r="A266" s="3">
        <v>256</v>
      </c>
      <c r="B266" s="12" t="s">
        <v>393</v>
      </c>
      <c r="C266" s="11" t="s">
        <v>28</v>
      </c>
      <c r="D266" s="11" t="s">
        <v>394</v>
      </c>
      <c r="E266" s="11">
        <v>1</v>
      </c>
      <c r="F266" s="11" t="s">
        <v>21</v>
      </c>
      <c r="G266" s="92">
        <v>504750</v>
      </c>
      <c r="H266" s="75">
        <f t="shared" si="3"/>
        <v>504750</v>
      </c>
      <c r="I266" s="26" t="str">
        <f t="shared" si="4"/>
        <v>ЧУ "NURIS"</v>
      </c>
    </row>
    <row r="267" spans="1:9" s="29" customFormat="1" ht="101.25" customHeight="1" x14ac:dyDescent="0.25">
      <c r="A267" s="3">
        <v>257</v>
      </c>
      <c r="B267" s="12" t="s">
        <v>433</v>
      </c>
      <c r="C267" s="11" t="s">
        <v>28</v>
      </c>
      <c r="D267" s="11" t="s">
        <v>395</v>
      </c>
      <c r="E267" s="11">
        <v>1</v>
      </c>
      <c r="F267" s="11" t="s">
        <v>21</v>
      </c>
      <c r="G267" s="92">
        <v>3883984</v>
      </c>
      <c r="H267" s="75">
        <f t="shared" si="3"/>
        <v>3883984</v>
      </c>
      <c r="I267" s="26" t="str">
        <f t="shared" si="4"/>
        <v>ЧУ "NURIS"</v>
      </c>
    </row>
    <row r="268" spans="1:9" s="29" customFormat="1" ht="101.25" customHeight="1" x14ac:dyDescent="0.25">
      <c r="A268" s="3">
        <v>258</v>
      </c>
      <c r="B268" s="12" t="s">
        <v>413</v>
      </c>
      <c r="C268" s="11" t="s">
        <v>26</v>
      </c>
      <c r="D268" s="11" t="s">
        <v>396</v>
      </c>
      <c r="E268" s="11">
        <v>1</v>
      </c>
      <c r="F268" s="11" t="s">
        <v>21</v>
      </c>
      <c r="G268" s="93">
        <f>(234000/1.12)*270/230</f>
        <v>245263.97515527951</v>
      </c>
      <c r="H268" s="75">
        <f t="shared" si="3"/>
        <v>245263.97515527951</v>
      </c>
      <c r="I268" s="26" t="str">
        <f t="shared" si="4"/>
        <v>ЧУ "NURIS"</v>
      </c>
    </row>
    <row r="269" spans="1:9" s="29" customFormat="1" ht="101.25" customHeight="1" x14ac:dyDescent="0.25">
      <c r="A269" s="3">
        <v>259</v>
      </c>
      <c r="B269" s="12" t="s">
        <v>414</v>
      </c>
      <c r="C269" s="11" t="s">
        <v>26</v>
      </c>
      <c r="D269" s="11" t="s">
        <v>397</v>
      </c>
      <c r="E269" s="11">
        <v>1</v>
      </c>
      <c r="F269" s="11" t="s">
        <v>21</v>
      </c>
      <c r="G269" s="93">
        <f>(138000/1.12)*270/230</f>
        <v>144642.85714285713</v>
      </c>
      <c r="H269" s="75">
        <f t="shared" ref="H269:H310" si="5">E269*G269</f>
        <v>144642.85714285713</v>
      </c>
      <c r="I269" s="26" t="str">
        <f t="shared" si="4"/>
        <v>ЧУ "NURIS"</v>
      </c>
    </row>
    <row r="270" spans="1:9" s="29" customFormat="1" ht="101.25" customHeight="1" x14ac:dyDescent="0.25">
      <c r="A270" s="3">
        <v>260</v>
      </c>
      <c r="B270" s="12" t="s">
        <v>415</v>
      </c>
      <c r="C270" s="11" t="s">
        <v>26</v>
      </c>
      <c r="D270" s="11" t="s">
        <v>398</v>
      </c>
      <c r="E270" s="11">
        <v>1</v>
      </c>
      <c r="F270" s="11" t="s">
        <v>21</v>
      </c>
      <c r="G270" s="93">
        <f>(700224/1.12)*270/230</f>
        <v>733930.43478260853</v>
      </c>
      <c r="H270" s="75">
        <f t="shared" si="5"/>
        <v>733930.43478260853</v>
      </c>
      <c r="I270" s="26" t="str">
        <f t="shared" si="4"/>
        <v>ЧУ "NURIS"</v>
      </c>
    </row>
    <row r="271" spans="1:9" s="29" customFormat="1" ht="101.25" customHeight="1" x14ac:dyDescent="0.25">
      <c r="A271" s="3">
        <v>261</v>
      </c>
      <c r="B271" s="12" t="s">
        <v>416</v>
      </c>
      <c r="C271" s="11" t="s">
        <v>26</v>
      </c>
      <c r="D271" s="11" t="s">
        <v>399</v>
      </c>
      <c r="E271" s="11">
        <v>1</v>
      </c>
      <c r="F271" s="11" t="s">
        <v>21</v>
      </c>
      <c r="G271" s="93">
        <f>(131712/1.12)*270/230</f>
        <v>138052.17391304346</v>
      </c>
      <c r="H271" s="75">
        <f t="shared" si="5"/>
        <v>138052.17391304346</v>
      </c>
      <c r="I271" s="26" t="str">
        <f t="shared" si="4"/>
        <v>ЧУ "NURIS"</v>
      </c>
    </row>
    <row r="272" spans="1:9" s="29" customFormat="1" ht="101.25" customHeight="1" x14ac:dyDescent="0.25">
      <c r="A272" s="3">
        <v>262</v>
      </c>
      <c r="B272" s="12" t="s">
        <v>417</v>
      </c>
      <c r="C272" s="11" t="s">
        <v>26</v>
      </c>
      <c r="D272" s="11" t="s">
        <v>400</v>
      </c>
      <c r="E272" s="11">
        <v>1</v>
      </c>
      <c r="F272" s="11" t="s">
        <v>35</v>
      </c>
      <c r="G272" s="93">
        <v>77478.259999999995</v>
      </c>
      <c r="H272" s="75">
        <f t="shared" si="5"/>
        <v>77478.259999999995</v>
      </c>
      <c r="I272" s="26" t="str">
        <f t="shared" si="4"/>
        <v>ЧУ "NURIS"</v>
      </c>
    </row>
    <row r="273" spans="1:9" s="29" customFormat="1" ht="101.25" customHeight="1" x14ac:dyDescent="0.25">
      <c r="A273" s="3">
        <v>263</v>
      </c>
      <c r="B273" s="12" t="s">
        <v>418</v>
      </c>
      <c r="C273" s="11" t="s">
        <v>26</v>
      </c>
      <c r="D273" s="11" t="s">
        <v>401</v>
      </c>
      <c r="E273" s="11">
        <v>1</v>
      </c>
      <c r="F273" s="11" t="s">
        <v>35</v>
      </c>
      <c r="G273" s="93">
        <f>(57792/1.12)*270/230</f>
        <v>60573.913043478249</v>
      </c>
      <c r="H273" s="75">
        <f t="shared" si="5"/>
        <v>60573.913043478249</v>
      </c>
      <c r="I273" s="26" t="str">
        <f t="shared" si="4"/>
        <v>ЧУ "NURIS"</v>
      </c>
    </row>
    <row r="274" spans="1:9" s="29" customFormat="1" ht="101.25" customHeight="1" x14ac:dyDescent="0.25">
      <c r="A274" s="3">
        <v>264</v>
      </c>
      <c r="B274" s="12" t="s">
        <v>419</v>
      </c>
      <c r="C274" s="11" t="s">
        <v>26</v>
      </c>
      <c r="D274" s="11" t="s">
        <v>402</v>
      </c>
      <c r="E274" s="11">
        <v>1</v>
      </c>
      <c r="F274" s="11" t="s">
        <v>21</v>
      </c>
      <c r="G274" s="93">
        <f>(116400/1.12)*270/230</f>
        <v>122003.1055900621</v>
      </c>
      <c r="H274" s="75">
        <f t="shared" si="5"/>
        <v>122003.1055900621</v>
      </c>
      <c r="I274" s="26" t="str">
        <f t="shared" si="4"/>
        <v>ЧУ "NURIS"</v>
      </c>
    </row>
    <row r="275" spans="1:9" s="29" customFormat="1" ht="101.25" customHeight="1" x14ac:dyDescent="0.25">
      <c r="A275" s="3">
        <v>265</v>
      </c>
      <c r="B275" s="12" t="s">
        <v>420</v>
      </c>
      <c r="C275" s="11" t="s">
        <v>26</v>
      </c>
      <c r="D275" s="11" t="s">
        <v>403</v>
      </c>
      <c r="E275" s="11">
        <v>1</v>
      </c>
      <c r="F275" s="11" t="s">
        <v>21</v>
      </c>
      <c r="G275" s="93">
        <f>(588000/1.12)*270/230</f>
        <v>616304.34782608692</v>
      </c>
      <c r="H275" s="75">
        <f t="shared" si="5"/>
        <v>616304.34782608692</v>
      </c>
      <c r="I275" s="26" t="str">
        <f t="shared" si="4"/>
        <v>ЧУ "NURIS"</v>
      </c>
    </row>
    <row r="276" spans="1:9" s="29" customFormat="1" ht="101.25" customHeight="1" x14ac:dyDescent="0.25">
      <c r="A276" s="3">
        <v>266</v>
      </c>
      <c r="B276" s="12" t="s">
        <v>421</v>
      </c>
      <c r="C276" s="11" t="s">
        <v>26</v>
      </c>
      <c r="D276" s="11" t="s">
        <v>404</v>
      </c>
      <c r="E276" s="11">
        <v>5</v>
      </c>
      <c r="F276" s="11" t="s">
        <v>35</v>
      </c>
      <c r="G276" s="93">
        <f>(23040/1.12)*270/230</f>
        <v>24149.068322981362</v>
      </c>
      <c r="H276" s="75">
        <f t="shared" si="5"/>
        <v>120745.34161490681</v>
      </c>
      <c r="I276" s="26" t="str">
        <f t="shared" si="4"/>
        <v>ЧУ "NURIS"</v>
      </c>
    </row>
    <row r="277" spans="1:9" s="29" customFormat="1" ht="101.25" customHeight="1" x14ac:dyDescent="0.25">
      <c r="A277" s="3">
        <v>267</v>
      </c>
      <c r="B277" s="12" t="s">
        <v>422</v>
      </c>
      <c r="C277" s="11" t="s">
        <v>26</v>
      </c>
      <c r="D277" s="11" t="s">
        <v>405</v>
      </c>
      <c r="E277" s="11">
        <v>2</v>
      </c>
      <c r="F277" s="11" t="s">
        <v>35</v>
      </c>
      <c r="G277" s="93">
        <f>(26400/1.12)*270/230</f>
        <v>27670.807453416146</v>
      </c>
      <c r="H277" s="75">
        <f t="shared" si="5"/>
        <v>55341.614906832292</v>
      </c>
      <c r="I277" s="26" t="str">
        <f t="shared" si="4"/>
        <v>ЧУ "NURIS"</v>
      </c>
    </row>
    <row r="278" spans="1:9" s="29" customFormat="1" ht="101.25" customHeight="1" x14ac:dyDescent="0.25">
      <c r="A278" s="3">
        <v>268</v>
      </c>
      <c r="B278" s="12" t="s">
        <v>423</v>
      </c>
      <c r="C278" s="11" t="s">
        <v>26</v>
      </c>
      <c r="D278" s="11" t="s">
        <v>434</v>
      </c>
      <c r="E278" s="11">
        <v>2</v>
      </c>
      <c r="F278" s="11" t="s">
        <v>35</v>
      </c>
      <c r="G278" s="93">
        <f>(209664/1.12)*270/230</f>
        <v>219756.5217391304</v>
      </c>
      <c r="H278" s="75">
        <f t="shared" si="5"/>
        <v>439513.04347826081</v>
      </c>
      <c r="I278" s="26" t="str">
        <f t="shared" si="4"/>
        <v>ЧУ "NURIS"</v>
      </c>
    </row>
    <row r="279" spans="1:9" s="29" customFormat="1" ht="101.25" customHeight="1" x14ac:dyDescent="0.25">
      <c r="A279" s="3">
        <v>269</v>
      </c>
      <c r="B279" s="12" t="s">
        <v>424</v>
      </c>
      <c r="C279" s="11" t="s">
        <v>26</v>
      </c>
      <c r="D279" s="11" t="s">
        <v>406</v>
      </c>
      <c r="E279" s="11">
        <v>1</v>
      </c>
      <c r="F279" s="11" t="s">
        <v>35</v>
      </c>
      <c r="G279" s="93">
        <f>(3510000/1.12)*270/230</f>
        <v>3678959.6273291926</v>
      </c>
      <c r="H279" s="75">
        <f t="shared" si="5"/>
        <v>3678959.6273291926</v>
      </c>
      <c r="I279" s="26" t="str">
        <f t="shared" si="4"/>
        <v>ЧУ "NURIS"</v>
      </c>
    </row>
    <row r="280" spans="1:9" s="29" customFormat="1" ht="101.25" customHeight="1" x14ac:dyDescent="0.25">
      <c r="A280" s="3">
        <v>270</v>
      </c>
      <c r="B280" s="12" t="s">
        <v>425</v>
      </c>
      <c r="C280" s="11" t="s">
        <v>26</v>
      </c>
      <c r="D280" s="11" t="s">
        <v>407</v>
      </c>
      <c r="E280" s="11">
        <v>1</v>
      </c>
      <c r="F280" s="11" t="s">
        <v>35</v>
      </c>
      <c r="G280" s="93">
        <f>(436800/1.12)*270/230</f>
        <v>457826.08695652167</v>
      </c>
      <c r="H280" s="75">
        <f t="shared" si="5"/>
        <v>457826.08695652167</v>
      </c>
      <c r="I280" s="26" t="str">
        <f t="shared" si="4"/>
        <v>ЧУ "NURIS"</v>
      </c>
    </row>
    <row r="281" spans="1:9" s="29" customFormat="1" ht="101.25" customHeight="1" x14ac:dyDescent="0.25">
      <c r="A281" s="3">
        <v>271</v>
      </c>
      <c r="B281" s="12" t="s">
        <v>426</v>
      </c>
      <c r="C281" s="11" t="s">
        <v>26</v>
      </c>
      <c r="D281" s="11" t="s">
        <v>408</v>
      </c>
      <c r="E281" s="11">
        <v>1</v>
      </c>
      <c r="F281" s="11" t="s">
        <v>35</v>
      </c>
      <c r="G281" s="93">
        <f>(33600/1.12)*270/230</f>
        <v>35217.391304347824</v>
      </c>
      <c r="H281" s="75">
        <f t="shared" si="5"/>
        <v>35217.391304347824</v>
      </c>
      <c r="I281" s="26" t="str">
        <f t="shared" si="4"/>
        <v>ЧУ "NURIS"</v>
      </c>
    </row>
    <row r="282" spans="1:9" s="29" customFormat="1" ht="101.25" customHeight="1" x14ac:dyDescent="0.25">
      <c r="A282" s="3">
        <v>272</v>
      </c>
      <c r="B282" s="12" t="s">
        <v>427</v>
      </c>
      <c r="C282" s="11" t="s">
        <v>26</v>
      </c>
      <c r="D282" s="11" t="s">
        <v>409</v>
      </c>
      <c r="E282" s="11">
        <v>3</v>
      </c>
      <c r="F282" s="11" t="s">
        <v>35</v>
      </c>
      <c r="G282" s="93">
        <f>(750000/1.12)*270/230</f>
        <v>786102.48447204963</v>
      </c>
      <c r="H282" s="75">
        <f t="shared" si="5"/>
        <v>2358307.4534161491</v>
      </c>
      <c r="I282" s="26" t="str">
        <f t="shared" si="4"/>
        <v>ЧУ "NURIS"</v>
      </c>
    </row>
    <row r="283" spans="1:9" s="29" customFormat="1" ht="101.25" customHeight="1" x14ac:dyDescent="0.25">
      <c r="A283" s="3">
        <v>273</v>
      </c>
      <c r="B283" s="12" t="s">
        <v>428</v>
      </c>
      <c r="C283" s="3" t="s">
        <v>26</v>
      </c>
      <c r="D283" s="3" t="s">
        <v>410</v>
      </c>
      <c r="E283" s="6">
        <v>1</v>
      </c>
      <c r="F283" s="6" t="s">
        <v>35</v>
      </c>
      <c r="G283" s="93">
        <f>(69888/1.12)*270/230</f>
        <v>73252.173913043458</v>
      </c>
      <c r="H283" s="75">
        <f t="shared" si="5"/>
        <v>73252.173913043458</v>
      </c>
      <c r="I283" s="26" t="str">
        <f t="shared" si="4"/>
        <v>ЧУ "NURIS"</v>
      </c>
    </row>
    <row r="284" spans="1:9" s="29" customFormat="1" ht="101.25" customHeight="1" x14ac:dyDescent="0.25">
      <c r="A284" s="3">
        <v>274</v>
      </c>
      <c r="B284" s="12" t="s">
        <v>429</v>
      </c>
      <c r="C284" s="3" t="s">
        <v>26</v>
      </c>
      <c r="D284" s="3" t="s">
        <v>411</v>
      </c>
      <c r="E284" s="6">
        <v>1</v>
      </c>
      <c r="F284" s="6" t="s">
        <v>21</v>
      </c>
      <c r="G284" s="93">
        <f>(349440/1.12)*270/230</f>
        <v>366260.86956521735</v>
      </c>
      <c r="H284" s="75">
        <f t="shared" si="5"/>
        <v>366260.86956521735</v>
      </c>
      <c r="I284" s="26" t="str">
        <f t="shared" si="4"/>
        <v>ЧУ "NURIS"</v>
      </c>
    </row>
    <row r="285" spans="1:9" s="29" customFormat="1" ht="101.25" customHeight="1" x14ac:dyDescent="0.25">
      <c r="A285" s="3">
        <v>275</v>
      </c>
      <c r="B285" s="12" t="s">
        <v>430</v>
      </c>
      <c r="C285" s="3" t="s">
        <v>26</v>
      </c>
      <c r="D285" s="3" t="s">
        <v>412</v>
      </c>
      <c r="E285" s="6">
        <v>6</v>
      </c>
      <c r="F285" s="6" t="s">
        <v>35</v>
      </c>
      <c r="G285" s="93">
        <f>(48600/1.12)*270/230</f>
        <v>50939.440993788812</v>
      </c>
      <c r="H285" s="75">
        <f t="shared" si="5"/>
        <v>305636.64596273284</v>
      </c>
      <c r="I285" s="26" t="str">
        <f t="shared" si="4"/>
        <v>ЧУ "NURIS"</v>
      </c>
    </row>
    <row r="286" spans="1:9" s="29" customFormat="1" ht="101.25" customHeight="1" x14ac:dyDescent="0.25">
      <c r="A286" s="3">
        <v>276</v>
      </c>
      <c r="B286" s="12" t="s">
        <v>436</v>
      </c>
      <c r="C286" s="11" t="s">
        <v>28</v>
      </c>
      <c r="D286" s="3" t="s">
        <v>437</v>
      </c>
      <c r="E286" s="8">
        <v>1</v>
      </c>
      <c r="F286" s="8" t="s">
        <v>21</v>
      </c>
      <c r="G286" s="93">
        <v>3977833.04</v>
      </c>
      <c r="H286" s="75">
        <f t="shared" si="5"/>
        <v>3977833.04</v>
      </c>
      <c r="I286" s="26" t="str">
        <f t="shared" si="4"/>
        <v>ЧУ "NURIS"</v>
      </c>
    </row>
    <row r="287" spans="1:9" s="29" customFormat="1" ht="101.25" customHeight="1" x14ac:dyDescent="0.25">
      <c r="A287" s="3">
        <v>277</v>
      </c>
      <c r="B287" s="12" t="s">
        <v>438</v>
      </c>
      <c r="C287" s="11" t="s">
        <v>28</v>
      </c>
      <c r="D287" s="3" t="s">
        <v>439</v>
      </c>
      <c r="E287" s="8">
        <v>1</v>
      </c>
      <c r="F287" s="8" t="s">
        <v>21</v>
      </c>
      <c r="G287" s="93">
        <v>1019020</v>
      </c>
      <c r="H287" s="75">
        <f t="shared" si="5"/>
        <v>1019020</v>
      </c>
      <c r="I287" s="26" t="str">
        <f t="shared" si="4"/>
        <v>ЧУ "NURIS"</v>
      </c>
    </row>
    <row r="288" spans="1:9" s="29" customFormat="1" ht="101.25" customHeight="1" x14ac:dyDescent="0.25">
      <c r="A288" s="3">
        <v>278</v>
      </c>
      <c r="B288" s="12" t="str">
        <f>[2]Лист1!B287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[2]Лист1!C287</f>
        <v>подпункт 13) пункта 3.1. Правил</v>
      </c>
      <c r="D288" s="3" t="str">
        <f>[2]Лист1!D287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93">
        <v>1545336</v>
      </c>
      <c r="H288" s="75">
        <f t="shared" si="5"/>
        <v>1545336</v>
      </c>
      <c r="I288" s="26" t="str">
        <f t="shared" si="4"/>
        <v>ЧУ "NURIS"</v>
      </c>
    </row>
    <row r="289" spans="1:9" s="29" customFormat="1" ht="101.25" customHeight="1" x14ac:dyDescent="0.25">
      <c r="A289" s="3">
        <v>279</v>
      </c>
      <c r="B289" s="4" t="s">
        <v>443</v>
      </c>
      <c r="C289" s="11" t="s">
        <v>28</v>
      </c>
      <c r="D289" s="12" t="s">
        <v>448</v>
      </c>
      <c r="E289" s="8">
        <v>1</v>
      </c>
      <c r="F289" s="8" t="s">
        <v>21</v>
      </c>
      <c r="G289" s="93">
        <v>7255107.1500000004</v>
      </c>
      <c r="H289" s="75">
        <f t="shared" si="5"/>
        <v>7255107.1500000004</v>
      </c>
      <c r="I289" s="26" t="str">
        <f t="shared" si="4"/>
        <v>ЧУ "NURIS"</v>
      </c>
    </row>
    <row r="290" spans="1:9" s="29" customFormat="1" ht="101.25" customHeight="1" x14ac:dyDescent="0.25">
      <c r="A290" s="3">
        <v>280</v>
      </c>
      <c r="B290" s="12" t="s">
        <v>444</v>
      </c>
      <c r="C290" s="11" t="s">
        <v>28</v>
      </c>
      <c r="D290" s="3" t="s">
        <v>445</v>
      </c>
      <c r="E290" s="8">
        <v>1</v>
      </c>
      <c r="F290" s="8" t="s">
        <v>21</v>
      </c>
      <c r="G290" s="93">
        <v>373332.15</v>
      </c>
      <c r="H290" s="75">
        <f t="shared" si="5"/>
        <v>373332.15</v>
      </c>
      <c r="I290" s="26" t="str">
        <f t="shared" si="4"/>
        <v>ЧУ "NURIS"</v>
      </c>
    </row>
    <row r="291" spans="1:9" s="29" customFormat="1" ht="30" customHeight="1" x14ac:dyDescent="0.25">
      <c r="A291" s="3">
        <v>281</v>
      </c>
      <c r="B291" s="12"/>
      <c r="C291" s="11"/>
      <c r="D291" s="3"/>
      <c r="E291" s="8"/>
      <c r="F291" s="8"/>
      <c r="G291" s="93"/>
      <c r="H291" s="75"/>
      <c r="I291" s="26"/>
    </row>
    <row r="292" spans="1:9" s="29" customFormat="1" ht="62.25" customHeight="1" x14ac:dyDescent="0.25">
      <c r="A292" s="3">
        <v>282</v>
      </c>
      <c r="B292" s="4" t="s">
        <v>454</v>
      </c>
      <c r="C292" s="11" t="s">
        <v>28</v>
      </c>
      <c r="D292" s="12" t="s">
        <v>455</v>
      </c>
      <c r="E292" s="8">
        <v>1</v>
      </c>
      <c r="F292" s="8" t="s">
        <v>21</v>
      </c>
      <c r="G292" s="93">
        <v>1800000</v>
      </c>
      <c r="H292" s="75">
        <f t="shared" si="5"/>
        <v>1800000</v>
      </c>
      <c r="I292" s="26" t="str">
        <f t="shared" si="4"/>
        <v>ЧУ "NURIS"</v>
      </c>
    </row>
    <row r="293" spans="1:9" s="29" customFormat="1" ht="96.75" customHeight="1" x14ac:dyDescent="0.25">
      <c r="A293" s="3">
        <v>283</v>
      </c>
      <c r="B293" s="4" t="s">
        <v>449</v>
      </c>
      <c r="C293" s="11" t="s">
        <v>28</v>
      </c>
      <c r="D293" s="12" t="s">
        <v>450</v>
      </c>
      <c r="E293" s="8">
        <v>1</v>
      </c>
      <c r="F293" s="8" t="s">
        <v>21</v>
      </c>
      <c r="G293" s="93">
        <v>4640764.29</v>
      </c>
      <c r="H293" s="75">
        <f t="shared" si="5"/>
        <v>4640764.29</v>
      </c>
      <c r="I293" s="26" t="str">
        <f t="shared" si="4"/>
        <v>ЧУ "NURIS"</v>
      </c>
    </row>
    <row r="294" spans="1:9" s="29" customFormat="1" ht="78.75" customHeight="1" x14ac:dyDescent="0.25">
      <c r="A294" s="3">
        <v>284</v>
      </c>
      <c r="B294" s="4" t="s">
        <v>456</v>
      </c>
      <c r="C294" s="11" t="s">
        <v>28</v>
      </c>
      <c r="D294" s="12" t="s">
        <v>451</v>
      </c>
      <c r="E294" s="8">
        <v>1</v>
      </c>
      <c r="F294" s="8" t="s">
        <v>21</v>
      </c>
      <c r="G294" s="93">
        <v>11039620.539999999</v>
      </c>
      <c r="H294" s="75">
        <f t="shared" si="5"/>
        <v>11039620.539999999</v>
      </c>
      <c r="I294" s="26" t="str">
        <f t="shared" si="4"/>
        <v>ЧУ "NURIS"</v>
      </c>
    </row>
    <row r="295" spans="1:9" s="29" customFormat="1" ht="80.25" customHeight="1" x14ac:dyDescent="0.25">
      <c r="A295" s="3">
        <v>285</v>
      </c>
      <c r="B295" s="59" t="s">
        <v>452</v>
      </c>
      <c r="C295" s="11" t="s">
        <v>28</v>
      </c>
      <c r="D295" s="60" t="s">
        <v>453</v>
      </c>
      <c r="E295" s="8">
        <v>1</v>
      </c>
      <c r="F295" s="8" t="s">
        <v>21</v>
      </c>
      <c r="G295" s="93">
        <v>994643</v>
      </c>
      <c r="H295" s="75">
        <f t="shared" si="5"/>
        <v>994643</v>
      </c>
      <c r="I295" s="26" t="str">
        <f t="shared" si="4"/>
        <v>ЧУ "NURIS"</v>
      </c>
    </row>
    <row r="296" spans="1:9" s="29" customFormat="1" ht="79.5" customHeight="1" x14ac:dyDescent="0.25">
      <c r="A296" s="3">
        <v>286</v>
      </c>
      <c r="B296" s="4" t="s">
        <v>460</v>
      </c>
      <c r="C296" s="11" t="s">
        <v>28</v>
      </c>
      <c r="D296" s="12" t="s">
        <v>459</v>
      </c>
      <c r="E296" s="8">
        <v>1</v>
      </c>
      <c r="F296" s="8" t="s">
        <v>21</v>
      </c>
      <c r="G296" s="93">
        <v>1730000</v>
      </c>
      <c r="H296" s="75">
        <f t="shared" si="5"/>
        <v>1730000</v>
      </c>
      <c r="I296" s="26" t="str">
        <f t="shared" si="4"/>
        <v>ЧУ "NURIS"</v>
      </c>
    </row>
    <row r="297" spans="1:9" s="29" customFormat="1" ht="19.5" customHeight="1" x14ac:dyDescent="0.25">
      <c r="A297" s="3">
        <v>287</v>
      </c>
      <c r="B297" s="4" t="s">
        <v>190</v>
      </c>
      <c r="C297" s="11"/>
      <c r="D297" s="12"/>
      <c r="E297" s="8"/>
      <c r="F297" s="8"/>
      <c r="G297" s="93"/>
      <c r="H297" s="75"/>
      <c r="I297" s="26"/>
    </row>
    <row r="298" spans="1:9" s="29" customFormat="1" ht="21.75" customHeight="1" x14ac:dyDescent="0.25">
      <c r="A298" s="3">
        <v>288</v>
      </c>
      <c r="B298" s="4" t="s">
        <v>190</v>
      </c>
      <c r="C298" s="11"/>
      <c r="D298" s="12"/>
      <c r="E298" s="8"/>
      <c r="F298" s="8"/>
      <c r="G298" s="93"/>
      <c r="H298" s="75"/>
      <c r="I298" s="26"/>
    </row>
    <row r="299" spans="1:9" s="29" customFormat="1" ht="44.25" customHeight="1" x14ac:dyDescent="0.25">
      <c r="A299" s="3">
        <v>289</v>
      </c>
      <c r="B299" s="4" t="s">
        <v>457</v>
      </c>
      <c r="C299" s="11" t="s">
        <v>28</v>
      </c>
      <c r="D299" s="12" t="s">
        <v>458</v>
      </c>
      <c r="E299" s="8">
        <v>1</v>
      </c>
      <c r="F299" s="8" t="s">
        <v>21</v>
      </c>
      <c r="G299" s="93">
        <v>3211677.68</v>
      </c>
      <c r="H299" s="75">
        <f t="shared" si="5"/>
        <v>3211677.68</v>
      </c>
      <c r="I299" s="26" t="str">
        <f t="shared" si="4"/>
        <v>ЧУ "NURIS"</v>
      </c>
    </row>
    <row r="300" spans="1:9" s="29" customFormat="1" ht="20.25" customHeight="1" x14ac:dyDescent="0.25">
      <c r="A300" s="3">
        <v>290</v>
      </c>
      <c r="B300" s="4" t="s">
        <v>190</v>
      </c>
      <c r="C300" s="11"/>
      <c r="D300" s="12"/>
      <c r="E300" s="8"/>
      <c r="F300" s="8"/>
      <c r="G300" s="93"/>
      <c r="H300" s="75"/>
      <c r="I300" s="26"/>
    </row>
    <row r="301" spans="1:9" s="29" customFormat="1" ht="90" customHeight="1" x14ac:dyDescent="0.25">
      <c r="A301" s="3">
        <v>291</v>
      </c>
      <c r="B301" s="4" t="s">
        <v>461</v>
      </c>
      <c r="C301" s="11" t="s">
        <v>28</v>
      </c>
      <c r="D301" s="12" t="s">
        <v>462</v>
      </c>
      <c r="E301" s="8">
        <v>1</v>
      </c>
      <c r="F301" s="8" t="s">
        <v>21</v>
      </c>
      <c r="G301" s="93">
        <v>2307605.4</v>
      </c>
      <c r="H301" s="75">
        <f t="shared" si="5"/>
        <v>2307605.4</v>
      </c>
      <c r="I301" s="26" t="str">
        <f t="shared" si="4"/>
        <v>ЧУ "NURIS"</v>
      </c>
    </row>
    <row r="302" spans="1:9" s="29" customFormat="1" ht="90" customHeight="1" x14ac:dyDescent="0.25">
      <c r="A302" s="3">
        <v>292</v>
      </c>
      <c r="B302" s="61" t="s">
        <v>463</v>
      </c>
      <c r="C302" s="11" t="str">
        <f t="shared" ref="C302:C304" si="6">$C$284</f>
        <v>запрос ценовых предложений</v>
      </c>
      <c r="D302" s="62" t="s">
        <v>485</v>
      </c>
      <c r="E302" s="63">
        <v>1</v>
      </c>
      <c r="F302" s="63" t="s">
        <v>35</v>
      </c>
      <c r="G302" s="93">
        <v>1205357.1399999999</v>
      </c>
      <c r="H302" s="75">
        <f t="shared" si="5"/>
        <v>1205357.1399999999</v>
      </c>
      <c r="I302" s="26" t="str">
        <f t="shared" si="4"/>
        <v>ЧУ "NURIS"</v>
      </c>
    </row>
    <row r="303" spans="1:9" s="29" customFormat="1" ht="120.75" customHeight="1" x14ac:dyDescent="0.25">
      <c r="A303" s="3">
        <v>293</v>
      </c>
      <c r="B303" s="64" t="s">
        <v>464</v>
      </c>
      <c r="C303" s="11" t="str">
        <f t="shared" si="6"/>
        <v>запрос ценовых предложений</v>
      </c>
      <c r="D303" s="62" t="s">
        <v>486</v>
      </c>
      <c r="E303" s="63">
        <v>1</v>
      </c>
      <c r="F303" s="63" t="s">
        <v>21</v>
      </c>
      <c r="G303" s="93">
        <v>2008928.57</v>
      </c>
      <c r="H303" s="75">
        <f t="shared" si="5"/>
        <v>2008928.57</v>
      </c>
      <c r="I303" s="26" t="str">
        <f t="shared" si="4"/>
        <v>ЧУ "NURIS"</v>
      </c>
    </row>
    <row r="304" spans="1:9" s="29" customFormat="1" ht="69" customHeight="1" x14ac:dyDescent="0.25">
      <c r="A304" s="3">
        <v>294</v>
      </c>
      <c r="B304" s="61" t="s">
        <v>465</v>
      </c>
      <c r="C304" s="11" t="str">
        <f t="shared" si="6"/>
        <v>запрос ценовых предложений</v>
      </c>
      <c r="D304" s="62" t="s">
        <v>466</v>
      </c>
      <c r="E304" s="63">
        <v>1</v>
      </c>
      <c r="F304" s="63" t="s">
        <v>35</v>
      </c>
      <c r="G304" s="93">
        <v>2410714.2799999998</v>
      </c>
      <c r="H304" s="75">
        <f t="shared" si="5"/>
        <v>2410714.2799999998</v>
      </c>
      <c r="I304" s="26" t="str">
        <f t="shared" si="4"/>
        <v>ЧУ "NURIS"</v>
      </c>
    </row>
    <row r="305" spans="1:9" s="29" customFormat="1" ht="90" customHeight="1" x14ac:dyDescent="0.25">
      <c r="A305" s="3">
        <v>295</v>
      </c>
      <c r="B305" s="4" t="s">
        <v>467</v>
      </c>
      <c r="C305" s="11" t="s">
        <v>28</v>
      </c>
      <c r="D305" s="12" t="s">
        <v>468</v>
      </c>
      <c r="E305" s="63">
        <v>1</v>
      </c>
      <c r="F305" s="63" t="s">
        <v>21</v>
      </c>
      <c r="G305" s="93">
        <v>655195</v>
      </c>
      <c r="H305" s="75">
        <f t="shared" si="5"/>
        <v>655195</v>
      </c>
      <c r="I305" s="26" t="str">
        <f t="shared" si="4"/>
        <v>ЧУ "NURIS"</v>
      </c>
    </row>
    <row r="306" spans="1:9" s="29" customFormat="1" ht="90" customHeight="1" x14ac:dyDescent="0.25">
      <c r="A306" s="3">
        <v>296</v>
      </c>
      <c r="B306" s="4" t="s">
        <v>469</v>
      </c>
      <c r="C306" s="11" t="s">
        <v>28</v>
      </c>
      <c r="D306" s="12" t="s">
        <v>470</v>
      </c>
      <c r="E306" s="63">
        <v>1</v>
      </c>
      <c r="F306" s="63" t="s">
        <v>21</v>
      </c>
      <c r="G306" s="93">
        <v>833842</v>
      </c>
      <c r="H306" s="75">
        <f t="shared" si="5"/>
        <v>833842</v>
      </c>
      <c r="I306" s="26" t="str">
        <f t="shared" si="4"/>
        <v>ЧУ "NURIS"</v>
      </c>
    </row>
    <row r="307" spans="1:9" s="29" customFormat="1" ht="90" customHeight="1" x14ac:dyDescent="0.25">
      <c r="A307" s="67">
        <v>297</v>
      </c>
      <c r="B307" s="65" t="s">
        <v>471</v>
      </c>
      <c r="C307" s="68" t="s">
        <v>47</v>
      </c>
      <c r="D307" s="65" t="s">
        <v>472</v>
      </c>
      <c r="E307" s="66">
        <v>1</v>
      </c>
      <c r="F307" s="63" t="s">
        <v>21</v>
      </c>
      <c r="G307" s="93">
        <v>12915721.33</v>
      </c>
      <c r="H307" s="75">
        <f t="shared" si="5"/>
        <v>12915721.33</v>
      </c>
      <c r="I307" s="26" t="str">
        <f t="shared" si="4"/>
        <v>ЧУ "NURIS"</v>
      </c>
    </row>
    <row r="308" spans="1:9" s="29" customFormat="1" ht="98.25" customHeight="1" x14ac:dyDescent="0.25">
      <c r="A308" s="7">
        <v>298</v>
      </c>
      <c r="B308" s="62" t="s">
        <v>479</v>
      </c>
      <c r="C308" s="3" t="s">
        <v>28</v>
      </c>
      <c r="D308" s="62" t="s">
        <v>480</v>
      </c>
      <c r="E308" s="66">
        <v>1</v>
      </c>
      <c r="F308" s="63" t="s">
        <v>21</v>
      </c>
      <c r="G308" s="93">
        <v>917509</v>
      </c>
      <c r="H308" s="75">
        <f t="shared" si="5"/>
        <v>917509</v>
      </c>
      <c r="I308" s="26" t="str">
        <f t="shared" si="4"/>
        <v>ЧУ "NURIS"</v>
      </c>
    </row>
    <row r="309" spans="1:9" s="29" customFormat="1" ht="129" customHeight="1" x14ac:dyDescent="0.25">
      <c r="A309" s="7">
        <v>299</v>
      </c>
      <c r="B309" s="62" t="s">
        <v>481</v>
      </c>
      <c r="C309" s="11" t="str">
        <f t="shared" ref="C309" si="7">$C$284</f>
        <v>запрос ценовых предложений</v>
      </c>
      <c r="D309" s="62" t="s">
        <v>482</v>
      </c>
      <c r="E309" s="66">
        <v>1</v>
      </c>
      <c r="F309" s="66" t="s">
        <v>35</v>
      </c>
      <c r="G309" s="93">
        <v>3300000</v>
      </c>
      <c r="H309" s="75">
        <f t="shared" si="5"/>
        <v>3300000</v>
      </c>
      <c r="I309" s="26" t="str">
        <f t="shared" si="4"/>
        <v>ЧУ "NURIS"</v>
      </c>
    </row>
    <row r="310" spans="1:9" s="29" customFormat="1" ht="90" customHeight="1" x14ac:dyDescent="0.25">
      <c r="A310" s="7">
        <v>300</v>
      </c>
      <c r="B310" s="62" t="s">
        <v>483</v>
      </c>
      <c r="C310" s="3" t="s">
        <v>484</v>
      </c>
      <c r="D310" s="62" t="s">
        <v>483</v>
      </c>
      <c r="E310" s="66">
        <v>1</v>
      </c>
      <c r="F310" s="66" t="s">
        <v>36</v>
      </c>
      <c r="G310" s="93">
        <v>114881</v>
      </c>
      <c r="H310" s="75">
        <f t="shared" si="5"/>
        <v>114881</v>
      </c>
      <c r="I310" s="26" t="str">
        <f t="shared" si="4"/>
        <v>ЧУ "NURIS"</v>
      </c>
    </row>
    <row r="311" spans="1:9" s="29" customFormat="1" ht="93.75" customHeight="1" x14ac:dyDescent="0.25">
      <c r="A311" s="3">
        <v>301</v>
      </c>
      <c r="B311" s="62" t="str">
        <f>[3]Лист1!B310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[3]Лист1!C310</f>
        <v>подпункт 13) пункта 3.1. Правил</v>
      </c>
      <c r="D311" s="62" t="str">
        <f>[3]Лист1!D310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66">
        <f>[3]Лист1!E310</f>
        <v>1</v>
      </c>
      <c r="F311" s="66" t="str">
        <f>[3]Лист1!F310</f>
        <v>комплект</v>
      </c>
      <c r="G311" s="93">
        <v>1245000</v>
      </c>
      <c r="H311" s="75">
        <f>E311*G311</f>
        <v>1245000</v>
      </c>
      <c r="I311" s="26" t="str">
        <f t="shared" si="4"/>
        <v>ЧУ "NURIS"</v>
      </c>
    </row>
    <row r="312" spans="1:9" s="29" customFormat="1" ht="111" customHeight="1" x14ac:dyDescent="0.25">
      <c r="A312" s="3">
        <v>302</v>
      </c>
      <c r="B312" s="62" t="str">
        <f>[3]Лист1!B311</f>
        <v>Ультразвуковой гомогенизатор</v>
      </c>
      <c r="C312" s="3" t="str">
        <f>[3]Лист1!C311</f>
        <v>запрос ценовых предложений</v>
      </c>
      <c r="D312" s="105" t="s">
        <v>495</v>
      </c>
      <c r="E312" s="66">
        <f>[3]Лист1!E311</f>
        <v>1</v>
      </c>
      <c r="F312" s="66" t="str">
        <f>[3]Лист1!F311</f>
        <v>шт</v>
      </c>
      <c r="G312" s="93">
        <v>1071429</v>
      </c>
      <c r="H312" s="75">
        <f>E312*G312</f>
        <v>1071429</v>
      </c>
      <c r="I312" s="26" t="str">
        <f t="shared" si="4"/>
        <v>ЧУ "NURIS"</v>
      </c>
    </row>
    <row r="313" spans="1:9" s="29" customFormat="1" ht="61.5" customHeight="1" x14ac:dyDescent="0.25">
      <c r="A313" s="3">
        <v>303</v>
      </c>
      <c r="B313" s="62" t="str">
        <f>[3]Лист1!B312</f>
        <v>Ультразвуковая мойка</v>
      </c>
      <c r="C313" s="3" t="str">
        <f>[3]Лист1!C312</f>
        <v>запрос ценовых предложений</v>
      </c>
      <c r="D313" s="106" t="s">
        <v>500</v>
      </c>
      <c r="E313" s="66">
        <f>[3]Лист1!E312</f>
        <v>1</v>
      </c>
      <c r="F313" s="66" t="str">
        <f>[3]Лист1!F312</f>
        <v>шт</v>
      </c>
      <c r="G313" s="93">
        <v>107143</v>
      </c>
      <c r="H313" s="75">
        <f>E313*G313</f>
        <v>107143</v>
      </c>
      <c r="I313" s="26" t="str">
        <f t="shared" si="4"/>
        <v>ЧУ "NURIS"</v>
      </c>
    </row>
    <row r="314" spans="1:9" s="29" customFormat="1" ht="24.75" customHeight="1" x14ac:dyDescent="0.25">
      <c r="A314" s="3">
        <v>304</v>
      </c>
      <c r="B314" s="4"/>
      <c r="C314" s="3"/>
      <c r="D314" s="12"/>
      <c r="E314" s="66"/>
      <c r="F314" s="66"/>
      <c r="G314" s="101"/>
      <c r="H314" s="102"/>
      <c r="I314" s="103"/>
    </row>
    <row r="315" spans="1:9" s="29" customFormat="1" ht="92.25" customHeight="1" x14ac:dyDescent="0.25">
      <c r="A315" s="33">
        <v>305</v>
      </c>
      <c r="B315" s="4" t="s">
        <v>487</v>
      </c>
      <c r="C315" s="3" t="s">
        <v>26</v>
      </c>
      <c r="D315" s="12" t="s">
        <v>488</v>
      </c>
      <c r="E315" s="66">
        <v>1</v>
      </c>
      <c r="F315" s="66" t="s">
        <v>35</v>
      </c>
      <c r="G315" s="101">
        <v>4515000</v>
      </c>
      <c r="H315" s="102">
        <f t="shared" ref="H315:H317" si="8">E315*G315</f>
        <v>4515000</v>
      </c>
      <c r="I315" s="103" t="s">
        <v>20</v>
      </c>
    </row>
    <row r="316" spans="1:9" s="29" customFormat="1" ht="102.75" customHeight="1" x14ac:dyDescent="0.25">
      <c r="A316" s="3">
        <v>306</v>
      </c>
      <c r="B316" s="104" t="s">
        <v>489</v>
      </c>
      <c r="C316" s="11" t="s">
        <v>47</v>
      </c>
      <c r="D316" s="12" t="s">
        <v>490</v>
      </c>
      <c r="E316" s="66">
        <v>1</v>
      </c>
      <c r="F316" s="66" t="s">
        <v>21</v>
      </c>
      <c r="G316" s="101">
        <v>76442795</v>
      </c>
      <c r="H316" s="102">
        <f t="shared" si="8"/>
        <v>76442795</v>
      </c>
      <c r="I316" s="103" t="s">
        <v>20</v>
      </c>
    </row>
    <row r="317" spans="1:9" s="29" customFormat="1" ht="102.75" customHeight="1" x14ac:dyDescent="0.25">
      <c r="A317" s="3">
        <v>307</v>
      </c>
      <c r="B317" s="4" t="s">
        <v>496</v>
      </c>
      <c r="C317" s="3" t="str">
        <f>$C$311</f>
        <v>подпункт 13) пункта 3.1. Правил</v>
      </c>
      <c r="D317" s="12" t="s">
        <v>497</v>
      </c>
      <c r="E317" s="66">
        <v>1</v>
      </c>
      <c r="F317" s="66" t="s">
        <v>21</v>
      </c>
      <c r="G317" s="101">
        <v>4416182.16</v>
      </c>
      <c r="H317" s="102">
        <f t="shared" si="8"/>
        <v>4416182.16</v>
      </c>
      <c r="I317" s="103" t="s">
        <v>20</v>
      </c>
    </row>
    <row r="318" spans="1:9" s="29" customFormat="1" ht="21.75" customHeight="1" x14ac:dyDescent="0.25">
      <c r="A318" s="3">
        <v>308</v>
      </c>
      <c r="B318" s="4"/>
      <c r="C318" s="3"/>
      <c r="D318" s="12"/>
      <c r="E318" s="66"/>
      <c r="F318" s="66"/>
      <c r="G318" s="101"/>
      <c r="H318" s="102"/>
      <c r="I318" s="103"/>
    </row>
    <row r="319" spans="1:9" s="29" customFormat="1" ht="18.75" customHeight="1" x14ac:dyDescent="0.25">
      <c r="A319" s="3">
        <v>309</v>
      </c>
      <c r="B319" s="4"/>
      <c r="C319" s="3"/>
      <c r="D319" s="12"/>
      <c r="E319" s="66"/>
      <c r="F319" s="66"/>
      <c r="G319" s="101"/>
      <c r="H319" s="102"/>
      <c r="I319" s="103"/>
    </row>
    <row r="320" spans="1:9" s="29" customFormat="1" ht="24" customHeight="1" x14ac:dyDescent="0.25">
      <c r="A320" s="3">
        <v>310</v>
      </c>
      <c r="B320" s="4"/>
      <c r="C320" s="3"/>
      <c r="D320" s="12"/>
      <c r="E320" s="66"/>
      <c r="F320" s="66"/>
      <c r="G320" s="101"/>
      <c r="H320" s="102"/>
      <c r="I320" s="103"/>
    </row>
    <row r="321" spans="1:9" s="29" customFormat="1" ht="50.25" customHeight="1" x14ac:dyDescent="0.25">
      <c r="A321" s="3">
        <v>311</v>
      </c>
      <c r="B321" s="61" t="s">
        <v>501</v>
      </c>
      <c r="C321" s="11" t="str">
        <f t="shared" ref="C321:C322" si="9">$C$284</f>
        <v>запрос ценовых предложений</v>
      </c>
      <c r="D321" s="61" t="s">
        <v>502</v>
      </c>
      <c r="E321" s="63">
        <v>1</v>
      </c>
      <c r="F321" s="63" t="s">
        <v>21</v>
      </c>
      <c r="G321" s="101">
        <v>1590000</v>
      </c>
      <c r="H321" s="102">
        <f>E321*G321</f>
        <v>1590000</v>
      </c>
      <c r="I321" s="103" t="s">
        <v>20</v>
      </c>
    </row>
    <row r="322" spans="1:9" s="29" customFormat="1" ht="63" customHeight="1" x14ac:dyDescent="0.25">
      <c r="A322" s="3">
        <v>312</v>
      </c>
      <c r="B322" s="61" t="s">
        <v>501</v>
      </c>
      <c r="C322" s="11" t="str">
        <f t="shared" si="9"/>
        <v>запрос ценовых предложений</v>
      </c>
      <c r="D322" s="61" t="s">
        <v>503</v>
      </c>
      <c r="E322" s="63">
        <v>1</v>
      </c>
      <c r="F322" s="63" t="s">
        <v>21</v>
      </c>
      <c r="G322" s="101">
        <v>1954150</v>
      </c>
      <c r="H322" s="102">
        <f>E322*G322</f>
        <v>1954150</v>
      </c>
      <c r="I322" s="103" t="s">
        <v>20</v>
      </c>
    </row>
    <row r="323" spans="1:9" s="29" customFormat="1" ht="102.75" customHeight="1" x14ac:dyDescent="0.25">
      <c r="A323" s="3">
        <v>313</v>
      </c>
      <c r="B323" s="107" t="s">
        <v>506</v>
      </c>
      <c r="C323" s="108" t="s">
        <v>507</v>
      </c>
      <c r="D323" s="107" t="s">
        <v>508</v>
      </c>
      <c r="E323" s="63">
        <v>1</v>
      </c>
      <c r="F323" s="63" t="s">
        <v>21</v>
      </c>
      <c r="G323" s="101">
        <v>13651785</v>
      </c>
      <c r="H323" s="102">
        <f t="shared" ref="H323:H328" si="10">E323*G323</f>
        <v>13651785</v>
      </c>
      <c r="I323" s="103" t="s">
        <v>20</v>
      </c>
    </row>
    <row r="324" spans="1:9" s="29" customFormat="1" ht="153" customHeight="1" x14ac:dyDescent="0.25">
      <c r="A324" s="3">
        <v>314</v>
      </c>
      <c r="B324" s="39" t="s">
        <v>509</v>
      </c>
      <c r="C324" s="39" t="s">
        <v>26</v>
      </c>
      <c r="D324" s="39" t="s">
        <v>510</v>
      </c>
      <c r="E324" s="66">
        <v>1</v>
      </c>
      <c r="F324" s="66" t="s">
        <v>21</v>
      </c>
      <c r="G324" s="101">
        <v>427232.14</v>
      </c>
      <c r="H324" s="102">
        <f t="shared" si="10"/>
        <v>427232.14</v>
      </c>
      <c r="I324" s="103" t="s">
        <v>20</v>
      </c>
    </row>
    <row r="325" spans="1:9" s="29" customFormat="1" ht="300.75" customHeight="1" x14ac:dyDescent="0.25">
      <c r="A325" s="3">
        <f>[1]Лист1!A324</f>
        <v>315</v>
      </c>
      <c r="B325" s="39" t="str">
        <f>[1]Лист1!B324</f>
        <v>Паяльник</v>
      </c>
      <c r="C325" s="39" t="str">
        <f>[1]Лист1!C324</f>
        <v>запрос ценовых предложений</v>
      </c>
      <c r="D325" s="39" t="str">
        <f>[1]Лист1!D324</f>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
      <c r="E325" s="111">
        <f>[1]Лист1!E324</f>
        <v>1</v>
      </c>
      <c r="F325" s="112" t="str">
        <f>[1]Лист1!F324</f>
        <v>шт</v>
      </c>
      <c r="G325" s="113">
        <v>98800</v>
      </c>
      <c r="H325" s="114">
        <v>98800</v>
      </c>
      <c r="I325" s="103" t="s">
        <v>20</v>
      </c>
    </row>
    <row r="326" spans="1:9" s="29" customFormat="1" ht="76.5" customHeight="1" x14ac:dyDescent="0.25">
      <c r="A326" s="3">
        <f>[1]Лист1!A325</f>
        <v>316</v>
      </c>
      <c r="B326" s="39" t="str">
        <f>[1]Лист1!B325</f>
        <v>Блок питания 30 вольт</v>
      </c>
      <c r="C326" s="39" t="str">
        <f>[1]Лист1!C325</f>
        <v>запрос ценовых предложений</v>
      </c>
      <c r="D326" s="39" t="str">
        <f>[1]Лист1!D325</f>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
      <c r="E326" s="111">
        <f>[1]Лист1!E325</f>
        <v>2</v>
      </c>
      <c r="F326" s="112" t="str">
        <f>[1]Лист1!F325</f>
        <v>шт</v>
      </c>
      <c r="G326" s="113">
        <v>23600</v>
      </c>
      <c r="H326" s="114">
        <v>47200</v>
      </c>
      <c r="I326" s="103" t="s">
        <v>20</v>
      </c>
    </row>
    <row r="327" spans="1:9" s="29" customFormat="1" ht="75" customHeight="1" x14ac:dyDescent="0.25">
      <c r="A327" s="3">
        <f>[1]Лист1!A326</f>
        <v>317</v>
      </c>
      <c r="B327" s="39" t="str">
        <f>[1]Лист1!B326</f>
        <v>Блок питания 60 вольт</v>
      </c>
      <c r="C327" s="39" t="str">
        <f>[1]Лист1!C326</f>
        <v>запрос ценовых предложений</v>
      </c>
      <c r="D327" s="39" t="str">
        <f>[1]Лист1!D326</f>
        <v>Напряжение питающей сети: не менее 200 V, 
Диапазон выходного напряжения: 0-60 V +- 2,5%,
Диапазон выходного тока: 0-5 А +- 2,5%, 
Индикация параметров: светодиодный индикатор</v>
      </c>
      <c r="E327" s="111">
        <f>[1]Лист1!E326</f>
        <v>2</v>
      </c>
      <c r="F327" s="112" t="str">
        <f>[1]Лист1!F326</f>
        <v>шт</v>
      </c>
      <c r="G327" s="113">
        <v>32000</v>
      </c>
      <c r="H327" s="114">
        <v>64000</v>
      </c>
      <c r="I327" s="103" t="s">
        <v>20</v>
      </c>
    </row>
    <row r="328" spans="1:9" s="29" customFormat="1" ht="248.25" customHeight="1" x14ac:dyDescent="0.25">
      <c r="A328" s="3">
        <f>[1]Лист1!A327</f>
        <v>318</v>
      </c>
      <c r="B328" s="39" t="str">
        <f>[1]Лист1!B327</f>
        <v>Влагометр</v>
      </c>
      <c r="C328" s="39" t="str">
        <f>[1]Лист1!C327</f>
        <v>запрос ценовых предложений</v>
      </c>
      <c r="D328" s="39" t="str">
        <f>[1]Лист1!D327</f>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
      <c r="E328" s="111">
        <f>[1]Лист1!E327</f>
        <v>1</v>
      </c>
      <c r="F328" s="112" t="str">
        <f>[1]Лист1!F327</f>
        <v>шт</v>
      </c>
      <c r="G328" s="113">
        <v>68000</v>
      </c>
      <c r="H328" s="114">
        <f t="shared" si="10"/>
        <v>68000</v>
      </c>
      <c r="I328" s="103" t="s">
        <v>20</v>
      </c>
    </row>
    <row r="329" spans="1:9" s="29" customFormat="1" ht="104.25" customHeight="1" x14ac:dyDescent="0.25">
      <c r="A329" s="3">
        <f>[1]Лист1!A328</f>
        <v>319</v>
      </c>
      <c r="B329" s="39" t="str">
        <f>[1]Лист1!B328</f>
        <v xml:space="preserve">Многофункциональный тестер  </v>
      </c>
      <c r="C329" s="39" t="str">
        <f>[1]Лист1!C328</f>
        <v>запрос ценовых предложений</v>
      </c>
      <c r="D329" s="39" t="str">
        <f>[1]Лист1!D328</f>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
      <c r="E329" s="111">
        <f>[1]Лист1!E328</f>
        <v>1</v>
      </c>
      <c r="F329" s="112" t="str">
        <f>[1]Лист1!F328</f>
        <v>шт</v>
      </c>
      <c r="G329" s="113">
        <v>178500</v>
      </c>
      <c r="H329" s="114">
        <v>178500</v>
      </c>
      <c r="I329" s="103" t="s">
        <v>20</v>
      </c>
    </row>
    <row r="330" spans="1:9" s="29" customFormat="1" ht="98.25" customHeight="1" x14ac:dyDescent="0.25">
      <c r="A330" s="3">
        <f>[1]Лист1!A329</f>
        <v>320</v>
      </c>
      <c r="B330" s="39" t="str">
        <f>[1]Лист1!B329</f>
        <v>Ванна ультразвуковая</v>
      </c>
      <c r="C330" s="39" t="str">
        <f>[1]Лист1!C329</f>
        <v>запрос ценовых предложений</v>
      </c>
      <c r="D330" s="39" t="str">
        <f>[1]Лист1!D329</f>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
      <c r="E330" s="111">
        <f>[1]Лист1!E329</f>
        <v>1</v>
      </c>
      <c r="F330" s="112" t="str">
        <f>[1]Лист1!F329</f>
        <v>шт</v>
      </c>
      <c r="G330" s="113">
        <v>37500</v>
      </c>
      <c r="H330" s="114">
        <v>37500</v>
      </c>
      <c r="I330" s="103" t="s">
        <v>20</v>
      </c>
    </row>
    <row r="331" spans="1:9" s="29" customFormat="1" ht="87" customHeight="1" x14ac:dyDescent="0.25">
      <c r="A331" s="3">
        <f>[1]Лист1!A330</f>
        <v>321</v>
      </c>
      <c r="B331" s="39" t="str">
        <f>[1]Лист1!B330</f>
        <v>Измеритель</v>
      </c>
      <c r="C331" s="39" t="str">
        <f>[1]Лист1!C330</f>
        <v>запрос ценовых предложений</v>
      </c>
      <c r="D331" s="39" t="str">
        <f>[1]Лист1!D330</f>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
      <c r="E331" s="111">
        <f>[1]Лист1!E330</f>
        <v>1</v>
      </c>
      <c r="F331" s="112" t="str">
        <f>[1]Лист1!F330</f>
        <v>шт</v>
      </c>
      <c r="G331" s="113">
        <v>54500</v>
      </c>
      <c r="H331" s="114">
        <v>54500</v>
      </c>
      <c r="I331" s="103" t="s">
        <v>20</v>
      </c>
    </row>
    <row r="332" spans="1:9" s="29" customFormat="1" ht="330.75" customHeight="1" x14ac:dyDescent="0.25">
      <c r="A332" s="3">
        <f>[1]Лист1!A331</f>
        <v>322</v>
      </c>
      <c r="B332" s="39" t="str">
        <f>[1]Лист1!B331</f>
        <v>Мультиметр</v>
      </c>
      <c r="C332" s="39" t="str">
        <f>[1]Лист1!C331</f>
        <v>запрос ценовых предложений</v>
      </c>
      <c r="D332" s="39" t="str">
        <f>[1]Лист1!D331</f>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
      <c r="E332" s="111">
        <f>[1]Лист1!E331</f>
        <v>1</v>
      </c>
      <c r="F332" s="112" t="str">
        <f>[1]Лист1!F331</f>
        <v>шт</v>
      </c>
      <c r="G332" s="113">
        <v>95000</v>
      </c>
      <c r="H332" s="114">
        <v>95000</v>
      </c>
      <c r="I332" s="103" t="s">
        <v>20</v>
      </c>
    </row>
    <row r="333" spans="1:9" s="29" customFormat="1" ht="264" customHeight="1" x14ac:dyDescent="0.25">
      <c r="A333" s="3">
        <f>[1]Лист1!A332</f>
        <v>323</v>
      </c>
      <c r="B333" s="39" t="str">
        <f>[1]Лист1!B332</f>
        <v>Мультиметр портативный</v>
      </c>
      <c r="C333" s="39" t="str">
        <f>[1]Лист1!C332</f>
        <v>запрос ценовых предложений</v>
      </c>
      <c r="D333" s="39" t="str">
        <f>[1]Лист1!D332</f>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
      <c r="E333" s="111">
        <f>[1]Лист1!E332</f>
        <v>1</v>
      </c>
      <c r="F333" s="112" t="str">
        <f>[1]Лист1!F332</f>
        <v>шт</v>
      </c>
      <c r="G333" s="113">
        <v>148000</v>
      </c>
      <c r="H333" s="114">
        <v>148000</v>
      </c>
      <c r="I333" s="103" t="s">
        <v>20</v>
      </c>
    </row>
    <row r="334" spans="1:9" s="29" customFormat="1" ht="409.6" customHeight="1" x14ac:dyDescent="0.25">
      <c r="A334" s="3">
        <f>[1]Лист1!A333</f>
        <v>324</v>
      </c>
      <c r="B334" s="39" t="str">
        <f>[1]Лист1!B333</f>
        <v>Мультиметр стационарный</v>
      </c>
      <c r="C334" s="39" t="str">
        <f>[1]Лист1!C333</f>
        <v>запрос ценовых предложений</v>
      </c>
      <c r="D334" s="39" t="str">
        <f>[1]Лист1!D333</f>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
      <c r="E334" s="111">
        <f>[1]Лист1!E333</f>
        <v>1</v>
      </c>
      <c r="F334" s="112" t="str">
        <f>[1]Лист1!F333</f>
        <v>шт</v>
      </c>
      <c r="G334" s="113">
        <v>45000</v>
      </c>
      <c r="H334" s="114">
        <v>45000</v>
      </c>
      <c r="I334" s="103" t="s">
        <v>20</v>
      </c>
    </row>
    <row r="335" spans="1:9" s="29" customFormat="1" ht="201" customHeight="1" x14ac:dyDescent="0.25">
      <c r="A335" s="3">
        <f>[1]Лист1!A334</f>
        <v>325</v>
      </c>
      <c r="B335" s="39" t="str">
        <f>[1]Лист1!B334</f>
        <v>Мегаомметр</v>
      </c>
      <c r="C335" s="39" t="str">
        <f>[1]Лист1!C334</f>
        <v>запрос ценовых предложений</v>
      </c>
      <c r="D335" s="39" t="str">
        <f>[1]Лист1!D334</f>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
      <c r="E335" s="111">
        <f>[1]Лист1!E334</f>
        <v>1</v>
      </c>
      <c r="F335" s="112" t="str">
        <f>[1]Лист1!F334</f>
        <v>шт</v>
      </c>
      <c r="G335" s="113">
        <v>100500</v>
      </c>
      <c r="H335" s="114">
        <v>100500</v>
      </c>
      <c r="I335" s="103" t="s">
        <v>20</v>
      </c>
    </row>
    <row r="336" spans="1:9" ht="15" customHeight="1" x14ac:dyDescent="0.25">
      <c r="A336" s="122" t="s">
        <v>10</v>
      </c>
      <c r="B336" s="123"/>
      <c r="C336" s="3" t="s">
        <v>11</v>
      </c>
      <c r="D336" s="3" t="s">
        <v>11</v>
      </c>
      <c r="E336" s="3" t="s">
        <v>11</v>
      </c>
      <c r="F336" s="3"/>
      <c r="G336" s="93"/>
      <c r="H336" s="94">
        <f>SUM(H10:H335)</f>
        <v>1416789940.1159008</v>
      </c>
      <c r="I336" s="3" t="s">
        <v>11</v>
      </c>
    </row>
    <row r="337" spans="1:9" ht="15" customHeight="1" x14ac:dyDescent="0.25">
      <c r="A337" s="116" t="s">
        <v>12</v>
      </c>
      <c r="B337" s="117"/>
      <c r="C337" s="117"/>
      <c r="D337" s="117"/>
      <c r="E337" s="117"/>
      <c r="F337" s="117"/>
      <c r="G337" s="117"/>
      <c r="H337" s="117"/>
      <c r="I337" s="118"/>
    </row>
    <row r="338" spans="1:9" ht="18" customHeight="1" x14ac:dyDescent="0.25">
      <c r="A338" s="49" t="s">
        <v>512</v>
      </c>
      <c r="B338" s="50"/>
      <c r="C338" s="3"/>
      <c r="D338" s="3"/>
      <c r="E338" s="3"/>
      <c r="F338" s="3"/>
      <c r="G338" s="89"/>
      <c r="H338" s="75"/>
      <c r="I338" s="3"/>
    </row>
    <row r="339" spans="1:9" ht="15" customHeight="1" x14ac:dyDescent="0.25">
      <c r="A339" s="122" t="s">
        <v>13</v>
      </c>
      <c r="B339" s="123"/>
      <c r="C339" s="3" t="s">
        <v>11</v>
      </c>
      <c r="D339" s="3" t="s">
        <v>11</v>
      </c>
      <c r="E339" s="3" t="s">
        <v>11</v>
      </c>
      <c r="F339" s="3"/>
      <c r="G339" s="89" t="s">
        <v>11</v>
      </c>
      <c r="H339" s="72">
        <f>SUM(H338:H338)</f>
        <v>0</v>
      </c>
      <c r="I339" s="3" t="s">
        <v>11</v>
      </c>
    </row>
    <row r="340" spans="1:9" ht="15" customHeight="1" x14ac:dyDescent="0.25">
      <c r="A340" s="116" t="s">
        <v>14</v>
      </c>
      <c r="B340" s="117"/>
      <c r="C340" s="117"/>
      <c r="D340" s="117"/>
      <c r="E340" s="117"/>
      <c r="F340" s="117"/>
      <c r="G340" s="117"/>
      <c r="H340" s="117"/>
      <c r="I340" s="118"/>
    </row>
    <row r="341" spans="1:9" s="10" customFormat="1" ht="30" x14ac:dyDescent="0.25">
      <c r="A341" s="3">
        <v>1</v>
      </c>
      <c r="B341" s="3" t="s">
        <v>25</v>
      </c>
      <c r="C341" s="3" t="s">
        <v>22</v>
      </c>
      <c r="D341" s="3" t="s">
        <v>23</v>
      </c>
      <c r="E341" s="3">
        <v>1</v>
      </c>
      <c r="F341" s="3" t="s">
        <v>24</v>
      </c>
      <c r="G341" s="89"/>
      <c r="H341" s="75">
        <v>1790071.5</v>
      </c>
      <c r="I341" s="3" t="s">
        <v>20</v>
      </c>
    </row>
    <row r="342" spans="1:9" s="10" customFormat="1" ht="14.25" customHeight="1" x14ac:dyDescent="0.25">
      <c r="A342" s="3">
        <v>2</v>
      </c>
      <c r="B342" s="3"/>
      <c r="C342" s="3"/>
      <c r="D342" s="3"/>
      <c r="E342" s="3"/>
      <c r="F342" s="3"/>
      <c r="G342" s="89"/>
      <c r="H342" s="75"/>
      <c r="I342" s="3"/>
    </row>
    <row r="343" spans="1:9" s="10" customFormat="1" ht="24" customHeight="1" x14ac:dyDescent="0.25">
      <c r="A343" s="3">
        <v>3</v>
      </c>
      <c r="B343" s="3"/>
      <c r="C343" s="16"/>
      <c r="D343" s="58"/>
      <c r="E343" s="3"/>
      <c r="F343" s="3"/>
      <c r="G343" s="89"/>
      <c r="H343" s="75"/>
      <c r="I343" s="3"/>
    </row>
    <row r="344" spans="1:9" s="10" customFormat="1" ht="13.5" customHeight="1" x14ac:dyDescent="0.25">
      <c r="A344" s="3">
        <v>4</v>
      </c>
      <c r="B344" s="3"/>
      <c r="C344" s="3"/>
      <c r="D344" s="51"/>
      <c r="E344" s="3"/>
      <c r="F344" s="3"/>
      <c r="G344" s="89"/>
      <c r="H344" s="75"/>
      <c r="I344" s="3"/>
    </row>
    <row r="345" spans="1:9" s="10" customFormat="1" ht="60" x14ac:dyDescent="0.25">
      <c r="A345" s="3">
        <v>5</v>
      </c>
      <c r="B345" s="12" t="s">
        <v>43</v>
      </c>
      <c r="C345" s="16" t="s">
        <v>26</v>
      </c>
      <c r="D345" s="12" t="s">
        <v>45</v>
      </c>
      <c r="E345" s="3">
        <v>1</v>
      </c>
      <c r="F345" s="12" t="s">
        <v>24</v>
      </c>
      <c r="G345" s="95"/>
      <c r="H345" s="96">
        <v>1800000</v>
      </c>
      <c r="I345" s="9" t="s">
        <v>34</v>
      </c>
    </row>
    <row r="346" spans="1:9" s="10" customFormat="1" x14ac:dyDescent="0.25">
      <c r="A346" s="3">
        <v>6</v>
      </c>
      <c r="B346" s="12" t="s">
        <v>190</v>
      </c>
      <c r="C346" s="16"/>
      <c r="D346" s="12"/>
      <c r="E346" s="3"/>
      <c r="F346" s="12"/>
      <c r="G346" s="77"/>
      <c r="H346" s="97"/>
      <c r="I346" s="9"/>
    </row>
    <row r="347" spans="1:9" s="10" customFormat="1" x14ac:dyDescent="0.25">
      <c r="A347" s="3">
        <v>7</v>
      </c>
      <c r="B347" s="12" t="s">
        <v>190</v>
      </c>
      <c r="C347" s="16"/>
      <c r="D347" s="12"/>
      <c r="E347" s="3"/>
      <c r="F347" s="12"/>
      <c r="G347" s="95"/>
      <c r="H347" s="96"/>
      <c r="I347" s="9"/>
    </row>
    <row r="348" spans="1:9" s="10" customFormat="1" ht="60" x14ac:dyDescent="0.25">
      <c r="A348" s="3">
        <v>8</v>
      </c>
      <c r="B348" s="12" t="s">
        <v>39</v>
      </c>
      <c r="C348" s="16" t="s">
        <v>26</v>
      </c>
      <c r="D348" s="12" t="s">
        <v>73</v>
      </c>
      <c r="E348" s="3">
        <v>1</v>
      </c>
      <c r="F348" s="12" t="s">
        <v>24</v>
      </c>
      <c r="G348" s="95"/>
      <c r="H348" s="96">
        <v>3312500</v>
      </c>
      <c r="I348" s="9" t="s">
        <v>34</v>
      </c>
    </row>
    <row r="349" spans="1:9" s="10" customFormat="1" x14ac:dyDescent="0.25">
      <c r="A349" s="3">
        <v>9</v>
      </c>
      <c r="B349" s="12" t="s">
        <v>190</v>
      </c>
      <c r="C349" s="16"/>
      <c r="D349" s="12"/>
      <c r="E349" s="3"/>
      <c r="F349" s="12"/>
      <c r="G349" s="95"/>
      <c r="H349" s="96"/>
      <c r="I349" s="9"/>
    </row>
    <row r="350" spans="1:9" ht="69.75" customHeight="1" x14ac:dyDescent="0.25">
      <c r="A350" s="3">
        <v>10</v>
      </c>
      <c r="B350" s="12" t="s">
        <v>40</v>
      </c>
      <c r="C350" s="16" t="s">
        <v>26</v>
      </c>
      <c r="D350" s="12" t="s">
        <v>74</v>
      </c>
      <c r="E350" s="3">
        <v>1</v>
      </c>
      <c r="F350" s="12" t="s">
        <v>24</v>
      </c>
      <c r="G350" s="95"/>
      <c r="H350" s="96">
        <v>1016541</v>
      </c>
      <c r="I350" s="9" t="s">
        <v>34</v>
      </c>
    </row>
    <row r="351" spans="1:9" x14ac:dyDescent="0.25">
      <c r="A351" s="3">
        <v>11</v>
      </c>
      <c r="B351" s="12" t="s">
        <v>190</v>
      </c>
      <c r="C351" s="16"/>
      <c r="D351" s="12"/>
      <c r="E351" s="3"/>
      <c r="F351" s="12"/>
      <c r="G351" s="95"/>
      <c r="H351" s="96"/>
      <c r="I351" s="9"/>
    </row>
    <row r="352" spans="1:9" ht="45" x14ac:dyDescent="0.25">
      <c r="A352" s="3">
        <v>12</v>
      </c>
      <c r="B352" s="12" t="s">
        <v>41</v>
      </c>
      <c r="C352" s="16" t="s">
        <v>22</v>
      </c>
      <c r="D352" s="12" t="s">
        <v>42</v>
      </c>
      <c r="E352" s="3">
        <v>1</v>
      </c>
      <c r="F352" s="12" t="s">
        <v>24</v>
      </c>
      <c r="G352" s="95"/>
      <c r="H352" s="96">
        <v>250000</v>
      </c>
      <c r="I352" s="9" t="s">
        <v>34</v>
      </c>
    </row>
    <row r="353" spans="1:9" ht="30.75" customHeight="1" x14ac:dyDescent="0.25">
      <c r="A353" s="3" t="s">
        <v>140</v>
      </c>
      <c r="B353" s="12"/>
      <c r="C353" s="16"/>
      <c r="D353" s="12"/>
      <c r="E353" s="3"/>
      <c r="F353" s="12"/>
      <c r="G353" s="95"/>
      <c r="H353" s="96"/>
      <c r="I353" s="9"/>
    </row>
    <row r="354" spans="1:9" ht="71.25" customHeight="1" x14ac:dyDescent="0.25">
      <c r="A354" s="3">
        <v>23</v>
      </c>
      <c r="B354" s="16" t="s">
        <v>198</v>
      </c>
      <c r="C354" s="16" t="s">
        <v>161</v>
      </c>
      <c r="D354" s="16" t="s">
        <v>199</v>
      </c>
      <c r="E354" s="3">
        <v>1</v>
      </c>
      <c r="F354" s="12" t="s">
        <v>162</v>
      </c>
      <c r="G354" s="95"/>
      <c r="H354" s="98">
        <v>1651056</v>
      </c>
      <c r="I354" s="9" t="s">
        <v>34</v>
      </c>
    </row>
    <row r="355" spans="1:9" ht="25.5" customHeight="1" x14ac:dyDescent="0.25">
      <c r="A355" s="3" t="s">
        <v>357</v>
      </c>
      <c r="B355" s="12"/>
      <c r="C355" s="16"/>
      <c r="D355" s="12"/>
      <c r="E355" s="3"/>
      <c r="F355" s="12"/>
      <c r="G355" s="95"/>
      <c r="H355" s="96"/>
      <c r="I355" s="9"/>
    </row>
    <row r="356" spans="1:9" ht="67.5" customHeight="1" x14ac:dyDescent="0.25">
      <c r="A356" s="3">
        <v>27</v>
      </c>
      <c r="B356" s="16" t="s">
        <v>360</v>
      </c>
      <c r="C356" s="16" t="s">
        <v>22</v>
      </c>
      <c r="D356" s="16" t="s">
        <v>361</v>
      </c>
      <c r="E356" s="3">
        <v>1</v>
      </c>
      <c r="F356" s="12" t="s">
        <v>162</v>
      </c>
      <c r="G356" s="95"/>
      <c r="H356" s="98">
        <v>300000</v>
      </c>
      <c r="I356" s="9" t="s">
        <v>34</v>
      </c>
    </row>
    <row r="357" spans="1:9" ht="31.5" customHeight="1" x14ac:dyDescent="0.25">
      <c r="A357" s="3" t="s">
        <v>369</v>
      </c>
      <c r="B357" s="16"/>
      <c r="C357" s="16"/>
      <c r="D357" s="16"/>
      <c r="E357" s="3"/>
      <c r="F357" s="12"/>
      <c r="G357" s="95"/>
      <c r="H357" s="98"/>
      <c r="I357" s="9"/>
    </row>
    <row r="358" spans="1:9" ht="31.5" customHeight="1" x14ac:dyDescent="0.25">
      <c r="A358" s="3">
        <v>32</v>
      </c>
      <c r="B358" s="16" t="s">
        <v>431</v>
      </c>
      <c r="C358" s="16" t="s">
        <v>26</v>
      </c>
      <c r="D358" s="16" t="s">
        <v>432</v>
      </c>
      <c r="E358" s="3">
        <v>1</v>
      </c>
      <c r="F358" s="12" t="s">
        <v>24</v>
      </c>
      <c r="G358" s="96"/>
      <c r="H358" s="98">
        <v>2800000</v>
      </c>
      <c r="I358" s="9" t="s">
        <v>34</v>
      </c>
    </row>
    <row r="359" spans="1:9" ht="31.5" customHeight="1" x14ac:dyDescent="0.25">
      <c r="A359" s="3">
        <v>33</v>
      </c>
      <c r="B359" s="16" t="s">
        <v>446</v>
      </c>
      <c r="C359" s="16" t="s">
        <v>22</v>
      </c>
      <c r="D359" s="16" t="s">
        <v>447</v>
      </c>
      <c r="E359" s="3">
        <v>1</v>
      </c>
      <c r="F359" s="12" t="s">
        <v>24</v>
      </c>
      <c r="G359" s="96"/>
      <c r="H359" s="98">
        <v>395366.08</v>
      </c>
      <c r="I359" s="9" t="s">
        <v>34</v>
      </c>
    </row>
    <row r="360" spans="1:9" ht="31.5" customHeight="1" x14ac:dyDescent="0.25">
      <c r="A360" s="3">
        <v>34</v>
      </c>
      <c r="B360" s="16"/>
      <c r="C360" s="16"/>
      <c r="D360" s="16"/>
      <c r="E360" s="3"/>
      <c r="F360" s="12"/>
      <c r="G360" s="96"/>
      <c r="H360" s="98"/>
      <c r="I360" s="9"/>
    </row>
    <row r="361" spans="1:9" ht="115.5" customHeight="1" x14ac:dyDescent="0.25">
      <c r="A361" s="3">
        <v>35</v>
      </c>
      <c r="B361" s="40" t="s">
        <v>473</v>
      </c>
      <c r="C361" s="16" t="s">
        <v>26</v>
      </c>
      <c r="D361" s="16" t="s">
        <v>474</v>
      </c>
      <c r="E361" s="3">
        <v>1</v>
      </c>
      <c r="F361" s="12" t="s">
        <v>24</v>
      </c>
      <c r="G361" s="96"/>
      <c r="H361" s="98">
        <v>357142.86</v>
      </c>
      <c r="I361" s="9" t="s">
        <v>34</v>
      </c>
    </row>
    <row r="362" spans="1:9" ht="57.75" customHeight="1" x14ac:dyDescent="0.25">
      <c r="A362" s="3">
        <v>36</v>
      </c>
      <c r="B362" s="16" t="s">
        <v>475</v>
      </c>
      <c r="C362" s="16" t="s">
        <v>133</v>
      </c>
      <c r="D362" s="16" t="s">
        <v>476</v>
      </c>
      <c r="E362" s="3">
        <v>1</v>
      </c>
      <c r="F362" s="12" t="s">
        <v>24</v>
      </c>
      <c r="G362" s="96"/>
      <c r="H362" s="98">
        <v>1969695</v>
      </c>
      <c r="I362" s="9" t="s">
        <v>34</v>
      </c>
    </row>
    <row r="363" spans="1:9" ht="56.25" customHeight="1" x14ac:dyDescent="0.25">
      <c r="A363" s="3">
        <v>37</v>
      </c>
      <c r="B363" s="16" t="s">
        <v>477</v>
      </c>
      <c r="C363" s="16" t="s">
        <v>133</v>
      </c>
      <c r="D363" s="16" t="s">
        <v>478</v>
      </c>
      <c r="E363" s="3">
        <v>1</v>
      </c>
      <c r="F363" s="12" t="s">
        <v>24</v>
      </c>
      <c r="G363" s="96"/>
      <c r="H363" s="98">
        <v>763420</v>
      </c>
      <c r="I363" s="9" t="s">
        <v>34</v>
      </c>
    </row>
    <row r="364" spans="1:9" ht="68.25" customHeight="1" x14ac:dyDescent="0.25">
      <c r="A364" s="3">
        <v>38</v>
      </c>
      <c r="B364" s="99" t="s">
        <v>491</v>
      </c>
      <c r="C364" s="16" t="s">
        <v>22</v>
      </c>
      <c r="D364" s="16" t="s">
        <v>492</v>
      </c>
      <c r="E364" s="3">
        <v>1</v>
      </c>
      <c r="F364" s="12" t="s">
        <v>24</v>
      </c>
      <c r="G364" s="96"/>
      <c r="H364" s="98">
        <v>59401</v>
      </c>
      <c r="I364" s="9" t="s">
        <v>34</v>
      </c>
    </row>
    <row r="365" spans="1:9" ht="63.75" customHeight="1" x14ac:dyDescent="0.25">
      <c r="A365" s="3">
        <v>39</v>
      </c>
      <c r="B365" s="99" t="s">
        <v>493</v>
      </c>
      <c r="C365" s="16" t="s">
        <v>22</v>
      </c>
      <c r="D365" s="16" t="s">
        <v>494</v>
      </c>
      <c r="E365" s="3">
        <v>1</v>
      </c>
      <c r="F365" s="12" t="s">
        <v>24</v>
      </c>
      <c r="G365" s="96"/>
      <c r="H365" s="98">
        <v>115394</v>
      </c>
      <c r="I365" s="9" t="s">
        <v>34</v>
      </c>
    </row>
    <row r="366" spans="1:9" ht="12" customHeight="1" x14ac:dyDescent="0.25">
      <c r="A366" s="3">
        <v>40</v>
      </c>
      <c r="B366" s="99" t="s">
        <v>190</v>
      </c>
      <c r="C366" s="16"/>
      <c r="D366" s="16"/>
      <c r="E366" s="3"/>
      <c r="F366" s="12"/>
      <c r="G366" s="96"/>
      <c r="H366" s="98"/>
      <c r="I366" s="9"/>
    </row>
    <row r="367" spans="1:9" x14ac:dyDescent="0.25">
      <c r="A367" s="3">
        <v>41</v>
      </c>
      <c r="B367" s="99"/>
      <c r="C367" s="16"/>
      <c r="D367" s="16"/>
      <c r="E367" s="3"/>
      <c r="F367" s="12"/>
      <c r="G367" s="96"/>
      <c r="H367" s="98"/>
      <c r="I367" s="9"/>
    </row>
    <row r="368" spans="1:9" ht="34.5" customHeight="1" x14ac:dyDescent="0.25">
      <c r="A368" s="3">
        <v>42</v>
      </c>
      <c r="B368" s="16" t="s">
        <v>498</v>
      </c>
      <c r="C368" s="16" t="s">
        <v>161</v>
      </c>
      <c r="D368" s="16" t="s">
        <v>499</v>
      </c>
      <c r="E368" s="3">
        <v>1</v>
      </c>
      <c r="F368" s="12" t="s">
        <v>24</v>
      </c>
      <c r="G368" s="96"/>
      <c r="H368" s="98">
        <v>602250</v>
      </c>
      <c r="I368" s="9" t="s">
        <v>34</v>
      </c>
    </row>
    <row r="369" spans="1:9" x14ac:dyDescent="0.25">
      <c r="A369" s="119" t="s">
        <v>15</v>
      </c>
      <c r="B369" s="119"/>
      <c r="C369" s="109" t="s">
        <v>11</v>
      </c>
      <c r="D369" s="109" t="s">
        <v>11</v>
      </c>
      <c r="E369" s="109" t="s">
        <v>11</v>
      </c>
      <c r="F369" s="109"/>
      <c r="G369" s="71" t="s">
        <v>11</v>
      </c>
      <c r="H369" s="100">
        <f>SUM(H341:H368)</f>
        <v>17182837.439999998</v>
      </c>
      <c r="I369" s="109" t="s">
        <v>11</v>
      </c>
    </row>
    <row r="370" spans="1:9" x14ac:dyDescent="0.25">
      <c r="A370" s="119" t="s">
        <v>16</v>
      </c>
      <c r="B370" s="119"/>
      <c r="C370" s="109" t="s">
        <v>11</v>
      </c>
      <c r="D370" s="109" t="s">
        <v>11</v>
      </c>
      <c r="E370" s="109" t="s">
        <v>11</v>
      </c>
      <c r="F370" s="109"/>
      <c r="G370" s="71" t="s">
        <v>11</v>
      </c>
      <c r="H370" s="94">
        <f>H336+H339+H369</f>
        <v>1433972777.5559008</v>
      </c>
      <c r="I370" s="109" t="s">
        <v>11</v>
      </c>
    </row>
    <row r="371" spans="1:9" x14ac:dyDescent="0.25">
      <c r="A371" s="52"/>
    </row>
    <row r="375" spans="1:9" x14ac:dyDescent="0.25">
      <c r="D375" s="54"/>
    </row>
  </sheetData>
  <autoFilter ref="A8:L370"/>
  <mergeCells count="10">
    <mergeCell ref="A340:I340"/>
    <mergeCell ref="A369:B369"/>
    <mergeCell ref="A370:B370"/>
    <mergeCell ref="A3:I3"/>
    <mergeCell ref="A4:I4"/>
    <mergeCell ref="A9:I9"/>
    <mergeCell ref="A336:B336"/>
    <mergeCell ref="A337:I337"/>
    <mergeCell ref="A339:B339"/>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2015-12-22T07:50:57Z</dcterms:modified>
</cp:coreProperties>
</file>