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885" windowWidth="12585" windowHeight="11475"/>
  </bookViews>
  <sheets>
    <sheet name="Лист1" sheetId="1" r:id="rId1"/>
    <sheet name="Лист2" sheetId="2" r:id="rId2"/>
    <sheet name="Лист3" sheetId="3" r:id="rId3"/>
  </sheets>
  <externalReferences>
    <externalReference r:id="rId4"/>
  </externalReferences>
  <calcPr calcId="145621" refMode="R1C1" concurrentCalc="0"/>
</workbook>
</file>

<file path=xl/calcChain.xml><?xml version="1.0" encoding="utf-8"?>
<calcChain xmlns="http://schemas.openxmlformats.org/spreadsheetml/2006/main">
  <c r="H288" i="1" l="1"/>
  <c r="H289" i="1"/>
  <c r="B288" i="1"/>
  <c r="C288" i="1"/>
  <c r="D288" i="1"/>
  <c r="H287" i="1"/>
  <c r="I287" i="1"/>
  <c r="I286" i="1"/>
  <c r="H286" i="1"/>
  <c r="H267" i="1"/>
  <c r="H268" i="1"/>
  <c r="H269" i="1"/>
  <c r="H270" i="1"/>
  <c r="H271" i="1"/>
  <c r="H272" i="1"/>
  <c r="H273" i="1"/>
  <c r="H274" i="1"/>
  <c r="H275" i="1"/>
  <c r="H276" i="1"/>
  <c r="H277" i="1"/>
  <c r="H278" i="1"/>
  <c r="H279" i="1"/>
  <c r="H280" i="1"/>
  <c r="H281" i="1"/>
  <c r="H282" i="1"/>
  <c r="H283" i="1"/>
  <c r="H284" i="1"/>
  <c r="H285" i="1"/>
  <c r="H266" i="1"/>
  <c r="H312" i="1"/>
  <c r="I285" i="1"/>
  <c r="I284" i="1"/>
  <c r="I283" i="1"/>
  <c r="I282" i="1"/>
  <c r="I281" i="1"/>
  <c r="I280" i="1"/>
  <c r="I279" i="1"/>
  <c r="I278" i="1"/>
  <c r="I277" i="1"/>
  <c r="I276" i="1"/>
  <c r="I275" i="1"/>
  <c r="I274" i="1"/>
  <c r="I273" i="1"/>
  <c r="I272" i="1"/>
  <c r="I271" i="1"/>
  <c r="I270" i="1"/>
  <c r="I269" i="1"/>
  <c r="I268" i="1"/>
  <c r="I267" i="1"/>
  <c r="I266" i="1"/>
  <c r="G285" i="1"/>
  <c r="G284" i="1"/>
  <c r="G283" i="1"/>
  <c r="G282" i="1"/>
  <c r="G281" i="1"/>
  <c r="G280" i="1"/>
  <c r="G279" i="1"/>
  <c r="G278" i="1"/>
  <c r="G277" i="1"/>
  <c r="G276" i="1"/>
  <c r="G275" i="1"/>
  <c r="G274" i="1"/>
  <c r="G273" i="1"/>
  <c r="G271" i="1"/>
  <c r="G270" i="1"/>
  <c r="G269" i="1"/>
  <c r="G268" i="1"/>
  <c r="H253" i="1"/>
  <c r="H254" i="1"/>
  <c r="H255" i="1"/>
  <c r="H256" i="1"/>
  <c r="H257" i="1"/>
  <c r="H258" i="1"/>
  <c r="H259" i="1"/>
  <c r="H260" i="1"/>
  <c r="H261" i="1"/>
  <c r="H262" i="1"/>
  <c r="H263" i="1"/>
  <c r="H264" i="1"/>
  <c r="H234" i="1"/>
  <c r="H235" i="1"/>
  <c r="H233" i="1"/>
  <c r="H232" i="1"/>
  <c r="H230" i="1"/>
  <c r="I253" i="1"/>
  <c r="I254" i="1"/>
  <c r="I255" i="1"/>
  <c r="I256" i="1"/>
  <c r="I257" i="1"/>
  <c r="I258" i="1"/>
  <c r="I259" i="1"/>
  <c r="I260" i="1"/>
  <c r="I261" i="1"/>
  <c r="I262" i="1"/>
  <c r="I263" i="1"/>
  <c r="I264" i="1"/>
  <c r="H292" i="1"/>
  <c r="H252" i="1"/>
  <c r="H157" i="1"/>
  <c r="H223" i="1"/>
  <c r="H224" i="1"/>
  <c r="H225" i="1"/>
  <c r="H251" i="1"/>
  <c r="H172" i="1"/>
  <c r="H171" i="1"/>
  <c r="H170" i="1"/>
  <c r="H169" i="1"/>
  <c r="H229" i="1"/>
  <c r="H250" i="1"/>
  <c r="H249" i="1"/>
  <c r="H12" i="1"/>
  <c r="H13" i="1"/>
  <c r="H14" i="1"/>
  <c r="H15" i="1"/>
  <c r="H17" i="1"/>
  <c r="H18" i="1"/>
  <c r="H19" i="1"/>
  <c r="H20" i="1"/>
  <c r="H21" i="1"/>
  <c r="H22" i="1"/>
  <c r="H23" i="1"/>
  <c r="H24" i="1"/>
  <c r="H25" i="1"/>
  <c r="H26" i="1"/>
  <c r="H27" i="1"/>
  <c r="H29" i="1"/>
  <c r="H30" i="1"/>
  <c r="H31" i="1"/>
  <c r="H32" i="1"/>
  <c r="H33" i="1"/>
  <c r="H34" i="1"/>
  <c r="H35" i="1"/>
  <c r="H36" i="1"/>
  <c r="H37" i="1"/>
  <c r="H38" i="1"/>
  <c r="H39" i="1"/>
  <c r="H40" i="1"/>
  <c r="H41" i="1"/>
  <c r="H42" i="1"/>
  <c r="H43" i="1"/>
  <c r="H47" i="1"/>
  <c r="H48" i="1"/>
  <c r="H49" i="1"/>
  <c r="H51" i="1"/>
  <c r="H52" i="1"/>
  <c r="H53" i="1"/>
  <c r="H54"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96" i="1"/>
  <c r="H97" i="1"/>
  <c r="H163" i="1"/>
  <c r="H164" i="1"/>
  <c r="H165" i="1"/>
  <c r="H166" i="1"/>
  <c r="H167" i="1"/>
  <c r="H168"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7" i="1"/>
  <c r="H228" i="1"/>
  <c r="H240" i="1"/>
  <c r="H241" i="1"/>
  <c r="H242" i="1"/>
  <c r="H243" i="1"/>
  <c r="H246" i="1"/>
  <c r="H247" i="1"/>
  <c r="H313" i="1"/>
</calcChain>
</file>

<file path=xl/sharedStrings.xml><?xml version="1.0" encoding="utf-8"?>
<sst xmlns="http://schemas.openxmlformats.org/spreadsheetml/2006/main" count="1278" uniqueCount="517">
  <si>
    <t xml:space="preserve">                                                                            </t>
  </si>
  <si>
    <t>№</t>
  </si>
  <si>
    <t>Наименование</t>
  </si>
  <si>
    <t>Способ закупок/п. 3.1. Правил</t>
  </si>
  <si>
    <t>Краткая характеристика</t>
  </si>
  <si>
    <t>Коли-чество/объем</t>
  </si>
  <si>
    <t>Единица измерения</t>
  </si>
  <si>
    <t>Сумма, планируемая для закупки без учета НДС, тенге</t>
  </si>
  <si>
    <t>Наименование организатора закупок</t>
  </si>
  <si>
    <t>Товары</t>
  </si>
  <si>
    <t>Итого товары</t>
  </si>
  <si>
    <t>х</t>
  </si>
  <si>
    <t>Работы</t>
  </si>
  <si>
    <t>Итого работы</t>
  </si>
  <si>
    <t>Услуги</t>
  </si>
  <si>
    <t>Итого услуги</t>
  </si>
  <si>
    <t>Всего</t>
  </si>
  <si>
    <t xml:space="preserve">Реестр планируемых закупок товаров, работ, услуг </t>
  </si>
  <si>
    <t xml:space="preserve">частного учреждения «Nazarbayev University Research and Innovation System»  на 2015 год </t>
  </si>
  <si>
    <t>Цена за единицу товара, тенге</t>
  </si>
  <si>
    <t>ЧУ "NURIS"</t>
  </si>
  <si>
    <t>комплект</t>
  </si>
  <si>
    <t>подпункт 6) пункта 3.1. Правил</t>
  </si>
  <si>
    <t>Отправка почтовой корреспонденции, осуществление проверки количества и качества корреспонденции, предоставление упаковочного материала</t>
  </si>
  <si>
    <t>услуга</t>
  </si>
  <si>
    <t>Почтовые услуги</t>
  </si>
  <si>
    <t>Типографские  услуги</t>
  </si>
  <si>
    <t>запрос ценовых предложений</t>
  </si>
  <si>
    <t>Печать информационно-презентационных материалов о деятельности ЧУ «NURIS»</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</si>
  <si>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2
</t>
  </si>
  <si>
    <t>подпункт 13) пункта 3.1. Правил</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</si>
  <si>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1
</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</si>
  <si>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3
</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</si>
  <si>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Подробная характеристика согласно технической спецификации</t>
  </si>
  <si>
    <t>ЧУ"NURIS"</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</si>
  <si>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4
</t>
  </si>
  <si>
    <t xml:space="preserve">Набор принадлежностей МК4 </t>
  </si>
  <si>
    <t>набор</t>
  </si>
  <si>
    <t>ЧУ «NURIS»</t>
  </si>
  <si>
    <t xml:space="preserve">Державка для накатных роликов для  токарно-винторезного станка. </t>
  </si>
  <si>
    <t xml:space="preserve">Хвостовик H20, B14, 140 мм. Bключaeт 2 нaбopa нaкaтных poликoв, уклон 1 мм. Подробное описание согласно технической спецификации. </t>
  </si>
  <si>
    <t>шт</t>
  </si>
  <si>
    <t>Накатные ролики</t>
  </si>
  <si>
    <t xml:space="preserve">Набор накатных роликов для косой накатки  для  токарно-винторезного станка. Подробное описание согласно технической спецификации. </t>
  </si>
  <si>
    <t>Инструмент для сбора металл. стружки для  токарно-винторезного станка.</t>
  </si>
  <si>
    <t xml:space="preserve">Мощный постоянный магнит в стальном корпусе, регулируемая длина, размеры: длина 368 - 593 мм, Ø 25 мм,  вec не более: 600 гp. Подробное описание согласно технической спецификации. </t>
  </si>
  <si>
    <t xml:space="preserve">Поворотные режущие пластины  </t>
  </si>
  <si>
    <t xml:space="preserve">Набор поворотных режущих пластинок  для  токарно-винторезного станка, 25 мм.,  30 шт. Подробное описание согласно технической спецификации. </t>
  </si>
  <si>
    <t xml:space="preserve">Коническая цапфа </t>
  </si>
  <si>
    <t xml:space="preserve">Коническая цапфа  для  токарно-винторезного станка. МК4 / В18. Подробное описание согласно технической спецификации. </t>
  </si>
  <si>
    <t xml:space="preserve">Коническая цапфа  для  токарно-винторезного станка. МК4 / В16. Подробное описание согласно технической спецификации. </t>
  </si>
  <si>
    <t>Регулятор давления одноступенчатый, для кислорода и инертных газов</t>
  </si>
  <si>
    <t>Регулятор давления одноступенчатый (редукторы баллонные), для кислорода и инертных газов. Редукторы баллонные, двухступенчатые предназначены для понижения давления газа кислород и инертных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1,5 (15,0) МПа (кгс/см2); Наличие предохранительного клапана – имеется; Габаритные размеры, мм, не более 200х200х150мм; Масса, кг, не более 1,2 кг; монтажные размеры  на входе – гайка накидная с внутренней резьбой, дюйм G ¾ -B; на выходе - штуцер ; редуктор  комплектуются  одним манометром рабочего давления и одним манометром для давления в баллоне; прокладка входного штуцера в количестве 2 штук</t>
  </si>
  <si>
    <t>Регулятор давления одноступенчатый, для водорода и горючих газов</t>
  </si>
  <si>
    <t xml:space="preserve">Регулятор давления двухступенчатый, для кислорода и инертных газов. </t>
  </si>
  <si>
    <t>литр</t>
  </si>
  <si>
    <t>Баллон (тара) с газом азот</t>
  </si>
  <si>
    <t>Газовый баллон с емкостью не менее 40л., высотой не более 1800 мм., весом не более 75 кг., с газом азот,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219 мм,  монтажный размер на вентиле, дюйм G ¾ -B, доля азот газа в баллоне не менее  99,9%, для рабочего давления не менее 15 МПА.</t>
  </si>
  <si>
    <t>Гост 9293-74, объемная доля азота не менее 99,993%</t>
  </si>
  <si>
    <t>кг</t>
  </si>
  <si>
    <t>Баллон (тара) для газа азот</t>
  </si>
  <si>
    <t>Газовый баллон с емкостью не менее 40л., высотой не более 1800 мм., весом не более 75 кг., с газом азот,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баллон преднозначен для заполнения азот газа с содержанием не менее 99,9999%, для рабочего давления не менее 15 МПА.</t>
  </si>
  <si>
    <t>Баллон (тара) с газом аргон</t>
  </si>
  <si>
    <t>Газовый баллон с емкостью не менее 40л., высотой не более 1800 мм; весом не более 75 кг.,  с газом аргон,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аргон газа в баллоне не менее 99,987%, для рабочего давления не менее 15 МПА.</t>
  </si>
  <si>
    <t>Газовый баллон с емкостью не менее 40л.,  высотой не более 1800 мм., весом не более 75 кг.,  с газом аргон,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аргон газа в баллоне не менее 99,999%, для рабочего давления не менее 15 МПА.</t>
  </si>
  <si>
    <t>Баллон (тара) с газом Гелий</t>
  </si>
  <si>
    <t>Газовый баллон с емкостью не менее 40л., высотой не более 1800 мм; весом не более 75 кг., с газом гелий,  сосуд, имеющий: 1) вентиль; 2) горловина; 3) башмак (или допускается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газа гелий в баллоне не менее  99,995%, для рабочего давления не менее 15 МПА.</t>
  </si>
  <si>
    <t>Баллон (тара) для газа гелий</t>
  </si>
  <si>
    <t>Газовый баллон с емкостью не менее 40 л., высотой не более 1800 мм; весом не более 75 кг., с газом гелий,  сосуд, имеющий: 1) вентиль; 2) горловина; 3) башмак (или допускаются баллоны с плоским основанием) основание; 4) горловину с резьбой для установки вентиля, ; наружным диаметром цилиндра не менее  200 мм;  монтажный размер на вентиле, дюйм G ¾ -B; доля газа гелий в баллоне не менее 99,999%, для рабочего давления не менее 15 МПА.</t>
  </si>
  <si>
    <t>Баллон (тара) с сжатым воздухом</t>
  </si>
  <si>
    <t>Газовый баллон с емкостью не менее 40л., высотой не более 1800 мм., с сжатым воздухом,  сосуд, имеющий: 1) вентиль; 2) горловина; 3)  башмак (или допускаются баллоны с плоским основанием) основание; 4) горловину с резьбой для установки вентиля; наружным диаметром цилиндра не менее 200 мм.,  монтажный размер на вентиле, дюйм G ¾ -B, баллон с сжатым чистым воздухом, для рабочего давления не менее 15 МПА.</t>
  </si>
  <si>
    <t xml:space="preserve">Баллон (тара) с газом ацетилен </t>
  </si>
  <si>
    <t xml:space="preserve"> Газовый баллон емкостью не менее 40 л., высота, не более 1800 мм., вес баллона, не менее 60 кг, не более 100 кг., с ацетилен газом, доля ацетилен газа в баллоне не менее 98,5%. ГОСТ 949-73; диаметр цилиндра, не менее 200 мм; 
пористость, не менее 80%; растворитель ацетон; газовбираемость, не менее 6 кг; максимальное давление газа при +20 С, не более 3,0 МПа; сталь марки- 30ХГСА; резьба горловины баллонов должна быть изготовлена в соответствии с ГОСТ 9909-81.  
</t>
  </si>
  <si>
    <t>Баллон (тара) с газом кислород</t>
  </si>
  <si>
    <t>Газовый баллон емкостью не менее 40 л., высотой не более 1800 мм.,  не более 75 кг., с газом кислород с содержанием газа кислород не менее 99,99%, сосуд, имеющий: 1) вентиль; 2) горловина; 3) башмак,  горловину с резьбой для установки вентиля; наружным диаметром цилиндра не менее 200 мм., монтажный размер на вентиле, дюйм G ¾ -B</t>
  </si>
  <si>
    <t>Баллон (тара) с углекислотным газом</t>
  </si>
  <si>
    <t xml:space="preserve"> Газовый баллон емкостью не менее 40л., высотой не более 1800 мм., с углекислым газом,  сосуд,  имеющий: 1) вентиль; 2) горловина; 3) башмак; горловину с резьбой для установки вентиля, наружным диаметром цилиндра не менее 200 мм; монтажный размер на вентиле, дюйм G ¾ -B; содержание углекислотного газа в баллоне не менее 99,5%. </t>
  </si>
  <si>
    <t>Баллон (тара) с пропан газом</t>
  </si>
  <si>
    <t xml:space="preserve">Баллон (тара) с пропан  газом: объем не менее 50 л.,  рабочее давление не менее  1,6; испытательное давление не менее 2,5 МПа;
габаритные размеры: высота не более 1015 мм; диаметр не менее 280 мм; запорное устройство - вентиль ВБ-2; Масса порожнего баллона не более 20 кг; масса сжиженного газа (пропан) не более 21,2кг. </t>
  </si>
  <si>
    <t xml:space="preserve">HEPO фильтр </t>
  </si>
  <si>
    <t>Фильтр воздушный абсолютной очистки с клеевым сепаратором, размеры: ширина 610 мм, длина 610 мм, толщина 150 мм, класс очистки H13, материал корпуса МДФ, защитная сетка со стороны входа воздуха, уплотнение со стороны входа воздуха</t>
  </si>
  <si>
    <t>Фильтр воздушный абсолютной очистки с клеевым сепаратором, размеры: ширина 610 мм, длина 305 мм, толщина 150 мм, класс очистки H13, материал корпуса МДФ, защитная сетка со стороны входа воздуха, уплотнение со стороны входа воздуха</t>
  </si>
  <si>
    <t xml:space="preserve">Восстановление вакуума; проверка средств измерения; ревизия, настройка предохранительного клапана; замена предохранительных мембран; проверка сосуда на прочность. Полное описание согласно технической  спецификации </t>
  </si>
  <si>
    <t>Утилизация отходов</t>
  </si>
  <si>
    <t xml:space="preserve">Утилизация отходов по факту  их сбора. Полное описание согласно технической  спецификации </t>
  </si>
  <si>
    <t xml:space="preserve">Сервисное обслуживание системы газоснабжения </t>
  </si>
  <si>
    <t>Сервисное обслуживание системы газоснабжения ЧУ"ЦНЖ"</t>
  </si>
  <si>
    <t xml:space="preserve">Ежемесячное проведение следующих мероприятий (Блок-9 ЦНЖ): диагностика, общий технический осмотр, очистка,смазка, замена износившихся прокладок  системы газоснабжения,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</si>
  <si>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 xml:space="preserve">Сервисное обслуживание прецизионного кондиционера </t>
  </si>
  <si>
    <t>Сервисное обслуживание кондиционера ЧУ"ЦНЖ"</t>
  </si>
  <si>
    <t xml:space="preserve">Ежемесячное проведение следующих мероприятий ЦНЖ: проверка и диагностика  внутреннего блока прецизионного кондиционера;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</si>
  <si>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Охрана склада</t>
  </si>
  <si>
    <t xml:space="preserve">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  </t>
  </si>
  <si>
    <t xml:space="preserve"> Организация и проведение специализированного семинара с участием компаний отрасли информационно-коммуникационных технологий (ИКТ)</t>
  </si>
  <si>
    <t>Азот жидкий для реализации учебных и научно-исследовательских работ</t>
  </si>
  <si>
    <t xml:space="preserve">Набор принадлежностей МК4 в деревянном ящике, состоящий из: переходная втулка: MK 4 / MK 3, переходная втулка: MK 4 / MK 2, переходная втулка: MK 4 / MK 1, удлинительная втулка: MK 4 / MK 5, коническая цапфа: МК 4 / В 18, коническая цапфа: МК 4 / В 16, быстрозажимной патрон: 3-16 Мм / В 18, быстрозажимной патрон: 1-13 Мм / В 16. Подробное описание согласно технической спецификации. </t>
  </si>
  <si>
    <t xml:space="preserve">Cмeнныe плacтинки (МНП) Р25 для oбpaбoтки кoвaнoй, вaльцoвaнoй и yлyчшeннoй cтaли. Кaждый peзeц c МНП, вкл. нaбop МНП, инcтpумент, cпeцификaции. Bыcoтa peзaния 25 мм.  Cocтoит из 8-ми paзличных peзцoв: Пpopeзнoй тoкapный peзeц, cиcтeмa зaжимa C, зaгoтoвкa - Ø 60 мм: Размер: 25х25х140 мм, скорость подачи: 100 м/мин, подача: 0,2 - 0,4 мм, глубина реза: 4 мм; Toкapный peзeц для нapeзaния peзьбы 60°, cиcтeмa зaжимa C: Размер: 25х20х120 мм, высота точки резания 25 мм; Oтвoднoй пpaвый тoкapный peзeц, плacтинчaтoй фopмы S, cистемa зaжимa M, длинa peжyщeй чacти 16 мм, co cтyпeнькoй для oтвoдa cтpyжки: Размер: 25х20х125 мм, скорость подачи: 80 м/мин, подача: 0,6 - 0,7 мм, глубина реза: 6 мм; Изoгнyтый пpaвый тoкapный peзeц, плacтинчaтoй фopмы S, cистемa зaжимa M, длинa peжyщeй чacти 16 мм, co cтyпeнькoй для oтвoдa cтpyжки: Размер: 25х20х125 мм, скорость подачи: 80 м/мин, подача: 0,4 - 0,5 мм, глубина реза: 4 мм; Oтвoднoй пpaвый внyтpeнний тoкapный peзeц, cиcтeмa зaжимa C: Размер: 18х18х180 мм, высота точки резания: 14 мм, скорость подачи: 60 м/мин, подача: 0,2 мм, глубина реза: 4 мм; Изoгнyтый пpaвый тoкapный peзeц, плacтинчaтoй фopмы S, cиcтeмa зaжимa C, длинa peжyщeй чacти 16 мм, co cтyпенькой для oтвoдa cтpyжки: Размер: 18х18х180 мм, высота точки резания: 14 мм, скорость подачи: 60 м/мин, подача: 0,2 мм, глубина реза: 4 мм; Oтвoднoй пpaвый тoкapный peзeц, плacтинчaтoй фopмы S, cистемa зaжимa M, длинa peжyщeй чacти 20 мм, co cтyпенькой для oтвoдa cтpyжки: Размер: 20х20х125 мм, скорость подачи: 100 м/мин, подача: 0,4 - 0,5 мм, глубина реза: 4 мм; Toкapный peзeц для нapeзaния внyтpeннeй peзьбы, cиcтeмa зaжимa C: Размер: 18х18х180 мм, высота точки резания: 25 мм. </t>
  </si>
  <si>
    <t xml:space="preserve">Регулятор давления одноступенчатый, для водорода и горючих газов (редукторы баллонные). Редукторы баллонные, одноступенчатые предназначены для понижения давления горючих и взрывоопасных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1,5 (15,0) МПа (кгс/см2); Наличие предохранительного клапана, пламегасителя; Габаритные размеры, мм, не более  205х200х150 мм; размер монтажной  гайки W 21,8 х1/14", левая;  прокладка входного штуцера в количестве 2 штук </t>
  </si>
  <si>
    <t>Регулятор давления двухступенчатый (редукторы баллонные), двухступенчатые предназначены для понижения давления газа кислород и инертных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0,4 (4,0) МПа (кгс/см2); Наличие предохранительного клапана – имеется; Габаритные размеры, мм, не более 200х200х150мм; Масса, кг, не более 1,2 кг; монтажные размеры  на входе – гайка накидная с внутренней резьбой, дюйм G ¾ -B; на выходе - штуцер с; редуктор  комплектуются  одним манометром рабочего давления и одним манометром для давления в баллоне;  прокладка входного штуцера в количестве 2 штук</t>
  </si>
  <si>
    <t>Организация логистики семинара; согласование порядка проведения семинара (программа, формат семинара, дата проведения); организация кофе-брейка; проведение семинара (модерация, включая выступление не менее одного спикера) и предоставление Заказчику готового отчета о результах проведения семинара.  Полное описание согласно технической спецификации.</t>
  </si>
  <si>
    <t>Опытная камера рентгеновского излучения</t>
  </si>
  <si>
    <t>тендер</t>
  </si>
  <si>
    <t>Набор державок токарн. резцов 25 мм для  токарно-винторезного станка</t>
  </si>
  <si>
    <t>Комплект состоит из: 1) опытная камера рентгеновского излучения: напряжение не менее 35 кВ, потребляемая мощность не более 200 В•А, подключение к персональному компьютеру посредством интерфейса USB, питание 240 В 50/60 Гц. 2) дополнение для изучения физики твердого тела. 3) дополнение для изучения свойств рентгеновских лучей. 4) дополнение для анализа структур. 5) дополнение для получения изображения в рентгеновских лучах. 6) дополнение для анализа строения материалов. 7) дополнение для дозиметрии.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</si>
  <si>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</si>
  <si>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</si>
  <si>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t>
  </si>
  <si>
    <t>Токарный станок c числовым программным управлением (ЧПУ)</t>
  </si>
  <si>
    <t>Фрезерный станок с числовым программным управлением (ЧПУ)</t>
  </si>
  <si>
    <t>Робот с захватом</t>
  </si>
  <si>
    <t>Лабораторные  расходные материалы для реализации учебных работ Школы наук и технологий: комплект 3</t>
  </si>
  <si>
    <t>Комплект состоит из: токарный станок с ЧПУ -1 шт; набор резаков с титановым покрытием 10мм х 10мм -1 шт, наконечник с титановым покрытием  для набора резаков -1 шт, зажимный патрон MT2 13мм -1 шт,  центрирующая бабка MT2 -1 шт, подвесной пульт управления -1 шт, подставка для настольной ЧПУ -1 шт, cоответствующее лицензионное программное обеспечение для ЧПУ станка - 1 шт., резец 1 "х 12" - 1 шт. Подробная характеристика согласно технической спецификации.</t>
  </si>
  <si>
    <t>Комплект состоит из: фрезерный станок с ЧПУ - 1 шт., 4" тиски - 1 шт., комплект зажимов из 58 штук - 1 шт., держатель инструмента - 1 шт., набор концевых фрез (2x 3,6,8,10 концевые, 4,6 круглые) - 1 шт., набор цанг (2x 3,6,8,10мм) - 1шт., настольное 4- автоматическое устройство смены инструмента- 1 шт., набор для метрической гравировки (концевые фрезы: 1, 1,5, 2 мм) - 1 шт., подвесной пульт управления -1 шт, подставка для настольной ЧПУ - 1 шт., набор инструментов для гравировки  6мм- 1 шт., cоответствующее лицензионное программное обеспечение для ЧПУ станка- 1 шт., фреза 3 "х 2" х 1,5 " - 1 шт. Подробная характеристика согласно технической спецификации.</t>
  </si>
  <si>
    <t>Комплект состоит из: робот с механической рукой и контроллером - 1 шт., пневматический захват для робота - 1 шт., подвесной пульт обучения робота - 1 шт., cоответствующее лицензионное программное обеспечение - 1 шт. Подробная характеристика согласно технической спецификации.</t>
  </si>
  <si>
    <t>Каркас для установки съёмных функциональных   модулей   стандарта  NIM</t>
  </si>
  <si>
    <t xml:space="preserve">Высота корпуса 7U.
C 12 гнездами для NIM модулей, с вентилятором. 
Напряжение сети - 230 V, 60 Hz.
Максимальная мощность на выходе - 300 Вт (± 6В 17A, ±12 В 3.4 A, ± 24В 3.4A). 
Требования к питанию не более 610W при полной нагрузке. 
Выходное сопротивление - 0,3 МОм статическая.
Интерфейс: RS-232 (стандарт соединений), USB (2.0) (стандарт соединений), CAN шина (стандарт соединений), Ethernet (стандарт соединений). Эксплуатация при температурном режиме не более 0 ÷ 40 ° C без ухудшения характеристик.
Циркуляция охлаждающего потока воздуха не более 540 м³ / ч (при максимальной скорости вентилятора).
Предусмотрена защита от перегрева и  сверхтоков. 
</t>
  </si>
  <si>
    <t>Амплификатор для ПЦР</t>
  </si>
  <si>
    <t>Амплификатор для ПЦР: объём встроенной памяти 10000 (десять тысяч) протоколов; предзагруженные протоколы: в наличии; ПЦР Проводник: в наличии; диагональ экрана: не менее 7 дюймов; разрешение экрана: не менее 800 х 480; тип дисплея: полный сенсорный («тач скрин»); порты: не менее 2-х USB 2.0;    размеры: 26 x 41 x 27 см, с отклонением не более ±1 см;   вес: не более 12.5 кг;   Модуль на 96 ячеек для ПЦР амплификатора: макс. скорость изменения температуры: не менее 6° C/сек;  диапазон изменения температуры в блоке включает интервал 4° C - 99° C; температурная точность: ± 0.2° (при 95° C);  температурная равномерность:  ± 0.4° (при 95° C); градиент: в наличии;  диапазон изменения температуры в градиенте включает интервал 30° C - 99° C; максимальный градиент: 30° C;  объёмная ёмкость: 10-100 µL.  Модуль на 384 ячейки для ПЦР амплификатора: макс. скорость изменения температуры: не менее 4° C/сек;  диапазон изменения температуры в блоке включает интервал 4° C - 99° C; температурная точность: ± 0.2° (при 95° C);  температурная равномерность:  ± 0.4° (при 95° C); градиент: в наличии;  диапазон изменения температуры в градиенте включает интервал 30° C - 99° C; максимальный градиент: 30° C;  объёмная ёмкость: 5-25 µL.</t>
  </si>
  <si>
    <t>Лазерный аттенюатор</t>
  </si>
  <si>
    <t>Диаметр не менее 50 мм, длина не менее 75 мм, диафрагма не менее 8 мм, качество пропускания не менее 90%, диапазон длин волн: 650 – 1200 нм, волновой фронт должен быть больше 1/10 длины волны, коэффициент поглощения должен быть не менее 100 000:1; допустимая мощность должна быть больше 10 Ватт непрерывного излучения; лазерный аттенюатор должен состоять из следующих оптических компонентов: бесцветная регулируемая полуволновая пластина, регулируемый поляризатор; подстройка оптических компонентов должна осуществляется двумя винтами, вынесенными за корпус лазерного аттенюатора; лазерный аттенюатор должен иметь одно входное и два выходных отверстия для горизонтальной и вертикальной поляризации, отверстие для вертикальной поляризации должно закрываться специальным винтом.</t>
  </si>
  <si>
    <t>Синхронизированный счетчик</t>
  </si>
  <si>
    <t>В синхронизированном счетчике должны быть предусмотрены два режима работы: режим синхронизации мод с входной тактовой частотой от 10 МГц до 70 МГц, режим внешнего входа с входной тактовой частотой от 10Гц до 140 МГц; диапазон счета от F(clock)/2 до F(clock)/1*10⁶; дрожание тактовых импульсов должно быть не более 100 пикосекунд; требования для входных сигналов синхронизированного счетчика: вход режима синхронизации мод: синусоидальная волна от -6 дБм (112мВ RMS) до +15 дБм (1.3В RMS), входное сопротивление (Z) 50 Ом; режим внешнего входа: минимальная амплитуда не более 100мВ, максимальная амплитуда не менее +/-2 В, минимальная ширина импульса не более 1.5нс, входное сопротивление (Z) 50 Ом; вход для генерации импульсов малой длительности на основе импульсов транзисторно-транзисторной логики: входное сопротивление (Z) 50 Ом; вход, позволяющий генерировать одиночный импульс с заданной частотой на основе импульсов транзисторно-транзисторной логики: минимальная ширина импульса не более 10 нс; входное сопротивление (Z) 50 Ом; Задержка переменная от 0 до 8 нс, 7-ми битная линия цифровой задержки, постоянная - 8 нс; выходы: Выход с использованием транзисторно-транзисторной логики не менее 2.5В при нагрузке 50 Ом, ширина импульса не более 1 мкс, время нарастания/спада не больше 3 нс; Аналоговый выход должен быть однополярным от 0 до +1В, ширина импульса не более 8 нс, время нарастания/спада не более 2 нс; Выход синхронизации с использованием транзисторно-транзисторной логики не менее 1.3В при нагрузке 50 Ом; регулировка порога должна осуществляется подачей +/- 200мВ на вход компаратора;  входное напряжение 85-250 В переменного тока.</t>
  </si>
  <si>
    <t xml:space="preserve"> Система инфракрасной спектроскопии на основе преобразования Фурье (спектрометр)</t>
  </si>
  <si>
    <t xml:space="preserve"> Основные характеристики: спектрометр должен быть оснащен динамической юстировкой и механическими подшипниками, должен перекрыть широкий диапазон до 20 см-1, максимальное разрешение не менее 0,075 см-1, встроенный воздушный охладитель, интерферометр Майкельсона не менее 38 мм 60˚, с механической подвеской, детектор - DLaTGS или аналогичный; охлаждаемый или для комнатной температуры, cпектральный диапазон от 9000 до 350 cм-1 с возможностью расширения до 53000 – 20  cм-1, спектральное разрешение, cм-1 - разрешение не менее 0.075 см-1 (во всем спектральном диапазоне инфракрасной области), соотношение сигнал/шум: время интегрирования 5 секунд - не более 10 000:1, время интегрирования 1 мин - не более 50 000:1, волновая погрешность (см-1) - не более 0.005 см-1, волновая точность (см-1) - не менее 0.003, фотометрическая точность - не менее 0.06, скорость сканирования (16 см-1 спектральное разрешение) - более 40 спектра/сек, число скоростей сканирования - не менее 8 скоростей сканирования: от 2,5 до 100 кГц, программное обеспечение - специализированное программное обеспечение, спектральные библиотеки -  стандартная библиотека включающая не менее 10 000 спектров, в набор аксессуаров для анализа твердых образцов с помощью спектрометра должны входить: ручной гидравлический пресс – 1 шт, пестик и ступка – 1 шт, порошок KBr - 50 г, держатель диска не более 13 мм – 1 шт, пресс-форма не более 13 мм – 1 шт, стандартный набор для отбора проб, интерфейс - USB 2.
</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</si>
  <si>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5</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</si>
  <si>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6</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</si>
  <si>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</si>
  <si>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</si>
  <si>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 xml:space="preserve">Ежемесячное проведение следующих мероприятий: диагностика, общий технический осмотр, очистка,смазка, замена износившихся прокладок  ,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</si>
  <si>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 xml:space="preserve">Ежемесячное проведение следующих мероприятий: проверка и диагностика  внутреннего блока;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</si>
  <si>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Сервисное техническое обслуживание цистерны криогенной транспортной 1,0/0,25</t>
  </si>
  <si>
    <t xml:space="preserve">Ретрорефлектор </t>
  </si>
  <si>
    <t>Световой диаметр не менее 127 мм, отклонение луча не более 5 секунд дуги, выходной фронт волны не более 3 единиц, с покрытием из незащишенного золота, диапазон длин волн от 650 нм до 20 000 нм, отражение/покрытие при угле попадания 55° не менее 97%.</t>
  </si>
  <si>
    <t xml:space="preserve">Объектив с 10-ти кратным увеличением с длинным рабочим расстоянием </t>
  </si>
  <si>
    <t>Увеличение 10x; Числовая апертура не менее 0.28; Рабочее расстояние (мм) не менее 33.5; Фокальное расстояние (мм) 20; Разрешающая способность (мкм) не более 1.0; Глубина фокуса (мкм) не менее 3.5; Поле зрения окуляра с диаметром 24 (мм) не менее 2.4; Поле зрения окуляра с диаметром 18 (мм) не менее 1.8; Поле зрения 2/3 дюймового сенсора (мм) не менее 0.88 x 0.66; Поле зрения ½ дюймового сенсора (мм) не менее 0.64 x 0.48; Фокальное расстояние совместимой трубной линзы не менее 200 мм; Максимальный диаметр (мм) не более 34.0; Длина не включая резьбу (мм) не более 61.5; Тип резьбы для монтажа M26 x 36 TPI.</t>
  </si>
  <si>
    <t xml:space="preserve">Объектив с 5-ти кратным увеличением с длинным рабочим расстоянием </t>
  </si>
  <si>
    <t>Увеличение 5X; Числовая апертура не менее 0.14; Рабочее расстояние (мм) не менее 34.0; Фокальное расстояние (мм) не менее 40; Разрешающая способность (мкм) не более 2.0; Глубина фокуса (мкм) не менее 14.0; Поле зрения окуляра с диаметром 24 (мм) не менее 4.8; Поле зрения окуляра с диаметром 18 (мм) не менее 3.6; Поле зрения 2/3 дюймового сенсора (мм) не менее 1.8 x 1.32; Поле зрения ½ дюймового сенсора (мм) не менее 1.28 x 0.96; Фокальное расстояние совместимой трубной линзы не менее 200 мм; Максимальный диаметр (мм) не более 34.0; Длина не включая резьбу (мм) не более 61.0; Тип резьбы для монтажа M26 x 36 TPI.</t>
  </si>
  <si>
    <t xml:space="preserve">Монохромная камера на комплементарные структуры металл-оксид-полупроводник-матрице </t>
  </si>
  <si>
    <t>Формат сенсора камеры ⅓ дюйма; Чувствительная площадь, Г х В (мм) не менее 4.5 x 2.8; Пиксели (Г х В) не менее 752 x 480; Размер пикселя, Г х В (мкм) не более 6.0 x 6.0; Разрядность атрибутов пикселов не менее 8-бит; Частота смены кадров (кадр/сек) не менее 87; Тип затвора глобальный; Синхронизация внутренняя или через ПО; Видео выход USB.</t>
  </si>
  <si>
    <t>Одноокружной гониометр</t>
  </si>
  <si>
    <t>Диапазон перемещения не менее 360°; материал: алюминий; передаточное число не менее 360:1; разрешение не более 0.001°; минимальный входной крутящий момент не более 0,40 Н·м, максимальный выходной крутящий момент не менее 15 Н·м; жесткость редуктора не менее 1 мкрад / Н·м; размер фланца не менее 56 мм; диаметр монтажного отверстия не более 20 мм; максимальная нагрузка не менее 1800 Н; точность не более 30 угловых секунд; повторяемость в одном направлении не более 2 угловых секунд; ошибка разворота не более 8 угловых секунд; эксцентриситет не более 3 мкм; прецессия не более 4 угловых секунд. Шаговый электродвигатель для одноокружного гониометра: удерживающий момент не менее 35 Н·см, размер фланца не менее 56 мм, не менее 200/400 полных шагов за один оборот вала. Должно присутствовать программное обеспечение для управления гониометром.</t>
  </si>
  <si>
    <t xml:space="preserve">Контроллер для шаговых двигателей двухосевой </t>
  </si>
  <si>
    <t>Контроллер включает в себя: блок контроллера для шаговых двигателей на базе процессора Intel, встроенный жесткий диск, операционную систему Windows XP или более новую, возможность расширения до не менее чем 16 осей; должны присутствовать интерфейсы RS232, TCP/IP и разъем для подключения клавиатуры, питание от сети 220В 50/60 Гц; цветной TFT-дисплей; двухосевая плата для контроллера шаговых двигателей должна иметь пошаговый кодировщик с максимальной частотой не менее чем 40 МГц; должен присутствовать экранированный кабель DB9-DB9 с  интерфейсом RS232 для подсоединения гониометра; плата для двухфазовых шаговых двигателей, разрешение шага от 1/1 до 1/20, программируемая через интерфейс RS-485; экранированный кабель для двухфазовых шаговых двигателей.</t>
  </si>
  <si>
    <t>Лабораторные расходные материалы для реализации научно-исследовательского проекта Лаборатории иммунобиологии: комплект 1</t>
  </si>
  <si>
    <t>Лабораторные расходные материалы для реализации научно-исследовательского проекта "Поиск новых маркеров ревматоидного артрита".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</si>
  <si>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иммунобиологии: комплект 2</t>
  </si>
  <si>
    <t>Лабораторные расходные материалы для реализации научно-исследовательского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</si>
  <si>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Камера для вертикального электрофореза</t>
  </si>
  <si>
    <t xml:space="preserve">Количество гелей 1-4, 
Размер короткого стекла, не менее см 10,1 х 7,3, 
Размер спейсерного стекла не менее см 10,1 х 8,2, 
Размер готового геля не менее см 8,3 х 7,3, 
Размер геля приготовленного самостоятельно не менее см 8,3 х 6,8, 
Объем верхнего буфера для 2 гелей не менее мл 160, 
Объем верхнего буфера для 4 гелей не менее мл 320, 
Объем нижнего буфера для 2 гелей не менее мл 550, 
Объем нижнего буфера для 4 гелей не менее мл 680, 
Среднее время постановки электрофореза, 45 мин, 
Габариты не менее мм 120 х 160 х 180, Вес не менее 2 кг
</t>
  </si>
  <si>
    <t>Источник питания</t>
  </si>
  <si>
    <t xml:space="preserve">Блок питания для большинства лабораторных приложений, погружного электрофореза в горизонтальных гелях, включает кабель питания. 
Выходные характеристики: 10-300 V, полностью регулируется с шагом 1 В; 4-400 мА, полностью регулируется с шагом 1 мА; 75 Вт (максимум). 
Тип выхода: постоянное напряжение или постоянный ток с автоматическим кроссовером. Выходные клеммы: 4 пары внутренних разъемов параллельного типа. Управление таймером: 1 мин-99 ч. Дисплей 3-значный LED. 
Условия эксплуатации 0-40 ° C; 0-95% влажности при отсутствии конденсата. 
Размеры (Ш х Г х В) не менее см / в 21 х 24,5 х 6.5/8.3 х 9,6 х 2,6, 
Вес не менее 1.1/2.4 кг/фунт
</t>
  </si>
  <si>
    <t>Камера для горизонтального электрофореза</t>
  </si>
  <si>
    <t>Сканирующий настольный спектрофотометр</t>
  </si>
  <si>
    <t xml:space="preserve">Диапазон длин волн 190-900 нм. Калибровка длины волны: автоматическая от переключателя.Сохраненные методы 9. Полоса пропускания 5 нм
Точность установки длины волны ± 2 нм. Воспроизводимость длин волн ± 0,5 нм
Источник света: долговечный стабилизированный ксенон.Размеры не менее 260 × 390 × 100 мм. Вес не менее 4,5 кг. Требования к питанию 100-240 В переменного тока ± 10%
</t>
  </si>
  <si>
    <t>Лабораторные расходные материалы для реализации научно-исследовательского проекта Лаборатории биосенсоров и биоинструментов: комплект 1</t>
  </si>
  <si>
    <t>Лабораторные расходные материалы для реализации научно-исследовательского проекта Лаборатории биосенсоров и биоинструментов: комплект 2</t>
  </si>
  <si>
    <t>Система для блоттинга</t>
  </si>
  <si>
    <t xml:space="preserve">Размер геля не более 10 см х 7,5 см. Включает в себя: 2 кассеты для гелей, 
прокладки, электроды, емкость для буфера, блок для хладагента,1 крышку с кабелями. Объем буфера не менее 450 мл. Емкость по гелям: 2 геля. 
Габариты: не менее 12х16х18 см. 
Вес: не менее 0,79 кг.
</t>
  </si>
  <si>
    <t>Лабораторные  расходные материалы для реализации учебных работ Школы наук и технологий: комплект 5</t>
  </si>
  <si>
    <t xml:space="preserve"> Цифровой фотоаппарат</t>
  </si>
  <si>
    <t>Предпочтительный тип матрицы: КМОП, количество мегапикселей не менее 16.2 mpx, формат файлов RAM JPEG, диагональ дисплея не более 3.2 дюйма, габариты не более 144*110*66.5 мм, вес не более 765 г, карта памяти не менее 128 Гб.</t>
  </si>
  <si>
    <t xml:space="preserve"> Максимальное разрешение снимка не более 6016*4016, тип объектива- универсальный, фокусное расстояние не менее 24-120 мм, минимальная диафрагма 22, минимальная фокусировка не более 0.45 м, диаметр фильтра не менее 77 мм, карта памяти не менее 128 Гб.</t>
  </si>
  <si>
    <t>Лабораторные расходные материалы для реализации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</si>
  <si>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биосенсоров и биоинструментов: комплект 3</t>
  </si>
  <si>
    <t>Лабораторные расходные материалы для реализации научно-исследовательского проекта Лаборатории биосенсоров и биоинструментов: комплект 4</t>
  </si>
  <si>
    <t>Лабораторные расходные материалы для реализации научно-исследовательского проекта Лаборатории иммунобиологии: комплект 3</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</si>
  <si>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</si>
  <si>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Раман-спектрометр</t>
  </si>
  <si>
    <t>Оптическое разрешение не менее 4 см⁻¹; отношение сигнал/шум не менее 1000:1; тип детектора CCD камера с не менее чем 2048 пикселей; дифракционная решетка с не менее чем 1200 штрихов/мм с золотой поверхностью; спектральный диапазон при 785 нм от 200 до 2200 см⁻¹; рассеянный свет должен быть менее 0.05%; питание через USB; оптоволоконный вход должен быть представлен SMA905 интерфейсом; поддерживаемые операционные системы: WinXP, Vista, Win7 (32/64-bit); раман-спектрометр включает в себя программное обеспечение для анализа и калибровки спектрометра.</t>
  </si>
  <si>
    <t>шт.</t>
  </si>
  <si>
    <t>Раман-лазер</t>
  </si>
  <si>
    <t>Портативный лазер для раман-спектроскопии с длиной волны 785 нм и переменной мощностью от 350 до 499 мВт; частота модуляции: непрерывная; максимально допустимая доза облучения не более 1.9 мВт/см²; ширина спектральной линии от 0.1 до 0.15 нм; лазер должен иметь коннектор типа FC для соединения с раман-зондом, интегрированную литий-ионную батарею емкостью не менее 6600 мАч; питание от сети 220 В; должны присутствовать защитные очки для лазера 785 нм в количестве не менее 2-х штук.</t>
  </si>
  <si>
    <t>Раман-зонд</t>
  </si>
  <si>
    <t xml:space="preserve">Раман-зонд должен иметь возможность присоединения к раман-лазеру посредством коннектора типа FC, к спектрометру посредством SMA 905 коннектора; раман-зонд должен содержать интегрированные раман-фильтры и оптику для работы на расстоянии не менее чем 4.5 мм к образцу. Раман-зонд должен быть настроен для работы с лазером с длиной волны 785 мм; должен присутствовать держатель образцов, предназначенный для размещения раман-зонда на правильном фокусном расстоянии от образца. </t>
  </si>
  <si>
    <t xml:space="preserve">Сервер
</t>
  </si>
  <si>
    <t>Счетчик клеток</t>
  </si>
  <si>
    <t>Стартовый комплект камеры: 
Камера с защитной крышкой и комплектом проводов 
Две гребенки на 8 и 15 образцов
Заливочный столик для мини гелей
Размер камеры (Ш х Д х В) не менее 120 х 260 х 65 мм 
Размеры лотка для геля (Ш х Д) не менее 7 х 10 см
Пропускная способность по образцам 8-60
Рабочий объем буфера ~ 270 мл</t>
  </si>
  <si>
    <t>Лабораторные  расходные материалы для реализации учебных работ Школы наук и технологий: комплект 6</t>
  </si>
  <si>
    <t xml:space="preserve">В комплект входит:
 Формфактор: Rackmount,не более 2U;
• Процессор: Архитектура x86; поддержка 64 битной архитектуры, не менее 16 ядер, КЭШ не менее 16 МБ, номинальная тактовая частота не ниже 2,8 ГГц, типовая рассеиваемая мощность не более 140 Вт;
•Количество процессоров: два на узел, два узла, всего 4 процессора;
• Установленная оперативная память: не менее 256 Gb;
• Максимально возможный объем памяти: не менее 32x 240-pin DIMM, не менее 1TB; 
• Количество PCI слотов: не менее 2-х PCI-E 3.0 X16, 2-х PCI-E 3.0 X8 и 1x UIO;
• Тип оперативной памяти: PC3-10600 DDR III с поддержкой ECC- коррекции; защита памяти по технологии Memory Advanced ECC, SD Data Correction;   • RAID контроллер: RAID уровни- 0, 1, 5, 10;
• Дисковая подсистема: 6 bay 3,5- дюймовых жестких дисков Serial Attached SCSI (SAS)\SATA или 6 твердотельных накопителей SAS\SATA; 1x 5.25” drives bays, 4x 2.5" 900GB 10K RPM SAS 64M; 
• Поддержка операционных систем: Oracle Enterprise Linux, SLES, RHEL, Microsoft Windows;  •  Сетевой адаптер: 100/1000/10000 Mbit/s Ethernet Multifunction 2 Ports; 10/100 Mbit/s RJ-45 (dedicated port RKVMS)
•  Оптическое устройство:  DVD- RW;
•  Управление сервером: RKVMS, Embedded, hardened Linux OS;
•  Видеоподсистема: интегрированная, видеопамять не менее 16 Mb;
•  Параметры электропитания: не менее 2 блоков питания горячей замены, доступ к блокам питания должен осуществляться с фронтальной стороны сервера; мощность не более 1400W 220V 2/2.                                                                  
</t>
  </si>
  <si>
    <t>Лабораторные расходные материалы для реализации учебных работ  Школы наук и технологий: комплект 7</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</si>
  <si>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</si>
  <si>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 xml:space="preserve">Модуль- Баланс (весовой механизм) </t>
  </si>
  <si>
    <t>Запасная часть для прибора фирмы Perkin Elmer STA-6000. Модульный, интегральный весовой блок, предназначенный для измерения и контроля изменения массы анализируемого образца</t>
  </si>
  <si>
    <t xml:space="preserve">Контрольная плата -Баланс </t>
  </si>
  <si>
    <t>Запасная часть для прибора фирмы Perkin Elmer STA-6000. Компактная система управления весовым блоком, предназначенная для обработки данных, поступающих с сенсоров весового блока</t>
  </si>
  <si>
    <t xml:space="preserve">Сенсор </t>
  </si>
  <si>
    <t>Запасная часть для прибора фирмы Perkin Elmer STA-6000. Высокоточный температурный сенсор, предназначенный для мониторинга изменения температуры как внутри нагревателя, так и самого образца</t>
  </si>
  <si>
    <t xml:space="preserve">Настольный анализатор количества, размера и жизнеспособности клеток в образце для подсчета и анализа клеток крови, клеток культуры различных тканей, дрожжевых клеток. Выполняет функции: определения живых/мертвых клеток, анализ процента пролиферации, определение общей концентрации, средний объем клеток (MCV). Вес: не менее 2.2  кг. Размеры в см (ШхГхВ): не менее 19 x 15 x 25.4. Имеет возможность экспорта данных  на ПК через разъем USB. Полученные результаты открываются в программе Microsoft Excel. Функция сохранения полученных результатов с памятью, не менее чем на 100 измерений и выведения полученных результатов на принтер. Диапазон измерений размера клеток  - от 6 до 50 мкм. Плотность культуры клеток – от   104 до 107. Объем каждой пробы, не менее – 10 мкл. Скорость анализа, не более  - 30 секунд на обработку одного образца.
   В наличии имеются: - На приборе должен быть не мене одного цветного экрана с функцией отображения меню и результатов; - Стартовый набор стекол ( не менее 30 двухкамерных стекол для 60 подсчетов); - Не менее одного встроенного принтера с бумагой для печати.                                                                                            Свойства: • Автоматическая фокусировка на объекте подсчёта; • Автоматический расчет концентрации при внесении слайда в камеру для подсчёта; • Сохранение информации не менее чем, 100 последних измерениях; • Калькулятор разбавлений; • Использование двухкамерных и однокамерных слайдов; • Подсчёт живых/мёртвых клеток; • Подсчет клеток из различных популяций; • Возможность подключения сканера штрих-кодов; • Работа с штрих-кодированными слайдами; • Возможность подключения принтера для печати этикеток; • Вывод изображения объекта на экран. В комплект  входит: - не менее одного автоматизированного счётчика клеток; - не менее 630 упаковок слайдов для подсчета клеток; - не менее одного принтера и одного рулон бумаги; - краситель 5 x 1.5 мл не менее чем на 750 подсчетов. 
</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</si>
  <si>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</si>
  <si>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подпункт 5) пункта 3.1. Правил</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</si>
  <si>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</si>
  <si>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3Д принтер</t>
  </si>
  <si>
    <t>3Д принтер для проведения лабораторных занятий Школы наук и технологий согласно технической спецификации</t>
  </si>
  <si>
    <t>штука</t>
  </si>
  <si>
    <t>Лабораторные расходные материалы для реализации учебных работ Школы наук и технологий: комплект 12</t>
  </si>
  <si>
    <t>Лабораторные расходные материалы для проведения лабораторных занятий Школы наук и технологий согласно технической спецификации</t>
  </si>
  <si>
    <t>13-22</t>
  </si>
  <si>
    <t>Лабораторные  расходные материалы для реализации учебных работ Школы наук и технологий: комплект 8</t>
  </si>
  <si>
    <t>Лабораторные расходные материалы для реализации учебных работ Школы наук и технологий: комплект 10</t>
  </si>
  <si>
    <t>Лабораторные расходные материалы для реализации учебных работ Школы наук и технологий: комплект 11</t>
  </si>
  <si>
    <t>Лабораторные  расходные материалы для проведения лабораторных занятий Департамента Роботехники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</si>
  <si>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14</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</si>
  <si>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</si>
  <si>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 xml:space="preserve">Габариты: не менее 35х76х67см
Напряжение:не менее 208-не более 230V;                                                                                          Однофазный, 50Hz;
Восстанавливающийся турбонасос
Предохранительный клапан непрерывного сброса;
Электронный контроль температуры;
Угловая панель управления для легкой видимости;
прямой доступ к водохранилищу
не менее 30 м 3/8//  ID шланга (включает в себя не менее два переходника и хомуты)
Блок предназначен для работы в помещении с температурой не менее 15 C и не более 30 C.   </t>
  </si>
  <si>
    <t>Система рециркуляции охлажденной воды с воздушным охлаждением</t>
  </si>
  <si>
    <t>Лабораторные расходные материалы для реализации  учебных работ Кафедры Химической инженерии Школы инженерии: комплект 1</t>
  </si>
  <si>
    <t>Лабораторные расходные материалы для обеспечения деятельности учебных лабораторий Химической Инженерии  Школы инженерии: комплект 1. Полное описание согласно технической спецификации</t>
  </si>
  <si>
    <t>Биоанализатор настольный</t>
  </si>
  <si>
    <t>Фрезерный станок (открытый)</t>
  </si>
  <si>
    <t xml:space="preserve">Металлическое основание: габариты включая моторы: длина, ширина, высота не более – 700мм x 475мм x 530мм. Обрабатываемое поле X,Y,Z не более – 305ммх500ммх110мм. Высота заготовки не более- 130 мм. Скорость позиционирования не менее -  4500 мм/мин. Рабочая скорость не менее – 2000мм/мин. Передвижение посредством шаговых моторов X, Y, Z - 4,2 амп. Разрешение не менее - 0,0025 мм. Питание - 230V/ 50 Гц. Шпиндель: мощность не менее 1 кВт. Скорость вращения не более 24 000 об/мин. Контроллер на 4 координат: USB соединение. Программное управление для позиционирования на 4 оси координат. Датчик для измерения длины инструмента: напряжение не менее 5 Вольт. Цанги для зажима цилиндрических объектов диаметром не более 13 мм. Тиски прецизионные для зажима объектов не более 100 мм в длину. Охлаждающее устройство: охлаждающее устройство для жидкостей с вязкостью не более 350 мм^2/сек. Рабочее давление не более 6 бар (атмосф. дав.). Длина гибкой трубки подачи не менее 25 мм. Набор фрез – тип 1: фреза спиралевидная -1шт; фреза с алмазным покрытием - 1 шт; 1-заходная фреза - 1 шт; 2-заходная фреза -1 шт; 2-заходная фреза для обраб. алюминия - 1 шт. Набор фрез – тип 2 спиральные рифленые фрезы диаметром 0,8 / 1,6 / 2,0 мм-по 1 шт; диаметр 1мм - 3 шт; фрезы для огранки диметром 1,6 / 2,0мм - по 1 шт; диаметр  1,2мм - 2 шт. Набор фрез – тип 3 фрезы с диаметром: 2; 3; 4; 5; 6 мм. – по 1 шт. Сделан из быстрорежущей стали, длина хвостовика - 6 мм. Набор фрез – тип 4: фрезы с диаметром: 3; 4; 5; 6 мм. – по 1 шт. Сделаны из быстрорежущей стали, длина хвостовика - 6 мм. 3-перьевые, удлиненные. Набор фрез – тип 5. Диаметры фрез 2; 3; 4; 5; 6 мм. – по 1 шт. Из твердосплавного металла с TiAlN(Титан нитрид алюминия) покрытием, длина хвостовика - 6 мм. 3-перьевые. Набор фрез– тип 6 фрезы с диаметром: 1мм - 2 шт; 1,5мм - 2 шт; 2мм - 2 шт; 2,5мм - 2 шт; 3мм - 2 шт. Длина хвостовика фрез 3,175мм. и общая длина 38мм. Граверы: V-образные граверы: для обработки алюминиевой поверхности - торец 0,2mm, угол 36° - 2 шт; для обработки алюминиевой поверхности торец 0,5mm, угол 36° - 1 шт; для обработки поверхности из пластика торец 0,2mm, угол 60° - 2 шт. Панель для закрепления деталей: габариты не менее 600 * 375*20 мм. Монтажный комплект: комплект включает в себя: 2 монтажных рельса; 4 гайки; винты; Т образные гайки. Набор состоит из не менее 10 штук. Прижимные рейки: 125 мм в длину, не менее 2 штук.   </t>
  </si>
  <si>
    <t>Лабораторные расходные материалы для реализации учебных работ Школы наук и технологий: комплект 17</t>
  </si>
  <si>
    <t>Лабораторные расходные материалы для реализации проекта "Энергосберегающая технология  современных мембран для опреснения воды": комплект 1</t>
  </si>
  <si>
    <t>Лабораторные  расходные материалы для реализации проекта  "Энергосберегающая технология  современных мембран для опреснения воды": комплект 1".                                                                  Подробная характеристика согласно технической спецификации</t>
  </si>
  <si>
    <t>Биоанализатор: вес не более 10.5 кг,  размеры 162 × 412 × 290 мм (6.4 × 16.2 × 11.4 дюймов), с допустимым отклонением не более ±1см независимо по каждой размерности; стандарты безопасности: IEC, CSA, UL;   Компьютерная станция управления со специализированным программным обеспечением; набор для электрофореза</t>
  </si>
  <si>
    <t>Лабораторные расходные материалы для реализации учебных работ Школы наук и технологий: комплект 18</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</si>
  <si>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</si>
  <si>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Высокотемпературный трибометр высокого разрешения</t>
  </si>
  <si>
    <t>подпункт 24) пункта 3.1. Правил</t>
  </si>
  <si>
    <t xml:space="preserve">услуга </t>
  </si>
  <si>
    <t>Комплект состоит из: высокотемпературный трибометр высокого разрешения -1 шт; внешний циркуляционный охладитель - 1 шт; источник бесперебойного питания -1 шт;  стальные шарики -10 шт.; алюминиевые шарики Al2O3 - 5 шт.; шайба для крепления плоских образцов, 54 мм - 1 шт.; шайба для крепления образцов, 54 мм  с отверстием 30 мм  - 1 шт.; грузики для нормальной нагрузки, 1 до 10 Н (1, 2, 2 и 5 N) - 1 набор; держатель шара 6 мм - 1 шт; персональный компьютер в полном комплекте с программным обеспечением - 1 шт.Подробная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</si>
  <si>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19</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</si>
  <si>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</si>
  <si>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Лабораторные расходные материалы для реализации проекта  "Энергосберегающая технология  современных мембран для опреснения воды".  Подробная характеристика согласно технической спецификации.</t>
  </si>
  <si>
    <t>Печь для гибридизации микрочипов</t>
  </si>
  <si>
    <t>Печь для гибридизации микрочипов:Скорость вращения: включает интервал от 2-х до 20-ти оборотов в минуту. Приблизительные размеры печи: Высота: не более 60 см Ширина: не более 45.5 см Глубина: не более 45 см Приблизительные размеры камеры: Высота: не более 40 см Ширина: не более 32.5 см Глубина: не более 35 см Диапазон рабочих температур:включает интервал от от + 5° до 70°C (с точностью до одной десятой градуса Цельсия). Вес: не более 36.00 кг. Напряжение:220-240 Вольт. Стойка для ротора:Держит до 24 гибридизационных камер во время инкубации в печи</t>
  </si>
  <si>
    <t>Фотоумножительная трубка</t>
  </si>
  <si>
    <t>Диаметр не менее 51 мм; спектральный диапазон от 300 до 650 нм; длина волны максимального отклика не более 420 нм; фотокатод должен быть изготовлен из бищелочного материала; диаметр минимальной эффективной области не менее 46 мм; входное окно должно быть изготовлено из боросиликатного стекла; не менее 8 усилительных каскадов; сборка должна быть выполнена в магнитозащитном корпусе с резисторным мостиком; в корпус должен быть встроен коннектор SHV-R для подачи высокого напряжения -2000 В и BNC-R коннектор  для выходного сигнала; рабочая температура от -30 до +50 °C; усиление не менее 1.0 x 10⁶.</t>
  </si>
  <si>
    <t>Аналогово-цифровой преобразователь с  устройством выборки-хранения</t>
  </si>
  <si>
    <t>Запрос ценовых предложений</t>
  </si>
  <si>
    <t>Количество каналов аналогового входа не менее 8; диапазон полной амплитуды входного напряжения не менее 2.5 В; пропускная способность не менее 500 МГц; скорость дискретизации не менее 3.2 GS/сек по каждому каналу одновременно; разрешение цифрового преобразования не менее 12 бит; среднеквадратичное значение уровня шума не более чем 0.75 мВ; поддержка работы с USB2-интерфейсом; форм-фактор: настольный модуль; питание должно осуществляться при помощи адаптера от сети 220В; размеры не более (ШхВхД) 154 х 50 х 164 мм.</t>
  </si>
  <si>
    <t>Аналогово-цифровой преобразователь</t>
  </si>
  <si>
    <t>Количество каналов аналогового входа не менее 8; диапазон полной амплитуды входного напряжения не более 2 В; пропускная способность не менее 250 МГц; скорость дискретизации не менее 500 MS/сек по каждому каналу одновременно; разрешение цифрового преобразования не менее 14 бит; память не менее 5.12 MS; поддержка работы с USB2-интерфейсом; форм-фактор: настольный модуль; питание должно осуществляться при помощи адаптера от сети 220В; размеры не более (ШхВхД) 154 х 50 х 164 мм.</t>
  </si>
  <si>
    <t>Лабораторные расходные материалы для реализации проекта "Энергосберегающая технология  современных мембран для опреснения воды": комплект 2</t>
  </si>
  <si>
    <t>Тахеометр</t>
  </si>
  <si>
    <t>подпункт 12) пункта 3.1. Правил</t>
  </si>
  <si>
    <t xml:space="preserve">Программное обеспечение имеет модуль анализа широкого спектра промышленных задач связанных с динамикой жидкости и газа (в т.ч. многофазных,  течений) с учетом теплообмена (кондуктивного, конвективного и радиационного), химических реакций и акустики (типа ANSYS CFX, ANSYS FLUENT). Осуществляется поддержка неструктурированных расчетных сеток различных типов: 2D и осесимметричные, осесимметричные с закруткой - треугольные и четырехугольные, 3D - тетраэдры, гексаэдры, призмы, пирамиды, полиэдральные ячейки. Реализована технология расчетов со скользящими и динамическими сетками, позволяющая моделировать произвольное движение отдельных узлов конструкции, а также технологии сквозного расчета вращающихся компонентов турбомашин и передачи данных на границе ротор/статор. Имеется возможность расширения возможностей пакета средствами пользовательского программирования и возможность добавления уравнения переноса для пользовательского скаляра. Программная система имеет собственный постпроцессор для просмотра результатов, создания иллюстраций, анимации и графиков. </t>
  </si>
  <si>
    <t>Лабораторные расходные материалы для реализации научно-исследовательского проекта "Медицинская электрохимия:разработка новых противораковых препаратов": комплект 20</t>
  </si>
  <si>
    <t>Лабораторные расходные материалы для реализации  научно-исследовательского проекта "Медицинская электрохимия:разработка новых противораковых препаратов" согласно технической спецификации</t>
  </si>
  <si>
    <t>Лабораторные расходные материалы для реализации учебных работ Школы наук и технологий: комплект 21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</si>
  <si>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</si>
  <si>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24</t>
  </si>
  <si>
    <t>Лабораторные расходные материалы для реализации учебных работ Школы наук и технологий: комплект 23</t>
  </si>
  <si>
    <t>Зондовая станция</t>
  </si>
  <si>
    <t>Комплект состоит из виброизоляционного стола с нержавеющей сталью - 1 шт;  никелированный алюминиевый вакуумный патрон - 1 шт.; высокоскоростная программируемая ступень с датчиком линейных перемещений - 1 шт.; биологический микроскоп с тринокулярной головкой - 1 шт., блок фокуса - 1 шт., объектив - 3 шт.; волоконно-оптический осветитель - 1 шт.; ЖК-монитор с плоской панелью не менее 22 дюйма – 1 шт; Требуемое напряжение: 220-240 В ; промышленный персональный компьютер не менее 19 дюймов – 1 шт.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</si>
  <si>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13</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</si>
  <si>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</si>
  <si>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исключить</t>
  </si>
  <si>
    <t>Лабораторные расходные материалы для реализации учебных работ Школы наук и технологий: комплект 28</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</si>
  <si>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</si>
  <si>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Школы инженерии: комплект 1</t>
  </si>
  <si>
    <t>Лабораторные расходные материалы для реализации учебных работ Кафедры Электротехники Школы инженерии.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</si>
  <si>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29</t>
  </si>
  <si>
    <t>Стеклянная печь для микродистилляции</t>
  </si>
  <si>
    <t>Стеклянная печь для микродистилляции от 10 мл до 60 мл. Ширина не менее 65 см, длина не менее 30 см, высота не менее 30 см. В стеклянной печи для микродистилляции должны быть предусмотрены режимы работы: осушение, дистилляция, сублимация  и леофилизация. Диапазон регулирования температуры должен быть от 40°C до 300°C, ±5°С. Контейнер для образца должен быть прозрачен для полной видимости образца в течении всего процесса. Входное напряжение 100-230 В переменного тока.</t>
  </si>
  <si>
    <t>Услуги для  организации тренинга</t>
  </si>
  <si>
    <t xml:space="preserve">Проведение тренинга и оказание дистанционных консультационных услуг для зарегистрированных участников тренинга  под названием «Как придумать инновационную идею, подобрать бизнес-модель и сформировать отличную команду для ее реализации». Полное описание согласно технической спецификации
</t>
  </si>
  <si>
    <t>Многоканальный абсорбционный спектрометр</t>
  </si>
  <si>
    <t>Лабораторные расходные материалы для реализации учебных работ Школы наук и технологий: комплект 27</t>
  </si>
  <si>
    <t>Лабораторные расходные материалы для проведения лабораторных занятий Кафедры Биологии  Школы наук и технологий. Подробная характеристика согласно технической спецификации.</t>
  </si>
  <si>
    <t>Лабораторные расходные матреиалы для реализации учебных работ Школы наук и технологий:комплект 38</t>
  </si>
  <si>
    <t>Лабораторные расходные материалы для проведения лабораторных заниятий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</si>
  <si>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30</t>
  </si>
  <si>
    <t>Лабораторные расходные материалы для реализации учебных работ Кафедры Химической инженерии Школы инженерии: комплект 2</t>
  </si>
  <si>
    <t>Лабораторные расходные материалы для реализации учебных работ Кафедры Химической инженерии Школы инженерии: комплект 2.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</si>
  <si>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34</t>
  </si>
  <si>
    <t>Лабораторные расходные материалы для реализации учебных работ Школы наук и технологий. Подробная характетристика согласно технической спецификации</t>
  </si>
  <si>
    <t>Лабораторные расходные материалы для реализации учебных работ Школы наук и технологий: комплект 32</t>
  </si>
  <si>
    <t>Лабораторные расходные материалы для реализации учебных работ Школы наук и технологий: комплект 31</t>
  </si>
  <si>
    <t>Лицензионное программное обеспечение ANSYS Academic Research CFD (25 tasks), включая TECS</t>
  </si>
  <si>
    <t>Лабораторные расходные материалы для реализации учебных работ Подготовительной школы: комплект 2</t>
  </si>
  <si>
    <t>Лабораторные расходные материалы для реализации учебных работ Подготовительной школы.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</si>
  <si>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39</t>
  </si>
  <si>
    <t>Ультравысокоэффективный жидкостный хроматограф</t>
  </si>
  <si>
    <t>Комплект состоит из: насос градиентный на четыре растворителя, автосамплер, термостат колонок, диодно-матричный детектор, калибровочный стандарт для
УВЭЖХ; набор капилляров и фиттингов; набор виал с септами, 500 шт в упаковке – не менее 4 уп; подставки для виал – не менее 4 шт; набор фритт; колонки, предколонки – не менее 4 шт; держатель колонок – не менее 3 шт; фильтры для растворителей– не менее 8 шт, внутренние фильтры для фильтрации проб под систему УВЭЖХ – не менее 3 шт; ацетонитрил для ВЭЖХ, упаковка – 1 л – не менее 12 уп; жидкость для промывания и кондиционирования системы (в состваве изопропанол) – не менее 2 шт; съемные мембранные фильтры (тефлон) не более 0,45 мкм, не менее 25 мм, 100 шт в упаковке – не менее 20 уп; съемные мембранные фильтры (регенерированная целлюлоза) не более 0,2 мкм, не менее 25 мм, 100 шт в упаковке – не менее 20 уп; съемные мембранные фильтры (регенерированная целлюлоза) не более 0,45 мкм, не менее 25 мм, 100 шт в упаковке – не менее 5 уп. Аппарат для фильтрации и дегазирования растворов: Аппарат, состоящий из стеклянной воронки объемом не менее 250 мл, фриты, покрытой тефлоном, основания для установки фриты, зажима и приемного резервуара не менее 1 л с отводом не менее 1/4" для подключения вакуумного насоса – не менее 4 шт; мембраны из регенерированной целлюлозы не менее 47 мм, не более 0,45 мкм, 100 шт в упаковке – не менее 3 уп; мембраны из тефлона не менее 47 мм, не более 0,45 мкм, 10 шт в упаковке – не менее 10 уп;  компактный диафрагменный вакуумный/нагнетающий насос с манометром и регулятором давления – не менее 4 шт. Система твердофазной экстракции: Стенд для патронов твердофазной экстракции на 12 позиций и более; компактный диафрагменный вакуумный/нагнетающий насос с манометром и регулятором давления – не менее 1 шт; набор экстрагирующих патронов, с различными фазами; трубка для соединения насоса с системой.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</si>
  <si>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40</t>
  </si>
  <si>
    <t>Чистые газы для обеспечения деятельности ЧУ  "NLA" и ЧУ "NURIS": Комплект 1.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</si>
  <si>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3</t>
  </si>
  <si>
    <t xml:space="preserve">Лабораторные расходные материалы для реализации учебных работ Кафедры Химической инженерии   Школы инженерии. Подробная характеристика согласно технической спецификации </t>
  </si>
  <si>
    <t>"Чистые газы для обеспечения деятельности ЧУ "NLA" и ЧУ "NURIS": Комплект 2"</t>
  </si>
  <si>
    <t>Лабораторные расходные материалы для реализации  учебных работ Школы наук и технологий: комплект 35</t>
  </si>
  <si>
    <t>Вес системы не менее 23 кг, рабочая частота не менее 50 Гц; габариты системы не более  435x501x471 мм; электропитание должно быть не менее 220 В, рабочая температура должны быть не менее 20-35 градус, рабочий вес не более 31 кг, вывод данных должен передаваться через SD карта. Подробная характеристика согласно технической спецификации.</t>
  </si>
  <si>
    <t>Лабораторная cистема подготовки высокоочищенной воды</t>
  </si>
  <si>
    <t>"Чистые газы для обеспечения деятельности ЧУ  "NLA" и ЧУ "NURIS": Комплект 2".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</si>
  <si>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36</t>
  </si>
  <si>
    <t>Чистые газы для обепечения деятельности ЧУ "NLA" и ЧУ "NURIS": Комплект 1</t>
  </si>
  <si>
    <t xml:space="preserve">Контроллер </t>
  </si>
  <si>
    <t>Процессор: не менее 1.06 ГГц, двухядерный; Накопитель: не менее 16 Гб; Оперативное запоминающее устройство (ОЗУ): не менее 2 Гб; Удвоенная скорость передачи данных: не менее 800 МГц. Подробная характеристика согласно технической спецификации.</t>
  </si>
  <si>
    <t>Блок питания</t>
  </si>
  <si>
    <t>Процессор не менее 400 МГц; Память с сохранением информации при выключении электропитания не менее 512 MБ; Системная память не менее 256 МБ.Подробная характеристика согласно технической спецификации.</t>
  </si>
  <si>
    <t>Цифровой мультиметр</t>
  </si>
  <si>
    <t>Цифровое разрешение  не менее 6½;Точность не менее 0,0035% постоянного тока, и не менее 0,06% переменного тока; Функции: должен иметь не менее 14  измерительных функций включая измерение емкости и температуры. Подробная характеристика согласно технической спецификации.</t>
  </si>
  <si>
    <t>Источник питания тройного выхода</t>
  </si>
  <si>
    <t>Номинальная выходная мощность: выход 1: от 0 до 6 В, от 0 до 5 А; выход 2: от 0 до +25 В, от 0 до 1 А; выход 3: от 0 до -25 В, от 0 до 1. Подробная характеристика согласно технической спецификации.</t>
  </si>
  <si>
    <t>Печатная машина монтажных плат</t>
  </si>
  <si>
    <t>Напряжение не менее 90 В и не более 240 В; Частота: не менее 50 Гц и не более 60 Гц; Мощность мотора не более 150 Вт; Скорость мотора не менее 10000  поворотов в минуту и не более 33000 поворотов в минуту. Подробная характеристика согласно технической спецификации.</t>
  </si>
  <si>
    <t>Кулонометрический  титратор</t>
  </si>
  <si>
    <t>Титратор должен иметь возможность осуществлять кулонометрическое титрование по Карлу Фишеру для газообразных, жидких и твердых образцов при содержании влаги не менее 1 ppm не более 5%. Возможность выбора пользователем языка  интерфейса для работы и управления титратора. Система должна иметь возможность самотестирования и запускать анализ образцов только после достижения работоспособного титрования (контроль максимального дрейфа). Возможность осуществлять запуск титрования/управления устройствами нажатием не более одной кнопки. Возможность гибкой настройки пользователем методов титрования. Возможность осуществлять слив и наполнение реагентов в ячейку титратора нажатием не более одной кнопки. Герметичная конструкция модуля для смены реагентов, защита от переполнения сливной емкости. Подробная характеристика согласно технической спецификации.</t>
  </si>
  <si>
    <t>Цифровой плотномер</t>
  </si>
  <si>
    <t xml:space="preserve">Диапазон измерения, г/см3: не менее 0 не более 3. Дискретность, г/см3: не менее 1x10-4. Термостат: встроенный электронный (элемент Пельте). Температурная компенсация: автоматическая с вводом зависимости в виде таблицы, формулы, по встроенным таблицам. Коррекция вязкости: автоматическая, с возможностью отключения. Диапазон температуры измерения, °C: не более 0 не менее 91 с шагом не более 0,01. Количество образца, мл: не менее 1. Время измерения (типичное), сек.: не более 30 (не более 5 после наступления температурного равновесия). Скорость измерения: настраиваемая по фактору стабильности, принудительное ограничение времени измерения. Автоматический контроль исправности прибора: тест ячейки, периодическая проверка прибора по расписанию. Калибровка: ручная и по заданному графику, с фиксацией данных не менее 10 последних калибровок и автоматическим предупреждением. Калибровка по внешним стандартам: сухой воздух, вода, произвольные стандарты пользователя. Подробная характеристика согласно технической спецификации.
</t>
  </si>
  <si>
    <t>Стационарный pH-метр</t>
  </si>
  <si>
    <t xml:space="preserve">Диапазон измерения, рН: не менее 0,00 не более14,00. Дискретность измерения, рН: не более 0,01. Диапазон измерения, мВ: не менее -1999 не более +1999. Дискретность измерения, мВ: не более 1. Диапазон измерения температуры, ºС: не менее 0,0 не более 100,0. Дискретность измерения температуры, ºС: не более 0,1. Три предустановленные калибровочные группы буферов: наличие. Возможность выбора группы буферов: наличие. Автоматический учет температуры буферного раствора при калибровке: наличие.Автоматическая температурная компенсация при измерении: наличие. Ручная коррекция температуры: наличие. Настройка по одной точке: наличие. Подробная характеристика согласно технической спецификации.
</t>
  </si>
  <si>
    <t>Стационарный кондуктометр</t>
  </si>
  <si>
    <t>Диапазон измерения, мкСм/см: не менее 0.10 не более 199,9. Переменная дискретность, мкСм/см: не менее 0.01 не более 0,1. Диапазон температур, °C: не менее 0 не более 100. Пределы допускаемых значений приведенной погрешности анализатора при измерении удельной электропроводности в диапазоне измерения, %: не более ±5,0. Пределы допускаемых значений абсолютной погрешности анализатора при измерении температуры, °C: не более ±0,5. Калибровка по стандартам: наличие. Автоматическая температурная компенсация: наличие. Автоматическая фиксация результата: наличие. Ручная фиксация результата: наличие. Жидкокристаллический дисплей: наличие. Одновременный вывода измеряемого параметра, температуры и всех сопутствующих параметров на дисплее: наличие. Измерительный модуль: наличие. Датчик кондуктометрический в пластиковом корпусе: наличие. Датчик кондуктометрический пластиковый корпус не менее 12/120мм, термодатчик, электроды- графит, не менее10 мкСм/см не более 200 мСм/см, не менее 0 не более 80°C. Константа ячейки не более 0.55: наличие. Подробная характеристика согласно технической спецификации.</t>
  </si>
  <si>
    <t>Аналитические весы</t>
  </si>
  <si>
    <t xml:space="preserve">Предел взвешивания, г: не менее 220. Дискретность, мг: не более 0,01. Погрешность, мг: до 50 г включительно – не более 0,15; свыше 50 до 200 г – не  более 0,02; свыше 200 г – не более 0,25. Воспроизводимость, мг: не более 0,03. Время стабилизации, с: не более 2,5. Автоматическая система калибровки и линеаризации весов по времени и температуре (с калибровкой по задаваемому расписанию, автоматически при изменении температуры не более чем на 1°С, по нажатию клавиши): наличие. Автоматическая стабилизация температуры внутри весов с помощью электронного термостата Пельтье для устранения дрейфа показаний и улучшения воспроизводимости показаний: наличие. Весовая ячейка высокого разрешения с защитой от перегрузок и ударов: наличие. Решетчатая грузоприемная чашка c креплением к боковой стенке, рабочая поверхность чаши состоит из не менее 9 параллельных планок, в сечении треугольной формы, для уменьшения площади поверхности чаши, устойчивая к воздушным потокам, с защитой от просыпавшихся и пролитых реактивов, материал химически стойкая хромоникелевая сталь: наличие. Подробная характеристика согласно технической спецификации.
</t>
  </si>
  <si>
    <t>Лабораторные расходные материалы для реализации учебных работ Школы наук и технологий: комплект 37</t>
  </si>
  <si>
    <t>Тренажер для пункции центральных вен</t>
  </si>
  <si>
    <t>Тренажер должен позволить проводить обучение пункции центральных вен под ультразвуковым контролем, а также пункции в соответствии с анатомическими ориентирами.  Полное описание согласно технической спецификации</t>
  </si>
  <si>
    <t>Подушка с тремя венами для венепункции</t>
  </si>
  <si>
    <t>Подушечка для обучения венепункции с венами различного диаметра. Полное описание согласно технической спецификации</t>
  </si>
  <si>
    <t>Тренажер для обследования простаты</t>
  </si>
  <si>
    <t>Тренажер должен позволять отрабатывать навыки: пальцевое исследование прямой кишки, пальцевое исследование предстательной железы, введение и использование ректороманоскопа. Полное описание согласно технической спецификации</t>
  </si>
  <si>
    <t>Тренажер для интубации</t>
  </si>
  <si>
    <t>Тренажер должен позволять проведение обучения манипуляций на дыхательных путях взрослого. Полное описание согласно технической спецификации</t>
  </si>
  <si>
    <t xml:space="preserve">Тренажер для трахеостомии  </t>
  </si>
  <si>
    <t>Учебная модель-тренажер должна демонстрировать и позволять практиковать хирургический доступ к нижней части полости гортани и верхней части трахеи с помощью обнажения и рассечения перстневидного хряща и верхних колец трахеи, представленных на модели под слоем, имитирующим натуральную кожу человека. Полное описание согласно технической спецификации</t>
  </si>
  <si>
    <t>Модель запястья для практики артериальной пункции</t>
  </si>
  <si>
    <t>Тренажер для артериальной пункции. Должен позволять отрабатывать навыки забора артериальной крови и мониторинга попадания газа в артериальную кровь.  Полное описание согласно технической спецификации</t>
  </si>
  <si>
    <t>Тренажер для обследования прямой кишки</t>
  </si>
  <si>
    <t>Тренажер для визуально-осязательного обследования молочной железы</t>
  </si>
  <si>
    <t>Тренажер должен быть реалистичным, иметь натуральные размеры. Полное описание согласно технической спецификации</t>
  </si>
  <si>
    <t>Педиатрический тренажер для люмбарной пункции</t>
  </si>
  <si>
    <t>Педиатрический  симулятор люмбальной пункции должен представлять анатомически правильный муляж ребенка 10-12 месяцев, сделанный из мягкого, податливого материала, размещенного в левом боковом положении лежа с согнутыми шеей и коленями. Полное описание согласно технической спецификации</t>
  </si>
  <si>
    <t>Тренажер для люмбальной пункции</t>
  </si>
  <si>
    <t>Фантом-симулятор люмбальной пункции должен представлять собой модель поясничной области человека. Полное описание согласно технической спецификации</t>
  </si>
  <si>
    <t>Тренажер для оценки наложения швов</t>
  </si>
  <si>
    <t>Тренажер должен позволять отрабатывать навыки наложения швов и вязания хирургических узлов как на поверхностных, так и на более глубоко расположенных тканях. Полное описание согласно технической спецификации</t>
  </si>
  <si>
    <t>Тренажер для катеризации и постановки клизмы</t>
  </si>
  <si>
    <t>Тренажер для обучения катетеризации мочевого пузыря и проведению очистительной клизмы. Тренажер должен представлять собой модель женской  промежности в натуральную величину. Полное описание согласно технической спецификации</t>
  </si>
  <si>
    <t>Тренажер для зондового кормления</t>
  </si>
  <si>
    <t>Манекен, имитирующий торс  взрослого человека для отработки навыков зондового кормления. Полное описание согласно технической спецификации</t>
  </si>
  <si>
    <t>Тренажер для инъекций</t>
  </si>
  <si>
    <t>Тренажер для обучения проведению внутримышечных и внутрикожных инъекций,  должен позволять отрабатывать проведение подкожных, внутрикожных и внутримышечных  инъекций. Полное описание согласно технической спецификации</t>
  </si>
  <si>
    <t>Усовершенствованная рука для внутривенных инъекций</t>
  </si>
  <si>
    <t>Тренажер для обучения венепункции и внутривенной катетеризации в  виде модели руки взрослого человека. Полное описание согласно технической спецификации</t>
  </si>
  <si>
    <t>Тренажер бедренного доступа</t>
  </si>
  <si>
    <t>Возможность введения инъекционной иглы. Возможность инъекции растворов лекарственных препаратов. Реалистичная анатомия ягодиц. Анатомическая схожесть структуры и консистенции мягких тканей и скелета модели с реальными. Полное описание согласно технической спецификации</t>
  </si>
  <si>
    <t>Тренажер для катеризации центральных вен</t>
  </si>
  <si>
    <t>Улучшенная модель туловища из реалистичного  материала. Наличие сменного прозрачного блока для имитации постановки катетера в подключичную вену, дающего возможность прямого обзора анатомических структур в зоне проведения манипуляции. Полное описание согласно технической спецификации</t>
  </si>
  <si>
    <t>Усовершенствованный тренажер для катетеризации мочевого пузыря у женщин</t>
  </si>
  <si>
    <t>Тренажер для обучения катетеризации мочевого пузыря дает возможность обучения навыкам: Правильная обработка женских мочеполовых, органов. Методы асептической катетеризации. Полное описание согласно технической спецификации</t>
  </si>
  <si>
    <t>Усовершенствованный тренажер для катетеризации мочевого пузыря у мужчин</t>
  </si>
  <si>
    <t>Усовершенствованный тренажер для катетеризации мочевого пузыря у мужчин дает возможность обучения навыкам: Правильная обработка мужских мочеполовых органов. Методы асептической катетеризации. Постановка катетера с использованием катетеров 14–16 French (у мужчин). Полное описание согласно технической спецификации</t>
  </si>
  <si>
    <t xml:space="preserve">Фантом для освоения навыков УЗИ </t>
  </si>
  <si>
    <t>Виртуальный симулятор освоения навыков УЗИ брюшной полости должен включать переносной компьютер с предустановленным программным обеспечением и два имитатора датчика для ультразвукового исследования. Полное описание согласно технической спецификации</t>
  </si>
  <si>
    <t>Полный набор для управления дыхательными путями</t>
  </si>
  <si>
    <t xml:space="preserve">Манекен взрослого человека должен представлять собой полную систему реанимации, которая может демонстрировать все проблемы, с которыми можно столкнуться в реальны х ситуациях. Полное описание согласно технической спецификации </t>
  </si>
  <si>
    <t>Модель ребенка для реанимации</t>
  </si>
  <si>
    <t>Модель используется в обучении приемам СЛР у детей. Размеры: не более 59 см x 26 см x 13.5 см. Вес: не более 2,05 кг. Полное описание согласно технической спецификации</t>
  </si>
  <si>
    <t>Модель взрослого для реанимации</t>
  </si>
  <si>
    <t>Тренажер должен быть предназначен для профессиональной тренировки навыков проведения сердечно-легочной реанимации.  Полное описание согласно технической спецификации</t>
  </si>
  <si>
    <t>Клинический стетоскоп</t>
  </si>
  <si>
    <t>Применяется для выслушивания тонов сердца, артерий и вен  и других внутренних органов. Полное описание согласно технической спецификации</t>
  </si>
  <si>
    <t>Портативный офтальмоскоп</t>
  </si>
  <si>
    <t>Офтальмоскоп с галогеновым освещением не менее 2,5 V. Офтальмоскоп: корректирующие линзы от +20 до -20 диоптрий. Полное описание согласно технической спецификации</t>
  </si>
  <si>
    <t>Портативный отоскоп</t>
  </si>
  <si>
    <t>Должен иметь компактный размер. 
Оптимизированная внутренняя поверхность корпуса для исключения рефлексов.Ударостойкий поликарбоновый корпус. Полное описание согласно технической спецификации</t>
  </si>
  <si>
    <t>Портативный аппарат для аудиометрии</t>
  </si>
  <si>
    <r>
      <t xml:space="preserve">Диагностический аудиометр должен позволять провести исследование слуха по  </t>
    </r>
    <r>
      <rPr>
        <sz val="11"/>
        <color rgb="FF000000"/>
        <rFont val="Times New Roman"/>
        <family val="1"/>
        <charset val="204"/>
      </rPr>
      <t xml:space="preserve">воздушному и костному звукопроведению, а также определить пороги слуха </t>
    </r>
    <r>
      <rPr>
        <sz val="11"/>
        <color theme="1"/>
        <rFont val="Times New Roman"/>
        <family val="1"/>
        <charset val="204"/>
      </rPr>
      <t>кондуктивного и сенсоневрального характера. Полное описание согласно технической спецификации</t>
    </r>
  </si>
  <si>
    <t>Пульсоксиметр портативный</t>
  </si>
  <si>
    <t>Пульсоксиметр должен использоваться для измерения пульсовой сатурации кислорода и частоты пульса по пальцу. Полное описание согласно технической спецификации</t>
  </si>
  <si>
    <t>Ларингоскоп</t>
  </si>
  <si>
    <t xml:space="preserve">Набор должен состоять из: рукоятки батареечной, диаметр не менее 30мм, клинок не более 112мм, клинок не более 132мм, стандартное освещение. </t>
  </si>
  <si>
    <t>Маска с мешком Амбу</t>
  </si>
  <si>
    <r>
      <t xml:space="preserve">Мешок дыхательный реанимационный (типа Амбу) предназначен для проведения искусственной вентиляции легких ручным способом в условиях дыхательной недостаточности любой этиологии. </t>
    </r>
    <r>
      <rPr>
        <sz val="11"/>
        <color theme="1"/>
        <rFont val="Times New Roman"/>
        <family val="1"/>
        <charset val="204"/>
      </rPr>
      <t>Полное описание согласно технической спецификации</t>
    </r>
  </si>
  <si>
    <t>Тележка реанимационная с набором</t>
  </si>
  <si>
    <t>Тележка должна быть предназначена для оптимальной организации рабочих мест различных медицинских работников. Должна быть легкая, но устойчивая. Полное описание согласно технической спецификации</t>
  </si>
  <si>
    <t>Электрокардиограф</t>
  </si>
  <si>
    <t>12-канальный ЭКГ с цветным сенсорным экраном для одновременной записи и печати по 12 отведениям. Полное описание согласно технической спецификации</t>
  </si>
  <si>
    <t>Штатив для систем напольный</t>
  </si>
  <si>
    <t>Каркас должен быть выполнен из стальных труб круглого сечения с нанесением экологически чистого полимерно-порошкового покрытия, устойчивого к многократной обработке дезинфицирующими растворами, применяемыми в медицине. Полное описание согласно технической спецификации</t>
  </si>
  <si>
    <t>Тележка для медицинского оборудования</t>
  </si>
  <si>
    <r>
      <t xml:space="preserve">Имеет две полки с тремя выдвижными ящиками. Четыре самоориентирующихся колеса диаметром не менее 125 мм, два из которых снабжены индивидуальными тормозами. </t>
    </r>
    <r>
      <rPr>
        <sz val="11"/>
        <color theme="1"/>
        <rFont val="Times New Roman"/>
        <family val="1"/>
        <charset val="204"/>
      </rPr>
      <t>Полное описание согласно технической спецификации</t>
    </r>
  </si>
  <si>
    <t>Дефибрилятор с монитором</t>
  </si>
  <si>
    <t>Должен работать по автономной программе и иметь возможность использоваться с любыми манекенами. Полное описание согласно технической спецификации</t>
  </si>
  <si>
    <t>Кислородный флоуметр монтируемый на стену</t>
  </si>
  <si>
    <t>Предназначены для дозировки кислорода из центральной распределительной сети и одновременно его эффективного увлажнения. Полное описание согласно технической спецификации</t>
  </si>
  <si>
    <t>Доска иммобилизационная для переноса стимулятора</t>
  </si>
  <si>
    <t>Технология бесшовного изготовления должна обеспечить легкость очистки и обеззараживания. Полное описание согласно технической спецификации</t>
  </si>
  <si>
    <t>Набор для отсасывания с навесной канистрой</t>
  </si>
  <si>
    <r>
      <t xml:space="preserve">Предназначен для отсасывания жидкостей, частиц тканей и газов из полостей организма и верхних дыхательных путей пациентов. </t>
    </r>
    <r>
      <rPr>
        <sz val="11"/>
        <color theme="1"/>
        <rFont val="Times New Roman"/>
        <family val="1"/>
        <charset val="204"/>
      </rPr>
      <t>Полное описание согласно технической спецификации</t>
    </r>
  </si>
  <si>
    <t>Портативный симуляционный монитор</t>
  </si>
  <si>
    <t>Вывод параметров: ЭКГ, кислородная сатурация, выдыхание углекислого газа, артериальное давление и др. Полное описание согласно технической спецификации</t>
  </si>
  <si>
    <t>Воздуховоды детские для интубации</t>
  </si>
  <si>
    <t>Эндотрахеальная трубка без манжеты, силиконизированная. Полное описание согласно технической спецификации</t>
  </si>
  <si>
    <t>Стойка Мейо</t>
  </si>
  <si>
    <t>Стойка для манипуляций должна регулироваться по высоте от 87 до 112 см. Полное описание согласно технической спецификации</t>
  </si>
  <si>
    <t>Весы напольные</t>
  </si>
  <si>
    <t>Электронные медицинские весы предназначены для взвешивания людей весом не более 200 кг. Полное описание согласно технической спецификации</t>
  </si>
  <si>
    <t>Носилки-каталка для перевозки манекенов</t>
  </si>
  <si>
    <t>Тележка - каталка двухуровневая. Может использоваться в автомобилях скорой помощи. Полное описание согласно технической спецификации</t>
  </si>
  <si>
    <t>Ручка-фонарик со шкалой</t>
  </si>
  <si>
    <t>Подходит для диагностики глаз и горла. Размеры: не более 81 х 8 мм. Полное описание согласно технической спецификации</t>
  </si>
  <si>
    <t>Неврологический молоточек</t>
  </si>
  <si>
    <t>Молоток для неврологических исследований с щеточкой и иглой. Длина не более 18см.</t>
  </si>
  <si>
    <t>Тонометр со сменными манжетами</t>
  </si>
  <si>
    <t>Предназначен для косвенного определения систолического и диастолического артериального давления. Полное описание согласно технической спецификации</t>
  </si>
  <si>
    <t>Носилки для куклы</t>
  </si>
  <si>
    <t>Носилки должны складываться пополам по длине и ширине для удобства хранения. Полное описание согласно технической спецификации</t>
  </si>
  <si>
    <t>Иглодержатель</t>
  </si>
  <si>
    <t xml:space="preserve">Иглодержатель, легкий,  не мнее 13 см. </t>
  </si>
  <si>
    <t>УЗИ аппарат</t>
  </si>
  <si>
    <t>Система смонтирована на стойке-тележке на колесиках со стопорными устройствами. Количество цифровых приемо-передающих каналов:  не менее 65 000  каналов цифровой обработки данных. Полное описание согласно технической спецификации</t>
  </si>
  <si>
    <t>Имитатор взрослого человека в полный рост. Должен позволять работать без проводов. Встроенный компрессор и сменяемая батарея. До 4 часов автономной работы. Полное описание согласно технической спецификации</t>
  </si>
  <si>
    <t>Анатомический стол</t>
  </si>
  <si>
    <t>Система визуализации анатомии человека должна позволять сегментировать 3х-мерную модель тела и изучать отдельные органы, загружать и использовать изображения, полученные при компьютерной томографии, одновременно подключать не менее 2 мультимедийных  проекторов. Полное описание согласно технической спецификации</t>
  </si>
  <si>
    <t>Тренажер для обучения исследованию предстательной железы. Полное описание согласно технической спецификации</t>
  </si>
  <si>
    <t>Прецизионные весы</t>
  </si>
  <si>
    <t>Прецизионные весы с внутренней автоматической юстировкой при помощи боковой ручки с наибольшим пределом взвешивания не более 0,62 кг, с наименьшим пределом взвешивания не более 0,1 г, с ценой деления не более 0,001 г.
Комплект поставки должен включать: весы – 1шт., стеклянная ветрозащитная витрина – 1шт., съемная крышка с отверстием для пипетки – 1шт., адаптер питания – 1шт. 
Подробная характеристика согласно технической спецификации.</t>
  </si>
  <si>
    <t>Прецизионные весы  с программным обеспечением</t>
  </si>
  <si>
    <t>Прецизионные весы с внутренней автоматической юстировкой при помощи боковой ручки с  наибольшим пределом взвешивания не более 0,62 кг, с наименьшим пределом взвешивания не более 0,1 г, с ценой деления не более 0,001 г.
Комплект поставки должен включать: весы – 1шт., стеклянная ветрозащитная витрина – 1шт., съемная крышка с отверстием для пипетки – 1шт., адаптер питания – 1шт., программное обеспечение для весов – 1шт., шнур для подключения весов к компьютеру – 1шт. 
Подробная характеристика согласно технической спецификации.</t>
  </si>
  <si>
    <t>Автоэмиссионый сканирующий электронный микроскоп</t>
  </si>
  <si>
    <t>Проведение исследований полупроводниковых, керамических, полимерных, металлических и других образцов, а также создание новых материалов непосредственно в рабочей камере. Изучение структуры материалов с использованием технологий травления сфокусированным ионным пучком, подготовка и анализ образцов для изучения их морфологии в просвечивающем электронном микроскопе, проведение исследований магнитных, в том числе, сильно намагниченных материалов. Система должна состоять из комплекта оборудования - электронно-оптической и ионно-оптической колонн, детекторов, держателей образцов,  подсистемы инжекции газовой химии,  смонтированных на едином базовом вакуумном блоке (рабочей камеры), а также программно-аппаратных средств для управления и вывода информации. Электронно-оптическая колонна/пушка должна обеспечивать работу с автоэмиссионным катодом типа Шоттки со стабильностью пучка по току. Электронно-оптическая колонна с ахроматическим объективом, ускорителем луча, автоматизированной системой диафрагм. В ходе луча от катода до поверхности образца траектории электронов не должны иметь пересечений друг с другом для обеспечения монохроматичности пучка и снижения погрешностей при проведении микроанализа, связанных с энергетическим разбросом пучка.
Подвеска рабочей камеры в сборе с колонной должна предусматривать активное виброподавление.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</si>
  <si>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t>
  </si>
  <si>
    <t xml:space="preserve">                                                                Высокоскоростная камера  
</t>
  </si>
  <si>
    <t>Точность угловых измерений: не более 5", Компенсатор четырехосевой:±4', Дальность измерения на отражатель:не менее 10000 м, Точность линейных измерений на отражатель:не более 1.5 мм + 2 ppm, Дальность измерений без отражателя: не менее 500 м, Точность линейных измерений без отражателя: не более 2 мм + 2 ppm</t>
  </si>
  <si>
    <t>Лабораторные расходные материалы для реализации учебных работ Подготовительной школы: комплект 4</t>
  </si>
  <si>
    <t xml:space="preserve">Лабораторные расходные материалы для реализации учебных работ Подготовительной школы согласно технической спецификации  </t>
  </si>
  <si>
    <t xml:space="preserve">комплект </t>
  </si>
  <si>
    <t>24-26</t>
  </si>
  <si>
    <t>1-4</t>
  </si>
  <si>
    <t>Лабораторные расходные материалы для реализации учебных работ Школы наук и технологий: комплект 41</t>
  </si>
  <si>
    <t>Лабораторные расходные материалы для проведения лабораторных занятий Кафедры Биологии Школы наук и технологий. Полная характеристика согласно технической спецификации.</t>
  </si>
  <si>
    <t>Услуга письменного двухстороннего перевода - английский язык по проекту "Развитие политических опций (альтернатив) для средне- и долго- срочных траекторий выбросов и роль углеродного ценообразования"</t>
  </si>
  <si>
    <t>Услуга письменного двухстороннего перевода - английский язык по проекту "Развитие политических опций (альтернатив) для средне- и долго- срочных траекторий выбросов и роль углеродного ценообразования". Подробное описание в технической спецификации.</t>
  </si>
  <si>
    <t>Лабораторные расходные материалы для реализации учебных работ Подготовительной школы: комплект 3</t>
  </si>
  <si>
    <t xml:space="preserve">Лабораторные расходные материалы для реализации учебных работ Подготовительной школы. Подробная характеристика согласно технической спецификации  </t>
  </si>
  <si>
    <t>Проявочная машина</t>
  </si>
  <si>
    <t xml:space="preserve">Тип настольный, консольная модель; 
1. Размер пленок: не менее 4х 4 дюйм – не более 14х17 дюйм;
2. Время процесса: не более 105/135/165 сек;
3. Время проявки: не более 25/35/45 сек;
4. Режим подачи пленок: U-слот;
5. Режим считывания пленок: микропереключатель;
6. Температура проявки: устанавливаемая, не менее 28 – не более 37 С (±0,3С);
7. Объем проявки: не менее 80 пленок/час (14х17 дюйм); не менее145 пленок/час (10х12дюйм);
8. Температура сушки: не менее 40-не более 65 С;
9. Объем канала: Проявка \Фиксация \ Вода\  не менее 5,2 литра каждый;
10. Режима управления водной проявкой: управление электромагнитным клапаном;
11. Функция анти окисления: не более 60 минутный интервал;
12. Функция анти кристаллизации: не более 20 минутный интервал;
13. Контроль промывки: вода не менее 2 – не более 8 л/мин, во время полоскания;
14. Пополнение:  Авто/ручное не менее 20 - не более 200 мл /на 0,5 кв см.                                Подробное описание указано в Технической спецификации.                         </t>
  </si>
  <si>
    <t>Лабораторные расходные материалы для реализации учебных работ Школы наук и технологий: комплект 44</t>
  </si>
  <si>
    <t>Лабораторные расходные материалы для проведения лабораторных занятий Школы наук и технологий согласно технической спецификации.</t>
  </si>
  <si>
    <t>Лабораторные расходные материалы для реализации учебных работ Школы наук и технологий: комплект 46</t>
  </si>
  <si>
    <t>28-31</t>
  </si>
  <si>
    <t>Лабораторные расходные материалы для реализации учебных работ Школы наук и технологий: комплект 50</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</si>
  <si>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</si>
  <si>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Кафедры Химической инженерии Школы инженерии: комплект 6</t>
  </si>
  <si>
    <t>Лабораторные расходные материалы для реализации учебных работ Кафедры Химической инженерии Школы инженерии. Подробная характеритика согласно технической спецификации</t>
  </si>
  <si>
    <t>Лабораторные расходные материалы для реализации учебных работ Школы наук и технологий: комплект 51</t>
  </si>
  <si>
    <t>Встроенная память: не менее 8 ГБ;
Два слота для карт памяти: формат SD;
Гибкая синхронизация кадров с внешними устройствами: синхронизация возможна  с устройствами с переменной несущей частотой;
Высокоскоростной триггер и внутренний генератор задержки записи;
Герметичный корпус позволяет работать камере при попадании пыли и влаги;
Функция остановки вентилятора охлаждения;
Удаленное отключение вентиляторов охлаждения для предотвращения вибраций;
Частота кадров (при полном разрешении): не менее 21,000 к/с при разрешении 1024 × 1000 пикселей;
Частота кадров (при уменьшенном разрешении): 
- не менее 200,000 к/с при разрешении 384х176 пикселей;
 - не менее 480,000 к/с при разрешении 896 × 32 пикселей; 
- не менее 2,100,000 к/с при разрешении 128 × 8 пикселей;
  Подробная характеристика согласно технической спецификации.</t>
  </si>
  <si>
    <t>Динамический диапазон: не менее 10^4 (для 16-битного формата)
не менее 10^5 (для 20-битного формата)
не менее 10^6 (со сканированием XDR);  Разрешение: 
должен включать в себя 2, 3, 5, и 10 микронов;  Совместимые красители: 
Цианин 3 и Цианин 5, и Алекса 647, 555, и 660.      Подробная характеристика согласно технической спецификации</t>
  </si>
  <si>
    <t>Система сканирования микрочипов</t>
  </si>
  <si>
    <t xml:space="preserve">Пятиосевой вертикально обрабатывающий центр с числовым программным управлением  </t>
  </si>
  <si>
    <t xml:space="preserve">Перемещение по оси (x), не менее 1524 мм., перемещение по оси (y), не менее 760 мм. , перемещение по оси (z), не менее 965 мм., вращение по оси (а), не менее + 120°/- 120°, вращение по оси (с) +/- 360°, грузоподъемность стола при равномерном распределении, не менее 2041 кг., размер стола, не менее 610 х 1702 мм., Высота стола от пола, не менее 810 мм. Полное описание согласно технической  спецификации . </t>
  </si>
  <si>
    <t>Вышка тур</t>
  </si>
  <si>
    <t xml:space="preserve">Рабочая высота, не менее – 7,3м; Высота площадки, не менее - 5,3м; Высота вышки, не менее – 6,3м. Длина секции – не менее 2м;  Ширина секции – не менее 0,7м, Общий вес не более 142 кг, Максимальная нагрузка –200кг; </t>
  </si>
  <si>
    <t>Подъемник телескопический</t>
  </si>
  <si>
    <t xml:space="preserve">Максимальная грузоподъемность не менее  125кг, максимальная высота подъема не менее 8м, размер платформы не менее  600х550мм, питание – 220-240В, мощность двигателя  не менее 0,75 кВт,  рабочий температурный режим в пределах -5 до +30°С, два параллельных пульта управления, верхний  -  на подъемной люльке, нижний - на раме подъемника
</t>
  </si>
  <si>
    <t>Телескопический погрузчик</t>
  </si>
  <si>
    <t xml:space="preserve">Максимальная грузоподъемность, не менее – 3.500 кг, грузоподъемность при максимальной высоте, не менее – 3.000 кг., грузоподъемность при максимальном вылете, не менее – 300 кг., максимальная высота подъема, не менее – 7.80 м., максимальный горизонтальный вылет, не менее – 4.60 м. Полное описание согласно технической  спецификации  </t>
  </si>
  <si>
    <t xml:space="preserve">Установка гидроабразивной резки c числовым программным управлением   </t>
  </si>
  <si>
    <t xml:space="preserve">Длина обработки - не менее 3100 мм.,  ширина обработки - не менее 1575 мм., толщина обработки в режимах резания одной режущей головкой в диапазоне:
от фольги (нержавеющей и латунной) - не более 0,1мм., до плит из нержавеющей стали - не более 300 мм.,  перемещение режущей головки по оси Х - не менее 3100 мм., перемещение режущей головки по оси Y - не менее 1575 мм.,
точность резки (повторяемость) - не более  0,05 мм. Полное описание согласно технической  спецификации 
</t>
  </si>
  <si>
    <t>Сварочный аппарат</t>
  </si>
  <si>
    <t>Рукоятка – не менее 1шт.; пропановый шланг не менее 2,5 м.;     кислородный шланг не менее 2,5 м.; пропановый регулятор давления на не менее 0-6 бар – не менее 1шт. ; Полное описание согласно технической  спецификации</t>
  </si>
  <si>
    <t>Электронный извещатель утечки газа и течеискатель</t>
  </si>
  <si>
    <t>Электропитание - батарея на 9В (предпочтительно, щелочная) – не менее 1 шт; полупроводниковый датчик твердых веществ; чувствительность – не менее 50 ppm (частиц на миллион) метана; Полное описание согласно технической  спецификации</t>
  </si>
  <si>
    <t>Горелка</t>
  </si>
  <si>
    <t>Горелка с пьезоподжигом, соединение с баллоном: 7/16" (дюйм); рукоятка: пластмасса, армированная стекловолокном; сопло: высококачественная сталь, газовый баллон</t>
  </si>
  <si>
    <t xml:space="preserve">Аналоговый опрессовщик </t>
  </si>
  <si>
    <t>Компрессор (винтовой)</t>
  </si>
  <si>
    <t>Производительность не менее – 750л/мин. Рабочее давление не менее 8 Атм. Мощность электропривода не более, кВт/В – 5,5/380. Передача привода - ременная; Тип – винтовой, ресивер – не менее 500л; длина электрического кабеля не менее – 5 м;  маслоотделительный фильтр - встроенный; осушитель воздуха –  рефрижераторного типа, встроенный. В комплекте с товаром: сервисный набор на не менее чем 2000 моточасов; масло для компрессора – не менее 5л.; ремень привода – не менее 2шт.</t>
  </si>
  <si>
    <t>Клапан огнезадерживающий с приводом</t>
  </si>
  <si>
    <t>Клапан огнезадерживающий с принудительным приводом с сечением 250*200мм в количестве не менее 5 штук, с сечением 300*250мм в количестве не менее 1 штуки,  с сечением 150*150мм в количестве не менее 1 штуки, с сечением 150*100мм в количестве не менее 1 штуки. Полное описание согласно технической  спецификации</t>
  </si>
  <si>
    <t>Аппарат для аргонодуговой сварки постоянным/переменным током</t>
  </si>
  <si>
    <t>1) Импульсный контроль за тепловложением и за сварочной ванной, высоко частотный поджиг дуги касанием, 2/4-х тактный контроллер горелки. Автоматическая коррекция коэффициента мощности (ККМ), минимизация помехи в сети. 2) Функция Горячий старт и Сила дуги ручной дуговой сварки.
3) Блок   предохранительная мера при ручной дуговой сварки.
Полное описание согласно технической  спецификации</t>
  </si>
  <si>
    <t>Нагнетательный насос не менее 4 бар – не менее 1шт; запорный  манометр R 1/4", без защитного колпачка, напорный бак – не менее 1шт; резиновая груша – не менее 1шт; соединительный шланг; запорный вентиль на газ; адаптер; набор уплотнительных прокладок; адаптер для газового счетчика; жидкость для измерений, синяя; двойной ниппель для шланга; проверочный шланг – не менее 1шт; стальной ящик 360 x 195 x 165 мм. – не менее 1шт.</t>
  </si>
  <si>
    <t>Комплект состоит из: 1) Многоканальный абсорбционный спектрометр; 2) Наносекундный лазер; 3) Держатель образцов; 4) Персональный компьютер; 5) Пакет программного обеспечения для анализа данных на спектрометре. Подробная характеристика согласно технической спецификации.</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</si>
  <si>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</si>
  <si>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 Подробная характеристика согласно технической спецификации</t>
  </si>
  <si>
    <t>Лабораторные расходные материалы и оборудование для реализации учебных работ Школы инженери Кафедры Химической Инженерии. Подробня характристика согласно технической спецификации</t>
  </si>
  <si>
    <t>Точная копия сочлененного мужского человеческого скелета в натуральную величину на подвеске. Материал – пластик. Подробная характеристика согласно технической спецификации.</t>
  </si>
  <si>
    <t>Точная копия расчлененного человеческого скелета азиатской женщины примерно 35 лет в натуральную величину. Материал - пластик. Подробная характеристика согласно технической спецификации.</t>
  </si>
  <si>
    <t>Точная копия расчлененного скелета шимпанзе в натуральную величину. Подробная характеристика согласно технической спецификации.</t>
  </si>
  <si>
    <t>Точная копия расчлененного скелета карликовой мартышки «Callithrix jacchus». Подробная характеристика согласно технической спецификации.</t>
  </si>
  <si>
    <t>Точная модель мозга шимпанзе розоватого цвета. Материал - пластик/смола. Подробная характеристика согласно технической спецификации.</t>
  </si>
  <si>
    <t>Точная модель человеческого мозга. Материал - пластик/смола. Подробная характеристика согласно технической спецификации.</t>
  </si>
  <si>
    <t>Точная копия расчлененного скелета человеческого ребенка в натуральную величину; возраст ребенка не менее пяти лет. Материал - пластик. Подробная характеристика согласно технической спецификации.</t>
  </si>
  <si>
    <t>Набор из не менее 9 точных высококачественных репродукций ископаемых человеческих черепов, покрывающие эволюцию человека за последние три миллиона лет. Подробная характеристика согласно технической спецификации.</t>
  </si>
  <si>
    <t>Прибор для измерения хрупких объектов маленького размера, неподходящих для осмеометрической доски или раздвижного штангенциркуля. Подробная характеристика согласно технической спецификации.</t>
  </si>
  <si>
    <t>Прибор для точных измерений твердых материалов маленького размера, неподходящих для осмеометрической доски или раздвижного штангенциркуля. Подробная характеристика согласно технической спецификации.</t>
  </si>
  <si>
    <t>Мощный оптический микроскоп для тонкого биологического анализа. Подробная характеристика согласно технической спецификации. Примечание: используется цена за ед. второго поставщика так как первый более не поставляет данный товар*</t>
  </si>
  <si>
    <t>Прибор для измерения длин крупных костей человека. Материал - органическое стекло и алюминий. Подробная характеристика согласно технической спецификации.</t>
  </si>
  <si>
    <t>Металлические щипцы для измерения длин различных костей в скелете. Материал - нержавеющая сталь. Подробная характеристика согласно технической спецификации.</t>
  </si>
  <si>
    <t>Весы аналитические, высокого класса точности (лабораторные) предназначенные для определения массы с индикацией результатов на цветной сенсорной панели. Подробная характеристика согласно технической спецификации.</t>
  </si>
  <si>
    <t>Трехлучевые механические весы из нержавеющей стали для лабораторного взвешивания. Подробная характеристика согласно технической спецификации.</t>
  </si>
  <si>
    <t>Репродукция инструментов, представляющих значительное развитие каменных технологий в эпоху палеолита.Подробная характеристика согласно технической спецификации.</t>
  </si>
  <si>
    <t>Настольные увеличительные линзы с низким энергопотреблением, креплением к столу и освещением. Подробная характеристика согласно технической спецификации.</t>
  </si>
  <si>
    <t>Человеческий скелет собранный</t>
  </si>
  <si>
    <t>Человеческий скелет разобранный</t>
  </si>
  <si>
    <t>Скелет шимпанзе</t>
  </si>
  <si>
    <t>Скелет карликовой мартышки</t>
  </si>
  <si>
    <t>Модель мозга шимпанзе</t>
  </si>
  <si>
    <t>Модель человеческого мозга</t>
  </si>
  <si>
    <t>Скелет человеческого ребенка</t>
  </si>
  <si>
    <t>Набор гоминидных черепов</t>
  </si>
  <si>
    <t>Пластиковый скользящий цифровой штангенциркуль</t>
  </si>
  <si>
    <t>Металлический скользящий цифровой штангенциркуль</t>
  </si>
  <si>
    <t>Бинокулярный микроскоп</t>
  </si>
  <si>
    <t>Тринокулярный микроскоп</t>
  </si>
  <si>
    <t>Остеометрическая доска</t>
  </si>
  <si>
    <t>Раздвижной штангенциркуль</t>
  </si>
  <si>
    <t>Цифровые весы</t>
  </si>
  <si>
    <t>Механические трехлучевые (трехопорные) весы</t>
  </si>
  <si>
    <t>Орудия труда нижнего и верхнего палеолита</t>
  </si>
  <si>
    <t>Настольные увеличительные линзы с подсветкой</t>
  </si>
  <si>
    <t>Организация и проведение мероприятия "Новый год"</t>
  </si>
  <si>
    <t>Организация и проведение мероприятия "Новый год". Подробное описание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</si>
  <si>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комплект7</t>
  </si>
  <si>
    <t xml:space="preserve">Бинокулярный стационарный микроскоп для лабораторного анализа. Подробная характеристика согласно технической спецификации. </t>
  </si>
  <si>
    <t>Имитатор пациента</t>
  </si>
  <si>
    <t>Лабораторные расходные материалы для реализации научно-исследовательского  проекта "Аутоиммунные механизмы спондилоартрита индуцированного бруцеллезом":комплект 54</t>
  </si>
  <si>
    <t>Лабораторные расходные материалы для реализации научно-исследовательского  проекта "Аутоиммунные механизмы спондилоартрита индуцированного бруцеллезом"согласно технической спецификации</t>
  </si>
  <si>
    <t>Лабораторные расходные материалы для реализации инновационного проекта «Организация серийного производства ксеногенных повязок для лечения ожогов и ран»</t>
  </si>
  <si>
    <t>Лабораторные расходные материалы для реализации инновационного «Организация серийного производства ксеногенных повязок для лечения ожогов и ран»Подробная характеристика согласно технической спецификации</t>
  </si>
  <si>
    <t>Напряжение: не менее 115В и не более 240 В переменного тока; Подключение стандартное, однофазное электропитание с кабелем AC типа СЕЕ 7/4 Shuko, 16 Ампер, 50-60 Гц. Выход: не более 28 В прямого тока. Подробная характеристика согласно технической спецификации.</t>
  </si>
  <si>
    <t>( по состоянию на 27.10.2015 года)</t>
  </si>
  <si>
    <t>Наибольший предел взвешивания не менее 110 г, наименьший предел взвешивания не более 1 мг, дискретность  не более 0,01 мг, воспроизводимость не менее 0,012 мг, диапазон тарирования не менее 110 г, время стабилизации не более 5 секунд. Подробная характеристика согласно технической спецификации.</t>
  </si>
  <si>
    <t>Наибольший предел взвешивания не более 220 г, наименьший предел взвешивания не менее 10 мг, дискретность  не менее 0,1 мг, воспроизводимость не менее 0,08 мг, диапазон тарирования не менее 220 г, время стабилизации не более 3 секунд. Подробная характеристика согласно технической спецификации.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</si>
</sst>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р_._-;\-* #,##0.00_р_._-;_-* &quot;-&quot;??_р_._-;_-@_-"/>
  </numFmts>
  <fonts count="17"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theme="1"/>
      <name val="Times New Roman"/>
      <family val="1"/>
      <charset val="204"/>
    </font>
    <font>
      <sz val="11"/>
      <color rgb="FF000000"/>
      <name val="Times New Roman"/>
      <family val="1"/>
      <charset val="204"/>
    </font>
    <font>
      <sz val="11"/>
      <name val="Times New Roman"/>
      <family val="1"/>
      <charset val="204"/>
    </font>
    <font>
      <sz val="11"/>
      <color indexed="8"/>
      <name val="Times New Roman"/>
      <family val="1"/>
      <charset val="204"/>
    </font>
    <font>
      <b/>
      <sz val="11"/>
      <color theme="1"/>
      <name val="Times New Roman"/>
      <family val="1"/>
      <charset val="204"/>
    </font>
    <font>
      <i/>
      <sz val="11"/>
      <color theme="1"/>
      <name val="Times New Roman"/>
      <family val="1"/>
      <charset val="204"/>
    </font>
    <font>
      <sz val="10"/>
      <color theme="1"/>
      <name val="Times New Roman"/>
      <family val="1"/>
      <charset val="204"/>
    </font>
    <font>
      <sz val="12"/>
      <color theme="1"/>
      <name val="Times New Roman"/>
      <family val="1"/>
      <charset val="204"/>
    </font>
    <font>
      <sz val="10"/>
      <name val="Arial"/>
      <family val="2"/>
    </font>
    <font>
      <sz val="11"/>
      <color theme="1"/>
      <name val="Times New Roman"/>
      <family val="1"/>
    </font>
    <font>
      <sz val="11"/>
      <color rgb="FF222222"/>
      <name val="Times New Roman"/>
      <family val="1"/>
      <charset val="204"/>
    </font>
    <font>
      <sz val="11"/>
      <color rgb="FF00610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C6EFCE"/>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right style="thin">
        <color indexed="64"/>
      </right>
      <top/>
      <bottom style="thin">
        <color indexed="64"/>
      </bottom>
      <diagonal/>
    </border>
  </borders>
  <cellStyleXfs count="13">
    <xf numFmtId="0" fontId="0" fillId="0" borderId="0"/>
    <xf numFmtId="43" fontId="3" fillId="0" borderId="0" applyFont="0" applyFill="0" applyBorder="0" applyAlignment="0" applyProtection="0"/>
    <xf numFmtId="0" fontId="2" fillId="0" borderId="0"/>
    <xf numFmtId="0" fontId="3" fillId="0" borderId="0"/>
    <xf numFmtId="43" fontId="4" fillId="0" borderId="0" applyFont="0" applyFill="0" applyBorder="0" applyAlignment="0" applyProtection="0"/>
    <xf numFmtId="0" fontId="1" fillId="0" borderId="0"/>
    <xf numFmtId="0" fontId="1" fillId="0" borderId="0"/>
    <xf numFmtId="0" fontId="3" fillId="0" borderId="0"/>
    <xf numFmtId="43" fontId="4" fillId="0" borderId="0" applyFont="0" applyFill="0" applyBorder="0" applyAlignment="0" applyProtection="0"/>
    <xf numFmtId="0" fontId="13" fillId="0" borderId="0"/>
    <xf numFmtId="43" fontId="4" fillId="0" borderId="0" applyFont="0" applyFill="0" applyBorder="0" applyAlignment="0" applyProtection="0"/>
    <xf numFmtId="0" fontId="1" fillId="0" borderId="0"/>
    <xf numFmtId="0" fontId="16" fillId="4" borderId="0" applyNumberFormat="0" applyBorder="0" applyAlignment="0" applyProtection="0"/>
  </cellStyleXfs>
  <cellXfs count="124">
    <xf numFmtId="0" fontId="0" fillId="0" borderId="0" xfId="0"/>
    <xf numFmtId="0" fontId="8" fillId="2" borderId="3" xfId="0" applyFont="1" applyFill="1" applyBorder="1" applyAlignment="1">
      <alignment horizontal="center" vertical="center" wrapText="1"/>
    </xf>
    <xf numFmtId="3" fontId="7" fillId="2" borderId="1" xfId="2"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3" xfId="0" applyFont="1" applyFill="1" applyBorder="1" applyAlignment="1">
      <alignment horizontal="center" vertical="center"/>
    </xf>
    <xf numFmtId="1" fontId="7" fillId="2" borderId="1" xfId="0" applyNumberFormat="1" applyFont="1" applyFill="1" applyBorder="1" applyAlignment="1">
      <alignment horizontal="center" vertical="center"/>
    </xf>
    <xf numFmtId="0" fontId="7" fillId="2" borderId="0" xfId="3" applyFont="1" applyFill="1"/>
    <xf numFmtId="0" fontId="5"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11" fillId="2" borderId="1" xfId="0" applyFont="1" applyFill="1" applyBorder="1" applyAlignment="1">
      <alignment horizontal="center" vertical="center"/>
    </xf>
    <xf numFmtId="0" fontId="12" fillId="2" borderId="1" xfId="0" applyFont="1" applyFill="1" applyBorder="1" applyAlignment="1">
      <alignment horizontal="center" vertical="center"/>
    </xf>
    <xf numFmtId="0" fontId="5" fillId="2" borderId="0" xfId="0" applyFont="1" applyFill="1"/>
    <xf numFmtId="3" fontId="5" fillId="2" borderId="3" xfId="0" applyNumberFormat="1" applyFont="1" applyFill="1" applyBorder="1" applyAlignment="1">
      <alignment horizontal="center" vertical="center" wrapText="1"/>
    </xf>
    <xf numFmtId="0" fontId="7" fillId="2" borderId="1" xfId="3"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2" borderId="6"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xf numFmtId="0" fontId="5" fillId="2" borderId="1" xfId="0" applyFont="1" applyFill="1" applyBorder="1" applyAlignment="1">
      <alignment horizontal="center" vertical="center" wrapText="1" shrinkToFit="1"/>
    </xf>
    <xf numFmtId="0" fontId="7" fillId="2" borderId="1" xfId="0" applyFont="1" applyFill="1" applyBorder="1" applyAlignment="1">
      <alignment horizontal="center" vertical="center" wrapText="1" shrinkToFit="1"/>
    </xf>
    <xf numFmtId="0" fontId="6" fillId="2" borderId="1" xfId="0" applyFont="1" applyFill="1" applyBorder="1" applyAlignment="1">
      <alignment horizontal="center" vertical="center" wrapText="1" shrinkToFit="1"/>
    </xf>
    <xf numFmtId="0" fontId="15" fillId="2" borderId="1" xfId="0" applyFont="1" applyFill="1" applyBorder="1" applyAlignment="1">
      <alignment horizontal="center" vertical="center" wrapText="1" shrinkToFit="1"/>
    </xf>
    <xf numFmtId="0" fontId="5" fillId="2" borderId="10" xfId="0" applyFont="1" applyFill="1" applyBorder="1" applyAlignment="1">
      <alignment horizontal="center" vertical="center" wrapText="1"/>
    </xf>
    <xf numFmtId="0" fontId="5" fillId="2" borderId="1" xfId="5" applyFont="1" applyFill="1" applyBorder="1" applyAlignment="1">
      <alignment horizontal="center" vertical="center" wrapText="1"/>
    </xf>
    <xf numFmtId="3" fontId="5" fillId="2" borderId="1" xfId="5" applyNumberFormat="1" applyFont="1" applyFill="1" applyBorder="1" applyAlignment="1">
      <alignment horizontal="center" vertical="center" wrapText="1"/>
    </xf>
    <xf numFmtId="2" fontId="9" fillId="2" borderId="1" xfId="0" applyNumberFormat="1" applyFont="1" applyFill="1" applyBorder="1" applyAlignment="1">
      <alignment horizontal="right" vertical="center" wrapText="1"/>
    </xf>
    <xf numFmtId="2" fontId="6" fillId="2" borderId="1" xfId="0" applyNumberFormat="1" applyFont="1" applyFill="1" applyBorder="1" applyAlignment="1">
      <alignment horizontal="right" vertical="center"/>
    </xf>
    <xf numFmtId="2" fontId="12" fillId="2" borderId="1" xfId="1" applyNumberFormat="1" applyFont="1" applyFill="1" applyBorder="1" applyAlignment="1">
      <alignment horizontal="right" vertical="center"/>
    </xf>
    <xf numFmtId="2" fontId="8" fillId="2" borderId="1" xfId="0" applyNumberFormat="1" applyFont="1" applyFill="1" applyBorder="1" applyAlignment="1">
      <alignment horizontal="right" vertical="center" wrapText="1"/>
    </xf>
    <xf numFmtId="2" fontId="8" fillId="2" borderId="1" xfId="0" applyNumberFormat="1" applyFont="1" applyFill="1" applyBorder="1" applyAlignment="1">
      <alignment horizontal="right" vertical="center" wrapText="1" shrinkToFit="1"/>
    </xf>
    <xf numFmtId="2" fontId="5" fillId="2" borderId="1" xfId="0" applyNumberFormat="1" applyFont="1" applyFill="1" applyBorder="1" applyAlignment="1">
      <alignment horizontal="right" vertical="center" wrapText="1" shrinkToFit="1"/>
    </xf>
    <xf numFmtId="2" fontId="5" fillId="2" borderId="1" xfId="0" applyNumberFormat="1" applyFont="1" applyFill="1" applyBorder="1" applyAlignment="1">
      <alignment horizontal="right" vertical="center" wrapText="1"/>
    </xf>
    <xf numFmtId="2" fontId="5" fillId="2" borderId="3" xfId="0" applyNumberFormat="1" applyFont="1" applyFill="1" applyBorder="1" applyAlignment="1">
      <alignment horizontal="right" vertical="center" wrapText="1"/>
    </xf>
    <xf numFmtId="2" fontId="5" fillId="2" borderId="1" xfId="10" applyNumberFormat="1" applyFont="1" applyFill="1" applyBorder="1" applyAlignment="1">
      <alignment horizontal="right" vertical="center" wrapText="1"/>
    </xf>
    <xf numFmtId="2" fontId="7" fillId="2" borderId="1" xfId="0" applyNumberFormat="1" applyFont="1" applyFill="1" applyBorder="1" applyAlignment="1">
      <alignment horizontal="right" vertical="center" wrapText="1"/>
    </xf>
    <xf numFmtId="3" fontId="7" fillId="2" borderId="3" xfId="11" applyNumberFormat="1" applyFont="1" applyFill="1" applyBorder="1" applyAlignment="1">
      <alignment horizontal="center" vertical="center" wrapText="1"/>
    </xf>
    <xf numFmtId="0" fontId="5" fillId="2" borderId="3" xfId="5" applyFont="1" applyFill="1" applyBorder="1" applyAlignment="1">
      <alignment horizontal="center" vertical="center"/>
    </xf>
    <xf numFmtId="0" fontId="7" fillId="2" borderId="0" xfId="3" applyFont="1" applyFill="1" applyBorder="1"/>
    <xf numFmtId="4" fontId="9" fillId="2" borderId="1" xfId="0" applyNumberFormat="1" applyFont="1" applyFill="1" applyBorder="1" applyAlignment="1">
      <alignment horizontal="right" vertical="center" wrapText="1"/>
    </xf>
    <xf numFmtId="4" fontId="7" fillId="2" borderId="3" xfId="1" applyNumberFormat="1" applyFont="1" applyFill="1" applyBorder="1" applyAlignment="1">
      <alignment horizontal="right" vertical="center"/>
    </xf>
    <xf numFmtId="4" fontId="6" fillId="2" borderId="1" xfId="0" applyNumberFormat="1" applyFont="1" applyFill="1" applyBorder="1" applyAlignment="1">
      <alignment horizontal="right" vertical="center"/>
    </xf>
    <xf numFmtId="4" fontId="12" fillId="2" borderId="1" xfId="1" applyNumberFormat="1" applyFont="1" applyFill="1" applyBorder="1" applyAlignment="1">
      <alignment horizontal="right" vertical="center"/>
    </xf>
    <xf numFmtId="4" fontId="8" fillId="2" borderId="3" xfId="0" applyNumberFormat="1" applyFont="1" applyFill="1" applyBorder="1" applyAlignment="1">
      <alignment horizontal="right" vertical="center" wrapText="1"/>
    </xf>
    <xf numFmtId="4" fontId="8" fillId="2" borderId="1" xfId="0" applyNumberFormat="1" applyFont="1" applyFill="1" applyBorder="1" applyAlignment="1">
      <alignment horizontal="right" vertical="center" wrapText="1"/>
    </xf>
    <xf numFmtId="4" fontId="8" fillId="2" borderId="3" xfId="0" applyNumberFormat="1" applyFont="1" applyFill="1" applyBorder="1" applyAlignment="1">
      <alignment horizontal="right" vertical="center" wrapText="1" shrinkToFit="1"/>
    </xf>
    <xf numFmtId="4" fontId="5" fillId="2" borderId="1" xfId="10" applyNumberFormat="1" applyFont="1" applyFill="1" applyBorder="1" applyAlignment="1">
      <alignment horizontal="right" vertical="center" wrapText="1"/>
    </xf>
    <xf numFmtId="2" fontId="5" fillId="2" borderId="3" xfId="10" applyNumberFormat="1" applyFont="1" applyFill="1" applyBorder="1" applyAlignment="1">
      <alignment horizontal="right" vertical="center" wrapText="1"/>
    </xf>
    <xf numFmtId="4" fontId="5" fillId="2" borderId="3" xfId="10" applyNumberFormat="1" applyFont="1" applyFill="1" applyBorder="1" applyAlignment="1">
      <alignment horizontal="right" vertical="center" wrapText="1"/>
    </xf>
    <xf numFmtId="4" fontId="7" fillId="2" borderId="1" xfId="9" applyNumberFormat="1" applyFont="1" applyFill="1" applyBorder="1" applyAlignment="1">
      <alignment horizontal="right" vertical="center" wrapText="1"/>
    </xf>
    <xf numFmtId="3" fontId="5" fillId="2" borderId="1" xfId="0" applyNumberFormat="1" applyFont="1" applyFill="1" applyBorder="1" applyAlignment="1">
      <alignment horizontal="center" vertical="center" wrapText="1"/>
    </xf>
    <xf numFmtId="4" fontId="5" fillId="2" borderId="1" xfId="10" applyNumberFormat="1" applyFont="1" applyFill="1" applyBorder="1" applyAlignment="1">
      <alignment horizontal="center" vertical="center" wrapText="1"/>
    </xf>
    <xf numFmtId="4" fontId="5" fillId="2" borderId="3" xfId="1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2" fontId="5" fillId="2" borderId="3" xfId="10" applyNumberFormat="1" applyFont="1" applyFill="1" applyBorder="1" applyAlignment="1">
      <alignment horizontal="center" vertical="center" wrapText="1"/>
    </xf>
    <xf numFmtId="2" fontId="7" fillId="2" borderId="1" xfId="0" applyNumberFormat="1" applyFont="1" applyFill="1" applyBorder="1" applyAlignment="1">
      <alignment horizontal="center" vertical="center" wrapText="1"/>
    </xf>
    <xf numFmtId="0" fontId="10" fillId="2" borderId="0" xfId="0" applyFont="1" applyFill="1" applyAlignment="1">
      <alignment vertical="center"/>
    </xf>
    <xf numFmtId="2" fontId="5" fillId="2" borderId="0" xfId="0" applyNumberFormat="1" applyFont="1" applyFill="1" applyAlignment="1">
      <alignment horizontal="right"/>
    </xf>
    <xf numFmtId="4" fontId="5" fillId="2" borderId="0" xfId="0" applyNumberFormat="1" applyFont="1" applyFill="1" applyAlignment="1">
      <alignment horizontal="right"/>
    </xf>
    <xf numFmtId="0" fontId="9" fillId="2" borderId="2" xfId="0" applyFont="1" applyFill="1" applyBorder="1" applyAlignment="1">
      <alignment horizontal="center"/>
    </xf>
    <xf numFmtId="2" fontId="5" fillId="2" borderId="1" xfId="1" applyNumberFormat="1" applyFont="1" applyFill="1" applyBorder="1" applyAlignment="1">
      <alignment horizontal="right" vertical="center" wrapText="1"/>
    </xf>
    <xf numFmtId="4" fontId="5" fillId="2" borderId="1" xfId="1" applyNumberFormat="1" applyFont="1" applyFill="1" applyBorder="1" applyAlignment="1">
      <alignment horizontal="right" vertical="center" wrapText="1"/>
    </xf>
    <xf numFmtId="0" fontId="7" fillId="2" borderId="1" xfId="3" applyFont="1" applyFill="1" applyBorder="1" applyAlignment="1">
      <alignment horizontal="center" vertical="center"/>
    </xf>
    <xf numFmtId="2" fontId="7" fillId="2" borderId="1" xfId="4" applyNumberFormat="1" applyFont="1" applyFill="1" applyBorder="1" applyAlignment="1">
      <alignment horizontal="right" vertical="center"/>
    </xf>
    <xf numFmtId="4" fontId="7" fillId="2" borderId="1" xfId="4" applyNumberFormat="1" applyFont="1" applyFill="1" applyBorder="1" applyAlignment="1">
      <alignment horizontal="right" vertical="center"/>
    </xf>
    <xf numFmtId="0" fontId="7" fillId="2" borderId="1" xfId="5" applyFont="1" applyFill="1" applyBorder="1" applyAlignment="1">
      <alignment horizontal="center" vertical="center" wrapText="1"/>
    </xf>
    <xf numFmtId="0" fontId="7" fillId="2" borderId="1" xfId="6" applyFont="1" applyFill="1" applyBorder="1" applyAlignment="1">
      <alignment horizontal="center" vertical="center" wrapText="1"/>
    </xf>
    <xf numFmtId="2" fontId="7" fillId="2" borderId="1" xfId="0" applyNumberFormat="1" applyFont="1" applyFill="1" applyBorder="1" applyAlignment="1">
      <alignment horizontal="right" vertical="center"/>
    </xf>
    <xf numFmtId="0" fontId="7" fillId="2" borderId="1" xfId="7" applyFont="1" applyFill="1" applyBorder="1" applyAlignment="1">
      <alignment horizontal="center" vertical="center" wrapText="1"/>
    </xf>
    <xf numFmtId="0" fontId="7" fillId="2" borderId="1" xfId="0" applyFont="1" applyFill="1" applyBorder="1" applyAlignment="1">
      <alignment horizontal="center" vertical="center"/>
    </xf>
    <xf numFmtId="2" fontId="7" fillId="2" borderId="1" xfId="8" applyNumberFormat="1" applyFont="1" applyFill="1" applyBorder="1" applyAlignment="1">
      <alignment horizontal="right" vertical="center"/>
    </xf>
    <xf numFmtId="4" fontId="7" fillId="2" borderId="1" xfId="0" applyNumberFormat="1" applyFont="1" applyFill="1" applyBorder="1" applyAlignment="1">
      <alignment horizontal="right" vertical="center" wrapText="1"/>
    </xf>
    <xf numFmtId="4" fontId="7" fillId="2" borderId="1" xfId="0" applyNumberFormat="1" applyFont="1" applyFill="1" applyBorder="1" applyAlignment="1">
      <alignment horizontal="right" vertical="center"/>
    </xf>
    <xf numFmtId="3" fontId="7"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2" fontId="5" fillId="2" borderId="1" xfId="1" applyNumberFormat="1" applyFont="1" applyFill="1" applyBorder="1" applyAlignment="1">
      <alignment horizontal="right" vertical="center"/>
    </xf>
    <xf numFmtId="0" fontId="5" fillId="2" borderId="0" xfId="0" applyFont="1" applyFill="1" applyAlignment="1">
      <alignment horizontal="center" vertical="center" wrapText="1"/>
    </xf>
    <xf numFmtId="2" fontId="5" fillId="2" borderId="3" xfId="1" applyNumberFormat="1" applyFont="1" applyFill="1" applyBorder="1" applyAlignment="1">
      <alignment horizontal="right" vertical="center"/>
    </xf>
    <xf numFmtId="2" fontId="5" fillId="2" borderId="0" xfId="1" applyNumberFormat="1" applyFont="1" applyFill="1" applyBorder="1" applyAlignment="1">
      <alignment horizontal="right" vertical="center"/>
    </xf>
    <xf numFmtId="3" fontId="6" fillId="2" borderId="8" xfId="0" applyNumberFormat="1" applyFont="1" applyFill="1" applyBorder="1" applyAlignment="1">
      <alignment horizontal="center" vertical="center" wrapText="1"/>
    </xf>
    <xf numFmtId="3" fontId="7" fillId="2" borderId="8" xfId="0" applyNumberFormat="1" applyFont="1" applyFill="1" applyBorder="1" applyAlignment="1">
      <alignment horizontal="center" vertical="center" wrapText="1"/>
    </xf>
    <xf numFmtId="2" fontId="6" fillId="2" borderId="4" xfId="0" applyNumberFormat="1" applyFont="1" applyFill="1" applyBorder="1" applyAlignment="1">
      <alignment horizontal="right" vertical="center"/>
    </xf>
    <xf numFmtId="3" fontId="7" fillId="2" borderId="4" xfId="0" applyNumberFormat="1" applyFont="1" applyFill="1" applyBorder="1" applyAlignment="1">
      <alignment horizontal="center" vertical="center" wrapText="1"/>
    </xf>
    <xf numFmtId="2" fontId="6" fillId="2" borderId="0" xfId="0" applyNumberFormat="1" applyFont="1" applyFill="1" applyBorder="1" applyAlignment="1">
      <alignment horizontal="right" vertical="center"/>
    </xf>
    <xf numFmtId="4" fontId="7" fillId="2" borderId="1" xfId="1" applyNumberFormat="1" applyFont="1" applyFill="1" applyBorder="1" applyAlignment="1">
      <alignment horizontal="right" vertical="center"/>
    </xf>
    <xf numFmtId="0" fontId="5" fillId="2" borderId="5"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2" borderId="7" xfId="0" applyFont="1" applyFill="1" applyBorder="1" applyAlignment="1">
      <alignment horizontal="center" vertical="center" wrapText="1"/>
    </xf>
    <xf numFmtId="0" fontId="5" fillId="2" borderId="1" xfId="0" applyFont="1" applyFill="1" applyBorder="1" applyAlignment="1">
      <alignment horizontal="center" wrapText="1"/>
    </xf>
    <xf numFmtId="0" fontId="5" fillId="2" borderId="1" xfId="0" applyFont="1" applyFill="1" applyBorder="1" applyAlignment="1">
      <alignment horizontal="center" vertical="top" wrapText="1"/>
    </xf>
    <xf numFmtId="2" fontId="5" fillId="2" borderId="1" xfId="0" applyNumberFormat="1" applyFont="1" applyFill="1" applyBorder="1" applyAlignment="1">
      <alignment horizontal="right" vertical="center"/>
    </xf>
    <xf numFmtId="4" fontId="7" fillId="2" borderId="1" xfId="12" applyNumberFormat="1" applyFont="1" applyFill="1" applyBorder="1" applyAlignment="1">
      <alignment horizontal="center" vertical="center"/>
    </xf>
    <xf numFmtId="4" fontId="9" fillId="2" borderId="1" xfId="1" applyNumberFormat="1" applyFont="1" applyFill="1" applyBorder="1" applyAlignment="1">
      <alignment horizontal="right" vertical="center" wrapText="1"/>
    </xf>
    <xf numFmtId="49" fontId="5" fillId="2" borderId="1" xfId="0" applyNumberFormat="1" applyFont="1" applyFill="1" applyBorder="1" applyAlignment="1">
      <alignment horizontal="center" vertical="center" wrapText="1"/>
    </xf>
    <xf numFmtId="0" fontId="5" fillId="2" borderId="1" xfId="0" applyFont="1" applyFill="1" applyBorder="1" applyAlignment="1">
      <alignment vertical="center" wrapText="1"/>
    </xf>
    <xf numFmtId="2" fontId="5" fillId="2" borderId="1" xfId="0" applyNumberFormat="1"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 xfId="0" applyFont="1" applyFill="1" applyBorder="1" applyAlignment="1">
      <alignment horizontal="center" wrapText="1"/>
    </xf>
    <xf numFmtId="4" fontId="7" fillId="2" borderId="1" xfId="0" applyNumberFormat="1" applyFont="1" applyFill="1" applyBorder="1" applyAlignment="1">
      <alignment horizontal="center" vertical="center" wrapText="1"/>
    </xf>
    <xf numFmtId="4" fontId="7" fillId="2" borderId="1" xfId="9" applyNumberFormat="1" applyFont="1" applyFill="1" applyBorder="1" applyAlignment="1">
      <alignment horizontal="center" vertical="center" wrapText="1"/>
    </xf>
    <xf numFmtId="0" fontId="5" fillId="2" borderId="0" xfId="0" applyFont="1" applyFill="1" applyAlignment="1">
      <alignment vertical="center"/>
    </xf>
    <xf numFmtId="0" fontId="5" fillId="2" borderId="0" xfId="0" applyFont="1" applyFill="1" applyAlignment="1">
      <alignment horizontal="center"/>
    </xf>
    <xf numFmtId="0" fontId="7" fillId="2" borderId="0" xfId="0" applyFont="1" applyFill="1" applyAlignment="1">
      <alignment horizontal="center" wrapText="1"/>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3" fontId="5" fillId="2" borderId="1" xfId="10" applyNumberFormat="1" applyFont="1" applyFill="1" applyBorder="1" applyAlignment="1">
      <alignment horizontal="center" vertical="center" wrapText="1"/>
    </xf>
    <xf numFmtId="3" fontId="7" fillId="2" borderId="1" xfId="11" applyNumberFormat="1" applyFont="1" applyFill="1" applyBorder="1" applyAlignment="1">
      <alignment horizontal="center" vertical="center" wrapText="1"/>
    </xf>
    <xf numFmtId="0" fontId="5" fillId="2" borderId="1" xfId="5" applyFont="1" applyFill="1" applyBorder="1" applyAlignment="1">
      <alignment horizontal="center" vertical="center"/>
    </xf>
    <xf numFmtId="0" fontId="9" fillId="2" borderId="5" xfId="0" applyFont="1" applyFill="1" applyBorder="1" applyAlignment="1">
      <alignment vertical="center" wrapText="1"/>
    </xf>
    <xf numFmtId="0" fontId="9" fillId="2" borderId="9" xfId="0" applyFont="1" applyFill="1" applyBorder="1" applyAlignment="1">
      <alignment vertical="center" wrapText="1"/>
    </xf>
    <xf numFmtId="0" fontId="9" fillId="2" borderId="7" xfId="0" applyFont="1" applyFill="1" applyBorder="1" applyAlignment="1">
      <alignment vertical="center" wrapText="1"/>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xf>
    <xf numFmtId="0" fontId="9" fillId="2" borderId="1" xfId="0" applyFont="1" applyFill="1" applyBorder="1" applyAlignment="1">
      <alignment vertical="center" wrapText="1"/>
    </xf>
    <xf numFmtId="0" fontId="9" fillId="2" borderId="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0" xfId="0" applyFont="1" applyFill="1" applyBorder="1" applyAlignment="1">
      <alignment horizontal="center"/>
    </xf>
  </cellXfs>
  <cellStyles count="13">
    <cellStyle name="Normal 2" xfId="9"/>
    <cellStyle name="Normal 2 5" xfId="6"/>
    <cellStyle name="Normal 4 2" xfId="3"/>
    <cellStyle name="Обычный" xfId="0" builtinId="0"/>
    <cellStyle name="Обычный 12" xfId="2"/>
    <cellStyle name="Обычный 12 2" xfId="11"/>
    <cellStyle name="Обычный 2 2 5" xfId="7"/>
    <cellStyle name="Обычный 2 6" xfId="5"/>
    <cellStyle name="Финансовый" xfId="1" builtinId="3"/>
    <cellStyle name="Финансовый 10" xfId="4"/>
    <cellStyle name="Финансовый 10 2" xfId="8"/>
    <cellStyle name="Финансовый 7" xfId="10"/>
    <cellStyle name="Хороший 3" xfId="1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AppData/Local/Temp/&#1056;&#1047;%2042%20&#1088;&#1072;&#107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3"/>
      <sheetName val="Лист2"/>
    </sheetNames>
    <sheetDataSet>
      <sheetData sheetId="0">
        <row r="287">
          <cell r="B287" t="str">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v>
          </cell>
          <cell r="C287" t="str">
            <v>подпункт 13) пункта 3.1. Правил</v>
          </cell>
          <cell r="D287" t="str">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 Подробная характеристика согласно технической спецификации.</v>
          </cell>
        </row>
      </sheetData>
      <sheetData sheetId="1"/>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18"/>
  <sheetViews>
    <sheetView tabSelected="1" topLeftCell="A286" zoomScale="80" zoomScaleNormal="80" workbookViewId="0">
      <selection activeCell="D288" sqref="D288"/>
    </sheetView>
  </sheetViews>
  <sheetFormatPr defaultRowHeight="15" x14ac:dyDescent="0.25"/>
  <cols>
    <col min="1" max="1" width="5.5703125" style="16" customWidth="1"/>
    <col min="2" max="2" width="42.42578125" style="16" customWidth="1"/>
    <col min="3" max="3" width="20.5703125" style="16" customWidth="1"/>
    <col min="4" max="4" width="94.42578125" style="108" customWidth="1"/>
    <col min="5" max="5" width="14.5703125" style="16" customWidth="1"/>
    <col min="6" max="6" width="19.5703125" style="16" customWidth="1"/>
    <col min="7" max="7" width="19.42578125" style="64" customWidth="1"/>
    <col min="8" max="8" width="23.7109375" style="65" customWidth="1"/>
    <col min="9" max="9" width="20.5703125" style="16" customWidth="1"/>
    <col min="10" max="16384" width="9.140625" style="16"/>
  </cols>
  <sheetData>
    <row r="3" spans="1:9" x14ac:dyDescent="0.25">
      <c r="A3" s="119" t="s">
        <v>17</v>
      </c>
      <c r="B3" s="119"/>
      <c r="C3" s="119"/>
      <c r="D3" s="119"/>
      <c r="E3" s="119"/>
      <c r="F3" s="119"/>
      <c r="G3" s="119"/>
      <c r="H3" s="119"/>
      <c r="I3" s="119"/>
    </row>
    <row r="4" spans="1:9" x14ac:dyDescent="0.25">
      <c r="A4" s="119" t="s">
        <v>18</v>
      </c>
      <c r="B4" s="119"/>
      <c r="C4" s="119"/>
      <c r="D4" s="119"/>
      <c r="E4" s="119"/>
      <c r="F4" s="119"/>
      <c r="G4" s="119"/>
      <c r="H4" s="119"/>
      <c r="I4" s="119"/>
    </row>
    <row r="5" spans="1:9" x14ac:dyDescent="0.25">
      <c r="A5" s="63" t="s">
        <v>0</v>
      </c>
      <c r="D5" s="123" t="s">
        <v>514</v>
      </c>
      <c r="E5" s="123"/>
    </row>
    <row r="6" spans="1:9" x14ac:dyDescent="0.25">
      <c r="A6" s="63"/>
      <c r="D6" s="66"/>
      <c r="E6" s="66"/>
    </row>
    <row r="7" spans="1:9" ht="42.75" x14ac:dyDescent="0.25">
      <c r="A7" s="110" t="s">
        <v>1</v>
      </c>
      <c r="B7" s="110" t="s">
        <v>2</v>
      </c>
      <c r="C7" s="110" t="s">
        <v>3</v>
      </c>
      <c r="D7" s="110" t="s">
        <v>4</v>
      </c>
      <c r="E7" s="110" t="s">
        <v>5</v>
      </c>
      <c r="F7" s="110" t="s">
        <v>6</v>
      </c>
      <c r="G7" s="33" t="s">
        <v>19</v>
      </c>
      <c r="H7" s="46" t="s">
        <v>7</v>
      </c>
      <c r="I7" s="110" t="s">
        <v>8</v>
      </c>
    </row>
    <row r="8" spans="1:9" x14ac:dyDescent="0.25">
      <c r="A8" s="110">
        <v>1</v>
      </c>
      <c r="B8" s="110">
        <v>2</v>
      </c>
      <c r="C8" s="110">
        <v>3</v>
      </c>
      <c r="D8" s="110">
        <v>4</v>
      </c>
      <c r="E8" s="110">
        <v>5</v>
      </c>
      <c r="F8" s="110">
        <v>6</v>
      </c>
      <c r="G8" s="33">
        <v>7</v>
      </c>
      <c r="H8" s="46">
        <v>8</v>
      </c>
      <c r="I8" s="110">
        <v>9</v>
      </c>
    </row>
    <row r="9" spans="1:9" x14ac:dyDescent="0.25">
      <c r="A9" s="120" t="s">
        <v>9</v>
      </c>
      <c r="B9" s="120"/>
      <c r="C9" s="120"/>
      <c r="D9" s="120"/>
      <c r="E9" s="120"/>
      <c r="F9" s="120"/>
      <c r="G9" s="120"/>
      <c r="H9" s="120"/>
      <c r="I9" s="120"/>
    </row>
    <row r="10" spans="1:9" x14ac:dyDescent="0.25">
      <c r="A10" s="3">
        <v>1</v>
      </c>
      <c r="B10" s="111"/>
      <c r="C10" s="111"/>
      <c r="D10" s="110"/>
      <c r="E10" s="111"/>
      <c r="F10" s="111"/>
      <c r="G10" s="33"/>
      <c r="H10" s="46"/>
      <c r="I10" s="111"/>
    </row>
    <row r="11" spans="1:9" x14ac:dyDescent="0.25">
      <c r="A11" s="3">
        <v>2</v>
      </c>
      <c r="B11" s="111"/>
      <c r="C11" s="111"/>
      <c r="D11" s="110"/>
      <c r="E11" s="111"/>
      <c r="F11" s="111"/>
      <c r="G11" s="33"/>
      <c r="H11" s="46"/>
      <c r="I11" s="111"/>
    </row>
    <row r="12" spans="1:9" ht="90" x14ac:dyDescent="0.25">
      <c r="A12" s="3">
        <v>3</v>
      </c>
      <c r="B12" s="4" t="s">
        <v>31</v>
      </c>
      <c r="C12" s="3" t="s">
        <v>30</v>
      </c>
      <c r="D12" s="4" t="s">
        <v>33</v>
      </c>
      <c r="E12" s="3">
        <v>1</v>
      </c>
      <c r="F12" s="3" t="s">
        <v>21</v>
      </c>
      <c r="G12" s="67">
        <v>143054</v>
      </c>
      <c r="H12" s="68">
        <f>E12*G12</f>
        <v>143054</v>
      </c>
      <c r="I12" s="3" t="s">
        <v>34</v>
      </c>
    </row>
    <row r="13" spans="1:9" ht="90" x14ac:dyDescent="0.25">
      <c r="A13" s="3">
        <v>4</v>
      </c>
      <c r="B13" s="4" t="s">
        <v>29</v>
      </c>
      <c r="C13" s="3" t="s">
        <v>30</v>
      </c>
      <c r="D13" s="4" t="s">
        <v>33</v>
      </c>
      <c r="E13" s="3">
        <v>1</v>
      </c>
      <c r="F13" s="3" t="s">
        <v>21</v>
      </c>
      <c r="G13" s="67">
        <v>18255</v>
      </c>
      <c r="H13" s="68">
        <f t="shared" ref="H13:H15" si="0">E13*G13</f>
        <v>18255</v>
      </c>
      <c r="I13" s="3" t="s">
        <v>34</v>
      </c>
    </row>
    <row r="14" spans="1:9" ht="90" x14ac:dyDescent="0.25">
      <c r="A14" s="3">
        <v>5</v>
      </c>
      <c r="B14" s="4" t="s">
        <v>32</v>
      </c>
      <c r="C14" s="3" t="s">
        <v>30</v>
      </c>
      <c r="D14" s="4" t="s">
        <v>33</v>
      </c>
      <c r="E14" s="3">
        <v>1</v>
      </c>
      <c r="F14" s="3" t="s">
        <v>21</v>
      </c>
      <c r="G14" s="67">
        <v>419643</v>
      </c>
      <c r="H14" s="68">
        <f t="shared" si="0"/>
        <v>419643</v>
      </c>
      <c r="I14" s="3" t="s">
        <v>34</v>
      </c>
    </row>
    <row r="15" spans="1:9" ht="93.75" customHeight="1" x14ac:dyDescent="0.25">
      <c r="A15" s="3">
        <v>6</v>
      </c>
      <c r="B15" s="4" t="s">
        <v>35</v>
      </c>
      <c r="C15" s="3" t="s">
        <v>30</v>
      </c>
      <c r="D15" s="4" t="s">
        <v>33</v>
      </c>
      <c r="E15" s="3">
        <v>1</v>
      </c>
      <c r="F15" s="3" t="s">
        <v>21</v>
      </c>
      <c r="G15" s="67">
        <v>325893</v>
      </c>
      <c r="H15" s="68">
        <f t="shared" si="0"/>
        <v>325893</v>
      </c>
      <c r="I15" s="3" t="s">
        <v>34</v>
      </c>
    </row>
    <row r="16" spans="1:9" x14ac:dyDescent="0.25">
      <c r="A16" s="3">
        <v>7</v>
      </c>
      <c r="B16" s="4"/>
      <c r="C16" s="3"/>
      <c r="D16" s="4"/>
      <c r="E16" s="3"/>
      <c r="F16" s="3"/>
      <c r="G16" s="67"/>
      <c r="H16" s="68"/>
      <c r="I16" s="3"/>
    </row>
    <row r="17" spans="1:9" s="10" customFormat="1" ht="75" x14ac:dyDescent="0.25">
      <c r="A17" s="69">
        <v>8</v>
      </c>
      <c r="B17" s="18" t="s">
        <v>36</v>
      </c>
      <c r="C17" s="18" t="s">
        <v>27</v>
      </c>
      <c r="D17" s="18" t="s">
        <v>95</v>
      </c>
      <c r="E17" s="18">
        <v>1</v>
      </c>
      <c r="F17" s="69" t="s">
        <v>37</v>
      </c>
      <c r="G17" s="70">
        <v>47410.71</v>
      </c>
      <c r="H17" s="71">
        <f t="shared" ref="H17:H24" si="1">E17*G17</f>
        <v>47410.71</v>
      </c>
      <c r="I17" s="9" t="s">
        <v>38</v>
      </c>
    </row>
    <row r="18" spans="1:9" s="10" customFormat="1" ht="30" x14ac:dyDescent="0.25">
      <c r="A18" s="3">
        <v>9</v>
      </c>
      <c r="B18" s="18" t="s">
        <v>39</v>
      </c>
      <c r="C18" s="18" t="s">
        <v>27</v>
      </c>
      <c r="D18" s="18" t="s">
        <v>40</v>
      </c>
      <c r="E18" s="18">
        <v>1</v>
      </c>
      <c r="F18" s="69" t="s">
        <v>41</v>
      </c>
      <c r="G18" s="70">
        <v>7946.43</v>
      </c>
      <c r="H18" s="71">
        <f t="shared" si="1"/>
        <v>7946.43</v>
      </c>
      <c r="I18" s="9" t="s">
        <v>38</v>
      </c>
    </row>
    <row r="19" spans="1:9" s="10" customFormat="1" ht="30" x14ac:dyDescent="0.25">
      <c r="A19" s="69">
        <v>10</v>
      </c>
      <c r="B19" s="18" t="s">
        <v>42</v>
      </c>
      <c r="C19" s="18" t="s">
        <v>27</v>
      </c>
      <c r="D19" s="18" t="s">
        <v>43</v>
      </c>
      <c r="E19" s="18">
        <v>1</v>
      </c>
      <c r="F19" s="69" t="s">
        <v>37</v>
      </c>
      <c r="G19" s="70">
        <v>2767.86</v>
      </c>
      <c r="H19" s="71">
        <f t="shared" si="1"/>
        <v>2767.86</v>
      </c>
      <c r="I19" s="9" t="s">
        <v>38</v>
      </c>
    </row>
    <row r="20" spans="1:9" s="10" customFormat="1" ht="30" x14ac:dyDescent="0.25">
      <c r="A20" s="3">
        <v>11</v>
      </c>
      <c r="B20" s="18" t="s">
        <v>44</v>
      </c>
      <c r="C20" s="18" t="s">
        <v>27</v>
      </c>
      <c r="D20" s="18" t="s">
        <v>45</v>
      </c>
      <c r="E20" s="18">
        <v>1</v>
      </c>
      <c r="F20" s="69" t="s">
        <v>41</v>
      </c>
      <c r="G20" s="70">
        <v>29955.360000000001</v>
      </c>
      <c r="H20" s="71">
        <f t="shared" si="1"/>
        <v>29955.360000000001</v>
      </c>
      <c r="I20" s="9" t="s">
        <v>38</v>
      </c>
    </row>
    <row r="21" spans="1:9" s="10" customFormat="1" ht="285" x14ac:dyDescent="0.25">
      <c r="A21" s="69">
        <v>12</v>
      </c>
      <c r="B21" s="18" t="s">
        <v>102</v>
      </c>
      <c r="C21" s="18" t="s">
        <v>27</v>
      </c>
      <c r="D21" s="18" t="s">
        <v>96</v>
      </c>
      <c r="E21" s="18">
        <v>1</v>
      </c>
      <c r="F21" s="69" t="s">
        <v>37</v>
      </c>
      <c r="G21" s="70">
        <v>60714.29</v>
      </c>
      <c r="H21" s="71">
        <f t="shared" si="1"/>
        <v>60714.29</v>
      </c>
      <c r="I21" s="9" t="s">
        <v>38</v>
      </c>
    </row>
    <row r="22" spans="1:9" s="10" customFormat="1" ht="30" x14ac:dyDescent="0.25">
      <c r="A22" s="3">
        <v>13</v>
      </c>
      <c r="B22" s="18" t="s">
        <v>46</v>
      </c>
      <c r="C22" s="18" t="s">
        <v>27</v>
      </c>
      <c r="D22" s="18" t="s">
        <v>47</v>
      </c>
      <c r="E22" s="18">
        <v>1</v>
      </c>
      <c r="F22" s="69" t="s">
        <v>37</v>
      </c>
      <c r="G22" s="70">
        <v>29821.43</v>
      </c>
      <c r="H22" s="71">
        <f t="shared" si="1"/>
        <v>29821.43</v>
      </c>
      <c r="I22" s="9" t="s">
        <v>38</v>
      </c>
    </row>
    <row r="23" spans="1:9" s="10" customFormat="1" ht="30" x14ac:dyDescent="0.25">
      <c r="A23" s="69">
        <v>14</v>
      </c>
      <c r="B23" s="18" t="s">
        <v>48</v>
      </c>
      <c r="C23" s="18" t="s">
        <v>27</v>
      </c>
      <c r="D23" s="18" t="s">
        <v>49</v>
      </c>
      <c r="E23" s="18">
        <v>1</v>
      </c>
      <c r="F23" s="69" t="s">
        <v>41</v>
      </c>
      <c r="G23" s="70">
        <v>5178.57</v>
      </c>
      <c r="H23" s="71">
        <f t="shared" si="1"/>
        <v>5178.57</v>
      </c>
      <c r="I23" s="9" t="s">
        <v>38</v>
      </c>
    </row>
    <row r="24" spans="1:9" s="10" customFormat="1" ht="30" x14ac:dyDescent="0.25">
      <c r="A24" s="3">
        <v>15</v>
      </c>
      <c r="B24" s="18" t="s">
        <v>48</v>
      </c>
      <c r="C24" s="18" t="s">
        <v>27</v>
      </c>
      <c r="D24" s="18" t="s">
        <v>50</v>
      </c>
      <c r="E24" s="18">
        <v>1</v>
      </c>
      <c r="F24" s="69" t="s">
        <v>41</v>
      </c>
      <c r="G24" s="70">
        <v>3392.86</v>
      </c>
      <c r="H24" s="71">
        <f t="shared" si="1"/>
        <v>3392.86</v>
      </c>
      <c r="I24" s="9" t="s">
        <v>38</v>
      </c>
    </row>
    <row r="25" spans="1:9" s="10" customFormat="1" ht="150" x14ac:dyDescent="0.25">
      <c r="A25" s="69">
        <v>16</v>
      </c>
      <c r="B25" s="72" t="s">
        <v>51</v>
      </c>
      <c r="C25" s="18" t="s">
        <v>27</v>
      </c>
      <c r="D25" s="72" t="s">
        <v>52</v>
      </c>
      <c r="E25" s="18">
        <v>34</v>
      </c>
      <c r="F25" s="73" t="s">
        <v>41</v>
      </c>
      <c r="G25" s="74">
        <v>95000</v>
      </c>
      <c r="H25" s="71">
        <f>G25*E25</f>
        <v>3230000</v>
      </c>
      <c r="I25" s="9" t="s">
        <v>38</v>
      </c>
    </row>
    <row r="26" spans="1:9" s="10" customFormat="1" ht="120" x14ac:dyDescent="0.25">
      <c r="A26" s="3">
        <v>17</v>
      </c>
      <c r="B26" s="72" t="s">
        <v>53</v>
      </c>
      <c r="C26" s="18" t="s">
        <v>27</v>
      </c>
      <c r="D26" s="12" t="s">
        <v>97</v>
      </c>
      <c r="E26" s="18">
        <v>10</v>
      </c>
      <c r="F26" s="73" t="s">
        <v>41</v>
      </c>
      <c r="G26" s="74">
        <v>105000</v>
      </c>
      <c r="H26" s="71">
        <f>G26*E26</f>
        <v>1050000</v>
      </c>
      <c r="I26" s="9" t="s">
        <v>38</v>
      </c>
    </row>
    <row r="27" spans="1:9" s="10" customFormat="1" ht="135" x14ac:dyDescent="0.25">
      <c r="A27" s="69">
        <v>18</v>
      </c>
      <c r="B27" s="72" t="s">
        <v>54</v>
      </c>
      <c r="C27" s="18" t="s">
        <v>27</v>
      </c>
      <c r="D27" s="72" t="s">
        <v>98</v>
      </c>
      <c r="E27" s="18">
        <v>8</v>
      </c>
      <c r="F27" s="73" t="s">
        <v>41</v>
      </c>
      <c r="G27" s="74">
        <v>135000</v>
      </c>
      <c r="H27" s="71">
        <f>G27*E27</f>
        <v>1080000</v>
      </c>
      <c r="I27" s="9" t="s">
        <v>38</v>
      </c>
    </row>
    <row r="28" spans="1:9" s="10" customFormat="1" x14ac:dyDescent="0.25">
      <c r="A28" s="3">
        <v>19</v>
      </c>
      <c r="B28" s="75" t="s">
        <v>246</v>
      </c>
      <c r="C28" s="18"/>
      <c r="D28" s="12"/>
      <c r="E28" s="76"/>
      <c r="F28" s="76"/>
      <c r="G28" s="77"/>
      <c r="H28" s="71"/>
      <c r="I28" s="9"/>
    </row>
    <row r="29" spans="1:9" s="10" customFormat="1" ht="75" x14ac:dyDescent="0.25">
      <c r="A29" s="69">
        <v>20</v>
      </c>
      <c r="B29" s="72" t="s">
        <v>56</v>
      </c>
      <c r="C29" s="18" t="s">
        <v>27</v>
      </c>
      <c r="D29" s="12" t="s">
        <v>57</v>
      </c>
      <c r="E29" s="18">
        <v>15</v>
      </c>
      <c r="F29" s="73" t="s">
        <v>41</v>
      </c>
      <c r="G29" s="74">
        <v>50618.749999999993</v>
      </c>
      <c r="H29" s="78">
        <f t="shared" ref="H29:H40" si="2">G29*E29</f>
        <v>759281.24999999988</v>
      </c>
      <c r="I29" s="9" t="s">
        <v>38</v>
      </c>
    </row>
    <row r="30" spans="1:9" s="10" customFormat="1" ht="30" x14ac:dyDescent="0.25">
      <c r="A30" s="3">
        <v>21</v>
      </c>
      <c r="B30" s="72" t="s">
        <v>94</v>
      </c>
      <c r="C30" s="18" t="s">
        <v>30</v>
      </c>
      <c r="D30" s="12" t="s">
        <v>58</v>
      </c>
      <c r="E30" s="18">
        <v>10800</v>
      </c>
      <c r="F30" s="73" t="s">
        <v>59</v>
      </c>
      <c r="G30" s="74">
        <v>122.33</v>
      </c>
      <c r="H30" s="78">
        <f t="shared" si="2"/>
        <v>1321164</v>
      </c>
      <c r="I30" s="9" t="s">
        <v>38</v>
      </c>
    </row>
    <row r="31" spans="1:9" s="10" customFormat="1" ht="90" x14ac:dyDescent="0.25">
      <c r="A31" s="69">
        <v>22</v>
      </c>
      <c r="B31" s="72" t="s">
        <v>60</v>
      </c>
      <c r="C31" s="18" t="s">
        <v>27</v>
      </c>
      <c r="D31" s="12" t="s">
        <v>61</v>
      </c>
      <c r="E31" s="18">
        <v>10</v>
      </c>
      <c r="F31" s="73" t="s">
        <v>41</v>
      </c>
      <c r="G31" s="74">
        <v>162500</v>
      </c>
      <c r="H31" s="78">
        <f t="shared" si="2"/>
        <v>1625000</v>
      </c>
      <c r="I31" s="9" t="s">
        <v>38</v>
      </c>
    </row>
    <row r="32" spans="1:9" s="10" customFormat="1" ht="75" x14ac:dyDescent="0.25">
      <c r="A32" s="3">
        <v>23</v>
      </c>
      <c r="B32" s="72" t="s">
        <v>62</v>
      </c>
      <c r="C32" s="18" t="s">
        <v>27</v>
      </c>
      <c r="D32" s="12" t="s">
        <v>63</v>
      </c>
      <c r="E32" s="18">
        <v>10</v>
      </c>
      <c r="F32" s="73" t="s">
        <v>41</v>
      </c>
      <c r="G32" s="74">
        <v>54901.79</v>
      </c>
      <c r="H32" s="78">
        <f t="shared" si="2"/>
        <v>549017.9</v>
      </c>
      <c r="I32" s="9" t="s">
        <v>38</v>
      </c>
    </row>
    <row r="33" spans="1:9" s="10" customFormat="1" ht="75" x14ac:dyDescent="0.25">
      <c r="A33" s="69">
        <v>24</v>
      </c>
      <c r="B33" s="72" t="s">
        <v>62</v>
      </c>
      <c r="C33" s="18" t="s">
        <v>27</v>
      </c>
      <c r="D33" s="12" t="s">
        <v>64</v>
      </c>
      <c r="E33" s="18">
        <v>5</v>
      </c>
      <c r="F33" s="73" t="s">
        <v>41</v>
      </c>
      <c r="G33" s="74">
        <v>237946.43</v>
      </c>
      <c r="H33" s="78">
        <f t="shared" si="2"/>
        <v>1189732.1499999999</v>
      </c>
      <c r="I33" s="9" t="s">
        <v>38</v>
      </c>
    </row>
    <row r="34" spans="1:9" s="10" customFormat="1" ht="75" x14ac:dyDescent="0.25">
      <c r="A34" s="3">
        <v>25</v>
      </c>
      <c r="B34" s="72" t="s">
        <v>65</v>
      </c>
      <c r="C34" s="18" t="s">
        <v>27</v>
      </c>
      <c r="D34" s="12" t="s">
        <v>66</v>
      </c>
      <c r="E34" s="18">
        <v>8</v>
      </c>
      <c r="F34" s="73" t="s">
        <v>41</v>
      </c>
      <c r="G34" s="74">
        <v>237946.43</v>
      </c>
      <c r="H34" s="78">
        <f t="shared" si="2"/>
        <v>1903571.44</v>
      </c>
      <c r="I34" s="9" t="s">
        <v>38</v>
      </c>
    </row>
    <row r="35" spans="1:9" s="10" customFormat="1" ht="75" x14ac:dyDescent="0.25">
      <c r="A35" s="69">
        <v>26</v>
      </c>
      <c r="B35" s="72" t="s">
        <v>67</v>
      </c>
      <c r="C35" s="18" t="s">
        <v>27</v>
      </c>
      <c r="D35" s="12" t="s">
        <v>68</v>
      </c>
      <c r="E35" s="18">
        <v>2</v>
      </c>
      <c r="F35" s="73" t="s">
        <v>41</v>
      </c>
      <c r="G35" s="74">
        <v>162500</v>
      </c>
      <c r="H35" s="78">
        <f t="shared" si="2"/>
        <v>325000</v>
      </c>
      <c r="I35" s="9" t="s">
        <v>38</v>
      </c>
    </row>
    <row r="36" spans="1:9" s="10" customFormat="1" ht="75" x14ac:dyDescent="0.25">
      <c r="A36" s="3">
        <v>27</v>
      </c>
      <c r="B36" s="72" t="s">
        <v>69</v>
      </c>
      <c r="C36" s="18" t="s">
        <v>27</v>
      </c>
      <c r="D36" s="12" t="s">
        <v>70</v>
      </c>
      <c r="E36" s="18">
        <v>6</v>
      </c>
      <c r="F36" s="73" t="s">
        <v>41</v>
      </c>
      <c r="G36" s="74">
        <v>44908.04</v>
      </c>
      <c r="H36" s="78">
        <f t="shared" si="2"/>
        <v>269448.24</v>
      </c>
      <c r="I36" s="9" t="s">
        <v>38</v>
      </c>
    </row>
    <row r="37" spans="1:9" s="10" customFormat="1" ht="105" x14ac:dyDescent="0.25">
      <c r="A37" s="69">
        <v>28</v>
      </c>
      <c r="B37" s="72" t="s">
        <v>71</v>
      </c>
      <c r="C37" s="18" t="s">
        <v>27</v>
      </c>
      <c r="D37" s="12" t="s">
        <v>72</v>
      </c>
      <c r="E37" s="18">
        <v>2</v>
      </c>
      <c r="F37" s="73" t="s">
        <v>41</v>
      </c>
      <c r="G37" s="74">
        <v>58482.14</v>
      </c>
      <c r="H37" s="78">
        <f t="shared" si="2"/>
        <v>116964.28</v>
      </c>
      <c r="I37" s="9" t="s">
        <v>38</v>
      </c>
    </row>
    <row r="38" spans="1:9" s="10" customFormat="1" ht="60" x14ac:dyDescent="0.25">
      <c r="A38" s="3">
        <v>29</v>
      </c>
      <c r="B38" s="72" t="s">
        <v>73</v>
      </c>
      <c r="C38" s="18" t="s">
        <v>27</v>
      </c>
      <c r="D38" s="12" t="s">
        <v>74</v>
      </c>
      <c r="E38" s="18">
        <v>2</v>
      </c>
      <c r="F38" s="73" t="s">
        <v>41</v>
      </c>
      <c r="G38" s="74">
        <v>237946.43</v>
      </c>
      <c r="H38" s="78">
        <f t="shared" si="2"/>
        <v>475892.86</v>
      </c>
      <c r="I38" s="9" t="s">
        <v>38</v>
      </c>
    </row>
    <row r="39" spans="1:9" s="10" customFormat="1" ht="60" x14ac:dyDescent="0.25">
      <c r="A39" s="69">
        <v>30</v>
      </c>
      <c r="B39" s="72" t="s">
        <v>75</v>
      </c>
      <c r="C39" s="18" t="s">
        <v>27</v>
      </c>
      <c r="D39" s="12" t="s">
        <v>76</v>
      </c>
      <c r="E39" s="18">
        <v>10</v>
      </c>
      <c r="F39" s="73" t="s">
        <v>41</v>
      </c>
      <c r="G39" s="74">
        <v>47763.39</v>
      </c>
      <c r="H39" s="78">
        <f t="shared" si="2"/>
        <v>477633.9</v>
      </c>
      <c r="I39" s="9" t="s">
        <v>38</v>
      </c>
    </row>
    <row r="40" spans="1:9" s="10" customFormat="1" ht="75" x14ac:dyDescent="0.25">
      <c r="A40" s="3">
        <v>31</v>
      </c>
      <c r="B40" s="72" t="s">
        <v>77</v>
      </c>
      <c r="C40" s="18" t="s">
        <v>27</v>
      </c>
      <c r="D40" s="12" t="s">
        <v>78</v>
      </c>
      <c r="E40" s="18">
        <v>4</v>
      </c>
      <c r="F40" s="73" t="s">
        <v>41</v>
      </c>
      <c r="G40" s="74">
        <v>109107.14</v>
      </c>
      <c r="H40" s="78">
        <f t="shared" si="2"/>
        <v>436428.56</v>
      </c>
      <c r="I40" s="9" t="s">
        <v>38</v>
      </c>
    </row>
    <row r="41" spans="1:9" s="10" customFormat="1" ht="45" x14ac:dyDescent="0.25">
      <c r="A41" s="69">
        <v>32</v>
      </c>
      <c r="B41" s="12" t="s">
        <v>79</v>
      </c>
      <c r="C41" s="18" t="s">
        <v>27</v>
      </c>
      <c r="D41" s="12" t="s">
        <v>80</v>
      </c>
      <c r="E41" s="76">
        <v>16</v>
      </c>
      <c r="F41" s="73" t="s">
        <v>41</v>
      </c>
      <c r="G41" s="74">
        <v>32024.11</v>
      </c>
      <c r="H41" s="79">
        <f t="shared" ref="H41:H66" si="3">E41*G41</f>
        <v>512385.76</v>
      </c>
      <c r="I41" s="9" t="s">
        <v>38</v>
      </c>
    </row>
    <row r="42" spans="1:9" s="10" customFormat="1" ht="45" x14ac:dyDescent="0.25">
      <c r="A42" s="3">
        <v>33</v>
      </c>
      <c r="B42" s="12" t="s">
        <v>79</v>
      </c>
      <c r="C42" s="18" t="s">
        <v>27</v>
      </c>
      <c r="D42" s="12" t="s">
        <v>81</v>
      </c>
      <c r="E42" s="80">
        <v>1</v>
      </c>
      <c r="F42" s="73" t="s">
        <v>41</v>
      </c>
      <c r="G42" s="74">
        <v>30883.93</v>
      </c>
      <c r="H42" s="79">
        <f t="shared" si="3"/>
        <v>30883.93</v>
      </c>
      <c r="I42" s="9" t="s">
        <v>38</v>
      </c>
    </row>
    <row r="43" spans="1:9" s="10" customFormat="1" ht="105" x14ac:dyDescent="0.25">
      <c r="A43" s="69">
        <v>34</v>
      </c>
      <c r="B43" s="12" t="s">
        <v>100</v>
      </c>
      <c r="C43" s="18" t="s">
        <v>101</v>
      </c>
      <c r="D43" s="3" t="s">
        <v>103</v>
      </c>
      <c r="E43" s="80">
        <v>1</v>
      </c>
      <c r="F43" s="73" t="s">
        <v>21</v>
      </c>
      <c r="G43" s="74">
        <v>12175892.859999999</v>
      </c>
      <c r="H43" s="79">
        <f t="shared" si="3"/>
        <v>12175892.859999999</v>
      </c>
      <c r="I43" s="9" t="s">
        <v>38</v>
      </c>
    </row>
    <row r="44" spans="1:9" s="10" customFormat="1" x14ac:dyDescent="0.25">
      <c r="A44" s="69">
        <v>35</v>
      </c>
      <c r="B44" s="12"/>
      <c r="C44" s="18"/>
      <c r="D44" s="3"/>
      <c r="E44" s="80"/>
      <c r="F44" s="73"/>
      <c r="G44" s="74"/>
      <c r="H44" s="79"/>
      <c r="I44" s="9"/>
    </row>
    <row r="45" spans="1:9" s="10" customFormat="1" x14ac:dyDescent="0.25">
      <c r="A45" s="69">
        <v>36</v>
      </c>
      <c r="B45" s="12"/>
      <c r="C45" s="18"/>
      <c r="D45" s="3"/>
      <c r="E45" s="80"/>
      <c r="F45" s="73"/>
      <c r="G45" s="74"/>
      <c r="H45" s="79"/>
      <c r="I45" s="9"/>
    </row>
    <row r="46" spans="1:9" s="10" customFormat="1" x14ac:dyDescent="0.25">
      <c r="A46" s="69">
        <v>37</v>
      </c>
      <c r="B46" s="12"/>
      <c r="C46" s="18"/>
      <c r="D46" s="3"/>
      <c r="E46" s="80"/>
      <c r="F46" s="73"/>
      <c r="G46" s="74"/>
      <c r="H46" s="79"/>
      <c r="I46" s="9"/>
    </row>
    <row r="47" spans="1:9" s="10" customFormat="1" ht="45" x14ac:dyDescent="0.25">
      <c r="A47" s="69">
        <v>38</v>
      </c>
      <c r="B47" s="4" t="s">
        <v>104</v>
      </c>
      <c r="C47" s="81" t="s">
        <v>30</v>
      </c>
      <c r="D47" s="12" t="s">
        <v>105</v>
      </c>
      <c r="E47" s="6">
        <v>1</v>
      </c>
      <c r="F47" s="73" t="s">
        <v>21</v>
      </c>
      <c r="G47" s="82">
        <v>1325872</v>
      </c>
      <c r="H47" s="79">
        <f t="shared" si="3"/>
        <v>1325872</v>
      </c>
      <c r="I47" s="9" t="s">
        <v>38</v>
      </c>
    </row>
    <row r="48" spans="1:9" s="10" customFormat="1" ht="45" x14ac:dyDescent="0.25">
      <c r="A48" s="3">
        <v>39</v>
      </c>
      <c r="B48" s="4" t="s">
        <v>106</v>
      </c>
      <c r="C48" s="81" t="s">
        <v>30</v>
      </c>
      <c r="D48" s="12" t="s">
        <v>105</v>
      </c>
      <c r="E48" s="6">
        <v>1</v>
      </c>
      <c r="F48" s="73" t="s">
        <v>21</v>
      </c>
      <c r="G48" s="82">
        <v>3475994</v>
      </c>
      <c r="H48" s="79">
        <f t="shared" si="3"/>
        <v>3475994</v>
      </c>
      <c r="I48" s="9" t="s">
        <v>38</v>
      </c>
    </row>
    <row r="49" spans="1:9" s="10" customFormat="1" ht="45" x14ac:dyDescent="0.25">
      <c r="A49" s="3">
        <v>40</v>
      </c>
      <c r="B49" s="4" t="s">
        <v>110</v>
      </c>
      <c r="C49" s="81" t="s">
        <v>30</v>
      </c>
      <c r="D49" s="12" t="s">
        <v>105</v>
      </c>
      <c r="E49" s="6">
        <v>1</v>
      </c>
      <c r="F49" s="73" t="s">
        <v>21</v>
      </c>
      <c r="G49" s="82">
        <v>1455804</v>
      </c>
      <c r="H49" s="79">
        <f t="shared" si="3"/>
        <v>1455804</v>
      </c>
      <c r="I49" s="9" t="s">
        <v>38</v>
      </c>
    </row>
    <row r="50" spans="1:9" s="10" customFormat="1" x14ac:dyDescent="0.25">
      <c r="A50" s="3">
        <v>41</v>
      </c>
      <c r="B50" s="4"/>
      <c r="C50" s="81"/>
      <c r="D50" s="12"/>
      <c r="E50" s="6"/>
      <c r="F50" s="73"/>
      <c r="G50" s="82"/>
      <c r="H50" s="79"/>
      <c r="I50" s="9"/>
    </row>
    <row r="51" spans="1:9" s="10" customFormat="1" ht="90" x14ac:dyDescent="0.25">
      <c r="A51" s="3">
        <v>42</v>
      </c>
      <c r="B51" s="83" t="s">
        <v>107</v>
      </c>
      <c r="C51" s="18" t="s">
        <v>27</v>
      </c>
      <c r="D51" s="3" t="s">
        <v>111</v>
      </c>
      <c r="E51" s="6">
        <v>1</v>
      </c>
      <c r="F51" s="6" t="s">
        <v>21</v>
      </c>
      <c r="G51" s="82">
        <v>3995703</v>
      </c>
      <c r="H51" s="79">
        <f t="shared" si="3"/>
        <v>3995703</v>
      </c>
      <c r="I51" s="9" t="s">
        <v>38</v>
      </c>
    </row>
    <row r="52" spans="1:9" s="10" customFormat="1" ht="162" customHeight="1" x14ac:dyDescent="0.25">
      <c r="A52" s="3">
        <v>43</v>
      </c>
      <c r="B52" s="12" t="s">
        <v>108</v>
      </c>
      <c r="C52" s="18" t="s">
        <v>27</v>
      </c>
      <c r="D52" s="3" t="s">
        <v>112</v>
      </c>
      <c r="E52" s="6">
        <v>1</v>
      </c>
      <c r="F52" s="6" t="s">
        <v>21</v>
      </c>
      <c r="G52" s="82">
        <v>5523126</v>
      </c>
      <c r="H52" s="79">
        <f t="shared" si="3"/>
        <v>5523126</v>
      </c>
      <c r="I52" s="9" t="s">
        <v>38</v>
      </c>
    </row>
    <row r="53" spans="1:9" s="10" customFormat="1" ht="77.25" customHeight="1" x14ac:dyDescent="0.25">
      <c r="A53" s="3">
        <v>44</v>
      </c>
      <c r="B53" s="12" t="s">
        <v>109</v>
      </c>
      <c r="C53" s="18" t="s">
        <v>27</v>
      </c>
      <c r="D53" s="3" t="s">
        <v>113</v>
      </c>
      <c r="E53" s="6">
        <v>1</v>
      </c>
      <c r="F53" s="6" t="s">
        <v>21</v>
      </c>
      <c r="G53" s="82">
        <v>7413661</v>
      </c>
      <c r="H53" s="79">
        <f t="shared" si="3"/>
        <v>7413661</v>
      </c>
      <c r="I53" s="9" t="s">
        <v>38</v>
      </c>
    </row>
    <row r="54" spans="1:9" s="10" customFormat="1" ht="222" customHeight="1" x14ac:dyDescent="0.25">
      <c r="A54" s="3">
        <v>45</v>
      </c>
      <c r="B54" s="5" t="s">
        <v>114</v>
      </c>
      <c r="C54" s="18" t="s">
        <v>27</v>
      </c>
      <c r="D54" s="11" t="s">
        <v>115</v>
      </c>
      <c r="E54" s="8">
        <v>1</v>
      </c>
      <c r="F54" s="8" t="s">
        <v>41</v>
      </c>
      <c r="G54" s="84">
        <v>1780625</v>
      </c>
      <c r="H54" s="47">
        <f t="shared" si="3"/>
        <v>1780625</v>
      </c>
      <c r="I54" s="9" t="s">
        <v>38</v>
      </c>
    </row>
    <row r="55" spans="1:9" s="10" customFormat="1" ht="14.25" customHeight="1" x14ac:dyDescent="0.25">
      <c r="A55" s="11">
        <v>46</v>
      </c>
      <c r="B55" s="12"/>
      <c r="C55" s="18"/>
      <c r="D55" s="3"/>
      <c r="E55" s="6"/>
      <c r="F55" s="6"/>
      <c r="G55" s="85"/>
      <c r="H55" s="47"/>
      <c r="I55" s="9"/>
    </row>
    <row r="56" spans="1:9" s="10" customFormat="1" ht="290.25" customHeight="1" x14ac:dyDescent="0.25">
      <c r="A56" s="11">
        <v>47</v>
      </c>
      <c r="B56" s="86" t="s">
        <v>116</v>
      </c>
      <c r="C56" s="87" t="s">
        <v>27</v>
      </c>
      <c r="D56" s="87" t="s">
        <v>117</v>
      </c>
      <c r="E56" s="8">
        <v>1</v>
      </c>
      <c r="F56" s="8" t="s">
        <v>21</v>
      </c>
      <c r="G56" s="88">
        <v>3009778.58</v>
      </c>
      <c r="H56" s="47">
        <f t="shared" si="3"/>
        <v>3009778.58</v>
      </c>
      <c r="I56" s="9" t="s">
        <v>38</v>
      </c>
    </row>
    <row r="57" spans="1:9" s="10" customFormat="1" ht="142.5" customHeight="1" x14ac:dyDescent="0.25">
      <c r="A57" s="11">
        <v>48</v>
      </c>
      <c r="B57" s="3" t="s">
        <v>118</v>
      </c>
      <c r="C57" s="89" t="s">
        <v>27</v>
      </c>
      <c r="D57" s="3" t="s">
        <v>119</v>
      </c>
      <c r="E57" s="3">
        <v>1</v>
      </c>
      <c r="F57" s="3" t="s">
        <v>41</v>
      </c>
      <c r="G57" s="90">
        <v>613017.86</v>
      </c>
      <c r="H57" s="47">
        <f t="shared" si="3"/>
        <v>613017.86</v>
      </c>
      <c r="I57" s="9" t="s">
        <v>38</v>
      </c>
    </row>
    <row r="58" spans="1:9" s="10" customFormat="1" ht="328.5" customHeight="1" x14ac:dyDescent="0.25">
      <c r="A58" s="11">
        <v>49</v>
      </c>
      <c r="B58" s="3" t="s">
        <v>120</v>
      </c>
      <c r="C58" s="89" t="s">
        <v>27</v>
      </c>
      <c r="D58" s="3" t="s">
        <v>121</v>
      </c>
      <c r="E58" s="3">
        <v>1</v>
      </c>
      <c r="F58" s="3" t="s">
        <v>41</v>
      </c>
      <c r="G58" s="34">
        <v>2504615.1800000002</v>
      </c>
      <c r="H58" s="47">
        <f t="shared" si="3"/>
        <v>2504615.1800000002</v>
      </c>
      <c r="I58" s="9" t="s">
        <v>38</v>
      </c>
    </row>
    <row r="59" spans="1:9" s="10" customFormat="1" ht="260.25" customHeight="1" x14ac:dyDescent="0.25">
      <c r="A59" s="11">
        <v>50</v>
      </c>
      <c r="B59" s="3" t="s">
        <v>122</v>
      </c>
      <c r="C59" s="2" t="s">
        <v>27</v>
      </c>
      <c r="D59" s="3" t="s">
        <v>123</v>
      </c>
      <c r="E59" s="6">
        <v>1</v>
      </c>
      <c r="F59" s="6" t="s">
        <v>21</v>
      </c>
      <c r="G59" s="34">
        <v>9695598</v>
      </c>
      <c r="H59" s="47">
        <f t="shared" si="3"/>
        <v>9695598</v>
      </c>
      <c r="I59" s="9" t="s">
        <v>38</v>
      </c>
    </row>
    <row r="60" spans="1:9" s="10" customFormat="1" ht="75" x14ac:dyDescent="0.25">
      <c r="A60" s="11">
        <v>51</v>
      </c>
      <c r="B60" s="11" t="s">
        <v>124</v>
      </c>
      <c r="C60" s="81" t="s">
        <v>30</v>
      </c>
      <c r="D60" s="11" t="s">
        <v>33</v>
      </c>
      <c r="E60" s="8">
        <v>1</v>
      </c>
      <c r="F60" s="8" t="s">
        <v>21</v>
      </c>
      <c r="G60" s="34">
        <v>87858</v>
      </c>
      <c r="H60" s="47">
        <f t="shared" si="3"/>
        <v>87858</v>
      </c>
      <c r="I60" s="9" t="s">
        <v>38</v>
      </c>
    </row>
    <row r="61" spans="1:9" s="10" customFormat="1" ht="75" x14ac:dyDescent="0.25">
      <c r="A61" s="3">
        <v>52</v>
      </c>
      <c r="B61" s="3" t="s">
        <v>125</v>
      </c>
      <c r="C61" s="81" t="s">
        <v>30</v>
      </c>
      <c r="D61" s="3" t="s">
        <v>33</v>
      </c>
      <c r="E61" s="6">
        <v>1</v>
      </c>
      <c r="F61" s="6" t="s">
        <v>21</v>
      </c>
      <c r="G61" s="34">
        <v>138154</v>
      </c>
      <c r="H61" s="91">
        <f t="shared" si="3"/>
        <v>138154</v>
      </c>
      <c r="I61" s="9" t="s">
        <v>38</v>
      </c>
    </row>
    <row r="62" spans="1:9" s="10" customFormat="1" ht="45" x14ac:dyDescent="0.25">
      <c r="A62" s="3">
        <v>53</v>
      </c>
      <c r="B62" s="4" t="s">
        <v>126</v>
      </c>
      <c r="C62" s="81" t="s">
        <v>30</v>
      </c>
      <c r="D62" s="4" t="s">
        <v>127</v>
      </c>
      <c r="E62" s="6">
        <v>475</v>
      </c>
      <c r="F62" s="6" t="s">
        <v>55</v>
      </c>
      <c r="G62" s="34">
        <v>7142.86</v>
      </c>
      <c r="H62" s="91">
        <f t="shared" si="3"/>
        <v>3392858.5</v>
      </c>
      <c r="I62" s="9" t="s">
        <v>38</v>
      </c>
    </row>
    <row r="63" spans="1:9" s="10" customFormat="1" ht="60" x14ac:dyDescent="0.25">
      <c r="A63" s="3">
        <v>54</v>
      </c>
      <c r="B63" s="11" t="s">
        <v>154</v>
      </c>
      <c r="C63" s="81" t="s">
        <v>30</v>
      </c>
      <c r="D63" s="4" t="s">
        <v>162</v>
      </c>
      <c r="E63" s="6">
        <v>1</v>
      </c>
      <c r="F63" s="6" t="s">
        <v>21</v>
      </c>
      <c r="G63" s="34">
        <v>537797</v>
      </c>
      <c r="H63" s="91">
        <f t="shared" si="3"/>
        <v>537797</v>
      </c>
      <c r="I63" s="9" t="s">
        <v>38</v>
      </c>
    </row>
    <row r="64" spans="1:9" s="10" customFormat="1" ht="60" x14ac:dyDescent="0.25">
      <c r="A64" s="11">
        <v>55</v>
      </c>
      <c r="B64" s="11" t="s">
        <v>155</v>
      </c>
      <c r="C64" s="81" t="s">
        <v>30</v>
      </c>
      <c r="D64" s="4" t="s">
        <v>162</v>
      </c>
      <c r="E64" s="8">
        <v>1</v>
      </c>
      <c r="F64" s="6" t="s">
        <v>21</v>
      </c>
      <c r="G64" s="34">
        <v>440993</v>
      </c>
      <c r="H64" s="47">
        <f t="shared" si="3"/>
        <v>440993</v>
      </c>
      <c r="I64" s="9" t="s">
        <v>38</v>
      </c>
    </row>
    <row r="65" spans="1:9" s="10" customFormat="1" ht="60" x14ac:dyDescent="0.25">
      <c r="A65" s="3">
        <v>56</v>
      </c>
      <c r="B65" s="11" t="s">
        <v>143</v>
      </c>
      <c r="C65" s="81" t="s">
        <v>30</v>
      </c>
      <c r="D65" s="4" t="s">
        <v>144</v>
      </c>
      <c r="E65" s="8">
        <v>1</v>
      </c>
      <c r="F65" s="6" t="s">
        <v>21</v>
      </c>
      <c r="G65" s="34">
        <v>430714.29</v>
      </c>
      <c r="H65" s="47">
        <f t="shared" si="3"/>
        <v>430714.29</v>
      </c>
      <c r="I65" s="9" t="s">
        <v>38</v>
      </c>
    </row>
    <row r="66" spans="1:9" s="10" customFormat="1" ht="60" x14ac:dyDescent="0.25">
      <c r="A66" s="11">
        <v>57</v>
      </c>
      <c r="B66" s="11" t="s">
        <v>145</v>
      </c>
      <c r="C66" s="81" t="s">
        <v>30</v>
      </c>
      <c r="D66" s="4" t="s">
        <v>146</v>
      </c>
      <c r="E66" s="8">
        <v>1</v>
      </c>
      <c r="F66" s="6" t="s">
        <v>21</v>
      </c>
      <c r="G66" s="34">
        <v>1704408.93</v>
      </c>
      <c r="H66" s="47">
        <f t="shared" si="3"/>
        <v>1704408.93</v>
      </c>
      <c r="I66" s="9" t="s">
        <v>38</v>
      </c>
    </row>
    <row r="67" spans="1:9" s="10" customFormat="1" ht="75" customHeight="1" x14ac:dyDescent="0.25">
      <c r="A67" s="3">
        <v>58</v>
      </c>
      <c r="B67" s="3" t="s">
        <v>131</v>
      </c>
      <c r="C67" s="3" t="s">
        <v>27</v>
      </c>
      <c r="D67" s="7" t="s">
        <v>132</v>
      </c>
      <c r="E67" s="3">
        <v>1</v>
      </c>
      <c r="F67" s="8" t="s">
        <v>41</v>
      </c>
      <c r="G67" s="34">
        <v>942459.82</v>
      </c>
      <c r="H67" s="47">
        <f>E67*G67</f>
        <v>942459.82</v>
      </c>
      <c r="I67" s="9" t="s">
        <v>38</v>
      </c>
    </row>
    <row r="68" spans="1:9" s="10" customFormat="1" ht="105" x14ac:dyDescent="0.25">
      <c r="A68" s="11">
        <v>59</v>
      </c>
      <c r="B68" s="3" t="s">
        <v>133</v>
      </c>
      <c r="C68" s="3" t="s">
        <v>27</v>
      </c>
      <c r="D68" s="92" t="s">
        <v>134</v>
      </c>
      <c r="E68" s="3">
        <v>1</v>
      </c>
      <c r="F68" s="8" t="s">
        <v>41</v>
      </c>
      <c r="G68" s="34">
        <v>259528.57</v>
      </c>
      <c r="H68" s="47">
        <f t="shared" ref="H68:H86" si="4">E68*G68</f>
        <v>259528.57</v>
      </c>
      <c r="I68" s="9" t="s">
        <v>38</v>
      </c>
    </row>
    <row r="69" spans="1:9" s="10" customFormat="1" ht="105" x14ac:dyDescent="0.25">
      <c r="A69" s="3">
        <v>60</v>
      </c>
      <c r="B69" s="3" t="s">
        <v>135</v>
      </c>
      <c r="C69" s="3" t="s">
        <v>27</v>
      </c>
      <c r="D69" s="92" t="s">
        <v>136</v>
      </c>
      <c r="E69" s="3">
        <v>1</v>
      </c>
      <c r="F69" s="8" t="s">
        <v>41</v>
      </c>
      <c r="G69" s="34">
        <v>206757.14</v>
      </c>
      <c r="H69" s="47">
        <f t="shared" si="4"/>
        <v>206757.14</v>
      </c>
      <c r="I69" s="9" t="s">
        <v>38</v>
      </c>
    </row>
    <row r="70" spans="1:9" s="10" customFormat="1" ht="60" x14ac:dyDescent="0.25">
      <c r="A70" s="11">
        <v>61</v>
      </c>
      <c r="B70" s="3" t="s">
        <v>137</v>
      </c>
      <c r="C70" s="3" t="s">
        <v>27</v>
      </c>
      <c r="D70" s="92" t="s">
        <v>138</v>
      </c>
      <c r="E70" s="3">
        <v>1</v>
      </c>
      <c r="F70" s="8" t="s">
        <v>41</v>
      </c>
      <c r="G70" s="34">
        <v>196664.29</v>
      </c>
      <c r="H70" s="47">
        <f t="shared" si="4"/>
        <v>196664.29</v>
      </c>
      <c r="I70" s="9" t="s">
        <v>38</v>
      </c>
    </row>
    <row r="71" spans="1:9" s="10" customFormat="1" ht="150" x14ac:dyDescent="0.25">
      <c r="A71" s="3">
        <v>62</v>
      </c>
      <c r="B71" s="3" t="s">
        <v>139</v>
      </c>
      <c r="C71" s="3" t="s">
        <v>27</v>
      </c>
      <c r="D71" s="3" t="s">
        <v>140</v>
      </c>
      <c r="E71" s="3">
        <v>1</v>
      </c>
      <c r="F71" s="8" t="s">
        <v>41</v>
      </c>
      <c r="G71" s="34">
        <v>1432936.61</v>
      </c>
      <c r="H71" s="47">
        <f t="shared" si="4"/>
        <v>1432936.61</v>
      </c>
      <c r="I71" s="9" t="s">
        <v>38</v>
      </c>
    </row>
    <row r="72" spans="1:9" s="10" customFormat="1" ht="144.75" customHeight="1" x14ac:dyDescent="0.25">
      <c r="A72" s="11">
        <v>63</v>
      </c>
      <c r="B72" s="3" t="s">
        <v>141</v>
      </c>
      <c r="C72" s="3" t="s">
        <v>27</v>
      </c>
      <c r="D72" s="3" t="s">
        <v>142</v>
      </c>
      <c r="E72" s="3">
        <v>1</v>
      </c>
      <c r="F72" s="8" t="s">
        <v>41</v>
      </c>
      <c r="G72" s="34">
        <v>2375558.04</v>
      </c>
      <c r="H72" s="47">
        <f t="shared" si="4"/>
        <v>2375558.04</v>
      </c>
      <c r="I72" s="9" t="s">
        <v>38</v>
      </c>
    </row>
    <row r="73" spans="1:9" s="10" customFormat="1" ht="177.75" customHeight="1" x14ac:dyDescent="0.25">
      <c r="A73" s="7">
        <v>64</v>
      </c>
      <c r="B73" s="3" t="s">
        <v>147</v>
      </c>
      <c r="C73" s="3" t="s">
        <v>27</v>
      </c>
      <c r="D73" s="93" t="s">
        <v>148</v>
      </c>
      <c r="E73" s="3">
        <v>1</v>
      </c>
      <c r="F73" s="8" t="s">
        <v>41</v>
      </c>
      <c r="G73" s="34">
        <v>298745</v>
      </c>
      <c r="H73" s="47">
        <f t="shared" si="4"/>
        <v>298745</v>
      </c>
      <c r="I73" s="9" t="s">
        <v>38</v>
      </c>
    </row>
    <row r="74" spans="1:9" s="10" customFormat="1" ht="92.25" customHeight="1" x14ac:dyDescent="0.25">
      <c r="A74" s="13">
        <v>65</v>
      </c>
      <c r="B74" s="3" t="s">
        <v>156</v>
      </c>
      <c r="C74" s="94" t="s">
        <v>27</v>
      </c>
      <c r="D74" s="95" t="s">
        <v>157</v>
      </c>
      <c r="E74" s="3">
        <v>1</v>
      </c>
      <c r="F74" s="8" t="s">
        <v>41</v>
      </c>
      <c r="G74" s="34">
        <v>301683</v>
      </c>
      <c r="H74" s="47">
        <f t="shared" si="4"/>
        <v>301683</v>
      </c>
      <c r="I74" s="9" t="s">
        <v>38</v>
      </c>
    </row>
    <row r="75" spans="1:9" s="10" customFormat="1" ht="165" x14ac:dyDescent="0.25">
      <c r="A75" s="7">
        <v>66</v>
      </c>
      <c r="B75" s="3" t="s">
        <v>149</v>
      </c>
      <c r="C75" s="94" t="s">
        <v>27</v>
      </c>
      <c r="D75" s="3" t="s">
        <v>150</v>
      </c>
      <c r="E75" s="3">
        <v>1</v>
      </c>
      <c r="F75" s="8" t="s">
        <v>41</v>
      </c>
      <c r="G75" s="34">
        <v>224303</v>
      </c>
      <c r="H75" s="47">
        <f t="shared" si="4"/>
        <v>224303</v>
      </c>
      <c r="I75" s="9" t="s">
        <v>38</v>
      </c>
    </row>
    <row r="76" spans="1:9" s="10" customFormat="1" ht="126" customHeight="1" x14ac:dyDescent="0.25">
      <c r="A76" s="13">
        <v>67</v>
      </c>
      <c r="B76" s="3" t="s">
        <v>151</v>
      </c>
      <c r="C76" s="94" t="s">
        <v>27</v>
      </c>
      <c r="D76" s="11" t="s">
        <v>176</v>
      </c>
      <c r="E76" s="3">
        <v>1</v>
      </c>
      <c r="F76" s="8" t="s">
        <v>41</v>
      </c>
      <c r="G76" s="34">
        <v>140051</v>
      </c>
      <c r="H76" s="47">
        <f t="shared" si="4"/>
        <v>140051</v>
      </c>
      <c r="I76" s="9" t="s">
        <v>38</v>
      </c>
    </row>
    <row r="77" spans="1:9" s="10" customFormat="1" ht="107.25" customHeight="1" x14ac:dyDescent="0.25">
      <c r="A77" s="7">
        <v>68</v>
      </c>
      <c r="B77" s="3" t="s">
        <v>152</v>
      </c>
      <c r="C77" s="94" t="s">
        <v>27</v>
      </c>
      <c r="D77" s="11" t="s">
        <v>153</v>
      </c>
      <c r="E77" s="3">
        <v>1</v>
      </c>
      <c r="F77" s="8" t="s">
        <v>41</v>
      </c>
      <c r="G77" s="34">
        <v>1778695</v>
      </c>
      <c r="H77" s="47">
        <f t="shared" si="4"/>
        <v>1778695</v>
      </c>
      <c r="I77" s="9" t="s">
        <v>38</v>
      </c>
    </row>
    <row r="78" spans="1:9" s="10" customFormat="1" ht="45" x14ac:dyDescent="0.25">
      <c r="A78" s="13">
        <v>69</v>
      </c>
      <c r="B78" s="4" t="s">
        <v>158</v>
      </c>
      <c r="C78" s="81" t="s">
        <v>30</v>
      </c>
      <c r="D78" s="12" t="s">
        <v>105</v>
      </c>
      <c r="E78" s="6">
        <v>1</v>
      </c>
      <c r="F78" s="73" t="s">
        <v>21</v>
      </c>
      <c r="G78" s="34">
        <v>629749</v>
      </c>
      <c r="H78" s="47">
        <f t="shared" si="4"/>
        <v>629749</v>
      </c>
      <c r="I78" s="9" t="s">
        <v>38</v>
      </c>
    </row>
    <row r="79" spans="1:9" s="10" customFormat="1" ht="45" x14ac:dyDescent="0.25">
      <c r="A79" s="7">
        <v>70</v>
      </c>
      <c r="B79" s="3" t="s">
        <v>159</v>
      </c>
      <c r="C79" s="94" t="s">
        <v>27</v>
      </c>
      <c r="D79" s="3" t="s">
        <v>160</v>
      </c>
      <c r="E79" s="6">
        <v>1</v>
      </c>
      <c r="F79" s="73" t="s">
        <v>41</v>
      </c>
      <c r="G79" s="34">
        <v>579447</v>
      </c>
      <c r="H79" s="47">
        <f t="shared" si="4"/>
        <v>579447</v>
      </c>
      <c r="I79" s="9" t="s">
        <v>38</v>
      </c>
    </row>
    <row r="80" spans="1:9" s="10" customFormat="1" ht="45" x14ac:dyDescent="0.25">
      <c r="A80" s="13">
        <v>71</v>
      </c>
      <c r="B80" s="3" t="s">
        <v>159</v>
      </c>
      <c r="C80" s="94" t="s">
        <v>27</v>
      </c>
      <c r="D80" s="3" t="s">
        <v>161</v>
      </c>
      <c r="E80" s="6">
        <v>1</v>
      </c>
      <c r="F80" s="73" t="s">
        <v>41</v>
      </c>
      <c r="G80" s="34">
        <v>658911</v>
      </c>
      <c r="H80" s="47">
        <f t="shared" si="4"/>
        <v>658911</v>
      </c>
      <c r="I80" s="9" t="s">
        <v>38</v>
      </c>
    </row>
    <row r="81" spans="1:9" s="10" customFormat="1" ht="60" x14ac:dyDescent="0.25">
      <c r="A81" s="7">
        <v>72</v>
      </c>
      <c r="B81" s="11" t="s">
        <v>163</v>
      </c>
      <c r="C81" s="81" t="s">
        <v>30</v>
      </c>
      <c r="D81" s="4" t="s">
        <v>162</v>
      </c>
      <c r="E81" s="8">
        <v>1</v>
      </c>
      <c r="F81" s="6" t="s">
        <v>21</v>
      </c>
      <c r="G81" s="34">
        <v>691189</v>
      </c>
      <c r="H81" s="47">
        <f t="shared" si="4"/>
        <v>691189</v>
      </c>
      <c r="I81" s="9" t="s">
        <v>38</v>
      </c>
    </row>
    <row r="82" spans="1:9" s="10" customFormat="1" ht="60" x14ac:dyDescent="0.25">
      <c r="A82" s="13">
        <v>73</v>
      </c>
      <c r="B82" s="11" t="s">
        <v>164</v>
      </c>
      <c r="C82" s="81" t="s">
        <v>30</v>
      </c>
      <c r="D82" s="4" t="s">
        <v>162</v>
      </c>
      <c r="E82" s="8">
        <v>1</v>
      </c>
      <c r="F82" s="6" t="s">
        <v>21</v>
      </c>
      <c r="G82" s="34">
        <v>472853</v>
      </c>
      <c r="H82" s="47">
        <f t="shared" si="4"/>
        <v>472853</v>
      </c>
      <c r="I82" s="9" t="s">
        <v>38</v>
      </c>
    </row>
    <row r="83" spans="1:9" s="10" customFormat="1" ht="60" x14ac:dyDescent="0.25">
      <c r="A83" s="7">
        <v>74</v>
      </c>
      <c r="B83" s="11" t="s">
        <v>165</v>
      </c>
      <c r="C83" s="81" t="s">
        <v>30</v>
      </c>
      <c r="D83" s="4" t="s">
        <v>166</v>
      </c>
      <c r="E83" s="8">
        <v>1</v>
      </c>
      <c r="F83" s="6" t="s">
        <v>21</v>
      </c>
      <c r="G83" s="34">
        <v>321428.59999999998</v>
      </c>
      <c r="H83" s="47">
        <f t="shared" si="4"/>
        <v>321428.59999999998</v>
      </c>
      <c r="I83" s="9" t="s">
        <v>38</v>
      </c>
    </row>
    <row r="84" spans="1:9" s="10" customFormat="1" ht="105" x14ac:dyDescent="0.25">
      <c r="A84" s="13">
        <v>75</v>
      </c>
      <c r="B84" s="3" t="s">
        <v>167</v>
      </c>
      <c r="C84" s="3" t="s">
        <v>27</v>
      </c>
      <c r="D84" s="3" t="s">
        <v>168</v>
      </c>
      <c r="E84" s="3">
        <v>1</v>
      </c>
      <c r="F84" s="3" t="s">
        <v>169</v>
      </c>
      <c r="G84" s="34">
        <v>1452100.89</v>
      </c>
      <c r="H84" s="47">
        <f t="shared" si="4"/>
        <v>1452100.89</v>
      </c>
      <c r="I84" s="9" t="s">
        <v>38</v>
      </c>
    </row>
    <row r="85" spans="1:9" s="10" customFormat="1" ht="126" customHeight="1" x14ac:dyDescent="0.25">
      <c r="A85" s="7">
        <v>76</v>
      </c>
      <c r="B85" s="3" t="s">
        <v>170</v>
      </c>
      <c r="C85" s="3" t="s">
        <v>27</v>
      </c>
      <c r="D85" s="3" t="s">
        <v>171</v>
      </c>
      <c r="E85" s="3">
        <v>1</v>
      </c>
      <c r="F85" s="3" t="s">
        <v>169</v>
      </c>
      <c r="G85" s="34">
        <v>1303462.5</v>
      </c>
      <c r="H85" s="47">
        <f t="shared" si="4"/>
        <v>1303462.5</v>
      </c>
      <c r="I85" s="9" t="s">
        <v>38</v>
      </c>
    </row>
    <row r="86" spans="1:9" s="10" customFormat="1" ht="113.25" customHeight="1" x14ac:dyDescent="0.25">
      <c r="A86" s="13">
        <v>77</v>
      </c>
      <c r="B86" s="3" t="s">
        <v>172</v>
      </c>
      <c r="C86" s="3" t="s">
        <v>27</v>
      </c>
      <c r="D86" s="3" t="s">
        <v>173</v>
      </c>
      <c r="E86" s="3">
        <v>1</v>
      </c>
      <c r="F86" s="3" t="s">
        <v>169</v>
      </c>
      <c r="G86" s="34">
        <v>896765.18</v>
      </c>
      <c r="H86" s="47">
        <f t="shared" si="4"/>
        <v>896765.18</v>
      </c>
      <c r="I86" s="9" t="s">
        <v>38</v>
      </c>
    </row>
    <row r="87" spans="1:9" s="10" customFormat="1" ht="335.25" customHeight="1" x14ac:dyDescent="0.25">
      <c r="A87" s="7">
        <v>78</v>
      </c>
      <c r="B87" s="3" t="s">
        <v>174</v>
      </c>
      <c r="C87" s="2" t="s">
        <v>27</v>
      </c>
      <c r="D87" s="96" t="s">
        <v>178</v>
      </c>
      <c r="E87" s="6">
        <v>2</v>
      </c>
      <c r="F87" s="73" t="s">
        <v>21</v>
      </c>
      <c r="G87" s="97">
        <v>2237500</v>
      </c>
      <c r="H87" s="47">
        <f>E87*G87</f>
        <v>4475000</v>
      </c>
      <c r="I87" s="9" t="s">
        <v>38</v>
      </c>
    </row>
    <row r="88" spans="1:9" s="10" customFormat="1" ht="21.75" customHeight="1" x14ac:dyDescent="0.25">
      <c r="A88" s="7">
        <v>79</v>
      </c>
      <c r="B88" s="11"/>
      <c r="C88" s="2"/>
      <c r="D88" s="93"/>
      <c r="E88" s="6"/>
      <c r="F88" s="73"/>
      <c r="G88" s="97"/>
      <c r="H88" s="47"/>
      <c r="I88" s="9"/>
    </row>
    <row r="89" spans="1:9" s="10" customFormat="1" ht="374.25" customHeight="1" x14ac:dyDescent="0.25">
      <c r="A89" s="7">
        <v>80</v>
      </c>
      <c r="B89" s="5" t="s">
        <v>175</v>
      </c>
      <c r="C89" s="2" t="s">
        <v>27</v>
      </c>
      <c r="D89" s="1" t="s">
        <v>187</v>
      </c>
      <c r="E89" s="6">
        <v>1</v>
      </c>
      <c r="F89" s="6" t="s">
        <v>21</v>
      </c>
      <c r="G89" s="34">
        <v>1251786</v>
      </c>
      <c r="H89" s="47">
        <v>1251786</v>
      </c>
      <c r="I89" s="9" t="s">
        <v>38</v>
      </c>
    </row>
    <row r="90" spans="1:9" s="10" customFormat="1" ht="84.75" customHeight="1" x14ac:dyDescent="0.25">
      <c r="A90" s="7">
        <v>81</v>
      </c>
      <c r="B90" s="5" t="s">
        <v>177</v>
      </c>
      <c r="C90" s="2" t="s">
        <v>189</v>
      </c>
      <c r="D90" s="1" t="s">
        <v>188</v>
      </c>
      <c r="E90" s="8">
        <v>1</v>
      </c>
      <c r="F90" s="8" t="s">
        <v>21</v>
      </c>
      <c r="G90" s="34">
        <v>196154</v>
      </c>
      <c r="H90" s="47">
        <v>196154</v>
      </c>
      <c r="I90" s="9" t="s">
        <v>38</v>
      </c>
    </row>
    <row r="91" spans="1:9" s="10" customFormat="1" ht="84.75" customHeight="1" x14ac:dyDescent="0.25">
      <c r="A91" s="7">
        <v>82</v>
      </c>
      <c r="B91" s="1" t="s">
        <v>179</v>
      </c>
      <c r="C91" s="11" t="s">
        <v>30</v>
      </c>
      <c r="D91" s="1" t="s">
        <v>180</v>
      </c>
      <c r="E91" s="8">
        <v>1</v>
      </c>
      <c r="F91" s="8" t="s">
        <v>21</v>
      </c>
      <c r="G91" s="34">
        <v>3945263</v>
      </c>
      <c r="H91" s="47">
        <v>3945263</v>
      </c>
      <c r="I91" s="9" t="s">
        <v>38</v>
      </c>
    </row>
    <row r="92" spans="1:9" s="10" customFormat="1" ht="84.75" customHeight="1" x14ac:dyDescent="0.25">
      <c r="A92" s="7">
        <v>83</v>
      </c>
      <c r="B92" s="1" t="s">
        <v>181</v>
      </c>
      <c r="C92" s="3" t="s">
        <v>27</v>
      </c>
      <c r="D92" s="3" t="s">
        <v>182</v>
      </c>
      <c r="E92" s="8">
        <v>1</v>
      </c>
      <c r="F92" s="8" t="s">
        <v>41</v>
      </c>
      <c r="G92" s="34">
        <v>7251108</v>
      </c>
      <c r="H92" s="47">
        <v>7251108</v>
      </c>
      <c r="I92" s="9" t="s">
        <v>38</v>
      </c>
    </row>
    <row r="93" spans="1:9" s="10" customFormat="1" ht="84.75" customHeight="1" x14ac:dyDescent="0.25">
      <c r="A93" s="7">
        <v>84</v>
      </c>
      <c r="B93" s="3" t="s">
        <v>183</v>
      </c>
      <c r="C93" s="11" t="s">
        <v>27</v>
      </c>
      <c r="D93" s="3" t="s">
        <v>184</v>
      </c>
      <c r="E93" s="8">
        <v>1</v>
      </c>
      <c r="F93" s="8" t="s">
        <v>41</v>
      </c>
      <c r="G93" s="34">
        <v>798286</v>
      </c>
      <c r="H93" s="47">
        <v>798286</v>
      </c>
      <c r="I93" s="9" t="s">
        <v>38</v>
      </c>
    </row>
    <row r="94" spans="1:9" s="10" customFormat="1" ht="84.75" customHeight="1" x14ac:dyDescent="0.25">
      <c r="A94" s="7">
        <v>85</v>
      </c>
      <c r="B94" s="12" t="s">
        <v>185</v>
      </c>
      <c r="C94" s="11" t="s">
        <v>27</v>
      </c>
      <c r="D94" s="1" t="s">
        <v>186</v>
      </c>
      <c r="E94" s="8">
        <v>1</v>
      </c>
      <c r="F94" s="8" t="s">
        <v>41</v>
      </c>
      <c r="G94" s="34">
        <v>942999</v>
      </c>
      <c r="H94" s="47">
        <v>942999</v>
      </c>
      <c r="I94" s="9" t="s">
        <v>38</v>
      </c>
    </row>
    <row r="95" spans="1:9" ht="54.75" customHeight="1" x14ac:dyDescent="0.25">
      <c r="A95" s="13">
        <v>86</v>
      </c>
      <c r="B95" s="5" t="s">
        <v>197</v>
      </c>
      <c r="C95" s="11" t="s">
        <v>30</v>
      </c>
      <c r="D95" s="1" t="s">
        <v>190</v>
      </c>
      <c r="E95" s="8">
        <v>1</v>
      </c>
      <c r="F95" s="8" t="s">
        <v>21</v>
      </c>
      <c r="G95" s="34">
        <v>2304469</v>
      </c>
      <c r="H95" s="48">
        <v>2304469</v>
      </c>
      <c r="I95" s="9" t="s">
        <v>38</v>
      </c>
    </row>
    <row r="96" spans="1:9" ht="32.25" customHeight="1" x14ac:dyDescent="0.25">
      <c r="A96" s="13">
        <v>87</v>
      </c>
      <c r="B96" s="5" t="s">
        <v>191</v>
      </c>
      <c r="C96" s="11" t="s">
        <v>189</v>
      </c>
      <c r="D96" s="1" t="s">
        <v>192</v>
      </c>
      <c r="E96" s="14">
        <v>3</v>
      </c>
      <c r="F96" s="15" t="s">
        <v>193</v>
      </c>
      <c r="G96" s="35">
        <v>341051</v>
      </c>
      <c r="H96" s="49">
        <f>G96*E96</f>
        <v>1023153</v>
      </c>
      <c r="I96" s="9" t="s">
        <v>38</v>
      </c>
    </row>
    <row r="97" spans="1:9" ht="56.25" customHeight="1" x14ac:dyDescent="0.25">
      <c r="A97" s="13">
        <v>88</v>
      </c>
      <c r="B97" s="5" t="s">
        <v>194</v>
      </c>
      <c r="C97" s="11" t="s">
        <v>189</v>
      </c>
      <c r="D97" s="1" t="s">
        <v>195</v>
      </c>
      <c r="E97" s="14">
        <v>1</v>
      </c>
      <c r="F97" s="15" t="s">
        <v>21</v>
      </c>
      <c r="G97" s="35">
        <v>659304</v>
      </c>
      <c r="H97" s="49">
        <f>G97*E97</f>
        <v>659304</v>
      </c>
      <c r="I97" s="9" t="s">
        <v>38</v>
      </c>
    </row>
    <row r="98" spans="1:9" ht="9.75" customHeight="1" x14ac:dyDescent="0.25">
      <c r="A98" s="13">
        <v>89</v>
      </c>
      <c r="B98" s="5"/>
      <c r="C98" s="11"/>
      <c r="D98" s="1"/>
      <c r="E98" s="14"/>
      <c r="F98" s="15"/>
      <c r="G98" s="35"/>
      <c r="H98" s="49"/>
      <c r="I98" s="9"/>
    </row>
    <row r="99" spans="1:9" ht="6.75" customHeight="1" x14ac:dyDescent="0.25">
      <c r="A99" s="13">
        <v>90</v>
      </c>
      <c r="B99" s="5"/>
      <c r="C99" s="11"/>
      <c r="D99" s="1"/>
      <c r="E99" s="14"/>
      <c r="F99" s="15"/>
      <c r="G99" s="35"/>
      <c r="H99" s="49"/>
      <c r="I99" s="9"/>
    </row>
    <row r="100" spans="1:9" ht="58.5" customHeight="1" x14ac:dyDescent="0.25">
      <c r="A100" s="13">
        <v>91</v>
      </c>
      <c r="B100" s="5" t="s">
        <v>198</v>
      </c>
      <c r="C100" s="11" t="s">
        <v>30</v>
      </c>
      <c r="D100" s="1" t="s">
        <v>190</v>
      </c>
      <c r="E100" s="8">
        <v>1</v>
      </c>
      <c r="F100" s="8" t="s">
        <v>21</v>
      </c>
      <c r="G100" s="36">
        <v>1685951</v>
      </c>
      <c r="H100" s="51">
        <v>1685951</v>
      </c>
      <c r="I100" s="9" t="s">
        <v>38</v>
      </c>
    </row>
    <row r="101" spans="1:9" ht="58.5" customHeight="1" x14ac:dyDescent="0.25">
      <c r="A101" s="13">
        <v>92</v>
      </c>
      <c r="B101" s="5" t="s">
        <v>199</v>
      </c>
      <c r="C101" s="11" t="s">
        <v>30</v>
      </c>
      <c r="D101" s="1" t="s">
        <v>200</v>
      </c>
      <c r="E101" s="11">
        <v>1</v>
      </c>
      <c r="F101" s="8" t="s">
        <v>21</v>
      </c>
      <c r="G101" s="36">
        <v>885036</v>
      </c>
      <c r="H101" s="50">
        <v>885036</v>
      </c>
      <c r="I101" s="3" t="s">
        <v>20</v>
      </c>
    </row>
    <row r="102" spans="1:9" ht="12" customHeight="1" x14ac:dyDescent="0.25">
      <c r="A102" s="13">
        <v>93</v>
      </c>
      <c r="B102" s="5"/>
      <c r="C102" s="11"/>
      <c r="D102" s="1"/>
      <c r="E102" s="11"/>
      <c r="F102" s="8"/>
      <c r="G102" s="36"/>
      <c r="H102" s="50"/>
      <c r="I102" s="3"/>
    </row>
    <row r="103" spans="1:9" ht="12.75" customHeight="1" x14ac:dyDescent="0.25">
      <c r="A103" s="13">
        <v>94</v>
      </c>
      <c r="B103" s="5"/>
      <c r="C103" s="11"/>
      <c r="D103" s="1"/>
      <c r="E103" s="11"/>
      <c r="F103" s="8"/>
      <c r="G103" s="36"/>
      <c r="H103" s="50"/>
      <c r="I103" s="3"/>
    </row>
    <row r="104" spans="1:9" ht="10.5" customHeight="1" x14ac:dyDescent="0.25">
      <c r="A104" s="13">
        <v>95</v>
      </c>
      <c r="B104" s="5"/>
      <c r="C104" s="11"/>
      <c r="D104" s="1"/>
      <c r="E104" s="11"/>
      <c r="F104" s="8"/>
      <c r="G104" s="36"/>
      <c r="H104" s="50"/>
      <c r="I104" s="3"/>
    </row>
    <row r="105" spans="1:9" ht="54.75" customHeight="1" x14ac:dyDescent="0.25">
      <c r="A105" s="13">
        <v>96</v>
      </c>
      <c r="B105" s="5" t="s">
        <v>201</v>
      </c>
      <c r="C105" s="11" t="s">
        <v>30</v>
      </c>
      <c r="D105" s="1" t="s">
        <v>202</v>
      </c>
      <c r="E105" s="11">
        <v>1</v>
      </c>
      <c r="F105" s="11" t="s">
        <v>21</v>
      </c>
      <c r="G105" s="36">
        <v>1131399</v>
      </c>
      <c r="H105" s="50">
        <v>1131399</v>
      </c>
      <c r="I105" s="3" t="s">
        <v>20</v>
      </c>
    </row>
    <row r="106" spans="1:9" ht="153" customHeight="1" x14ac:dyDescent="0.25">
      <c r="A106" s="13">
        <v>97</v>
      </c>
      <c r="B106" s="5" t="s">
        <v>204</v>
      </c>
      <c r="C106" s="11" t="s">
        <v>27</v>
      </c>
      <c r="D106" s="17" t="s">
        <v>203</v>
      </c>
      <c r="E106" s="11">
        <v>1</v>
      </c>
      <c r="F106" s="11" t="s">
        <v>41</v>
      </c>
      <c r="G106" s="36">
        <v>1765671.43</v>
      </c>
      <c r="H106" s="50">
        <v>1765671.43</v>
      </c>
      <c r="I106" s="3" t="s">
        <v>20</v>
      </c>
    </row>
    <row r="107" spans="1:9" ht="72" customHeight="1" x14ac:dyDescent="0.25">
      <c r="A107" s="13">
        <v>98</v>
      </c>
      <c r="B107" s="5" t="s">
        <v>205</v>
      </c>
      <c r="C107" s="11" t="s">
        <v>30</v>
      </c>
      <c r="D107" s="17" t="s">
        <v>206</v>
      </c>
      <c r="E107" s="11">
        <v>1</v>
      </c>
      <c r="F107" s="11" t="s">
        <v>21</v>
      </c>
      <c r="G107" s="36">
        <v>415848.22</v>
      </c>
      <c r="H107" s="50">
        <v>415848.22</v>
      </c>
      <c r="I107" s="3" t="s">
        <v>20</v>
      </c>
    </row>
    <row r="108" spans="1:9" ht="16.5" customHeight="1" x14ac:dyDescent="0.25">
      <c r="A108" s="13">
        <v>99</v>
      </c>
      <c r="B108" s="5"/>
      <c r="C108" s="11"/>
      <c r="D108" s="17"/>
      <c r="E108" s="11"/>
      <c r="F108" s="11"/>
      <c r="G108" s="36"/>
      <c r="H108" s="50"/>
      <c r="I108" s="3"/>
    </row>
    <row r="109" spans="1:9" ht="90.75" customHeight="1" x14ac:dyDescent="0.25">
      <c r="A109" s="13">
        <v>100</v>
      </c>
      <c r="B109" s="5" t="s">
        <v>207</v>
      </c>
      <c r="C109" s="11" t="s">
        <v>27</v>
      </c>
      <c r="D109" s="17" t="s">
        <v>213</v>
      </c>
      <c r="E109" s="11">
        <v>1</v>
      </c>
      <c r="F109" s="11" t="s">
        <v>21</v>
      </c>
      <c r="G109" s="36">
        <v>7706852.6699999999</v>
      </c>
      <c r="H109" s="50">
        <v>7706852.6699999999</v>
      </c>
      <c r="I109" s="3" t="s">
        <v>20</v>
      </c>
    </row>
    <row r="110" spans="1:9" ht="409.5" customHeight="1" x14ac:dyDescent="0.25">
      <c r="A110" s="13">
        <v>101</v>
      </c>
      <c r="B110" s="12" t="s">
        <v>208</v>
      </c>
      <c r="C110" s="11" t="s">
        <v>27</v>
      </c>
      <c r="D110" s="17" t="s">
        <v>209</v>
      </c>
      <c r="E110" s="11">
        <v>2</v>
      </c>
      <c r="F110" s="11" t="s">
        <v>21</v>
      </c>
      <c r="G110" s="36">
        <v>1699031</v>
      </c>
      <c r="H110" s="50">
        <v>3398063</v>
      </c>
      <c r="I110" s="3" t="s">
        <v>20</v>
      </c>
    </row>
    <row r="111" spans="1:9" ht="13.5" customHeight="1" x14ac:dyDescent="0.25">
      <c r="A111" s="13">
        <v>102</v>
      </c>
      <c r="B111" s="5"/>
      <c r="C111" s="11"/>
      <c r="D111" s="17"/>
      <c r="E111" s="11"/>
      <c r="F111" s="11"/>
      <c r="G111" s="36"/>
      <c r="H111" s="50"/>
      <c r="I111" s="3"/>
    </row>
    <row r="112" spans="1:9" ht="39.75" customHeight="1" x14ac:dyDescent="0.25">
      <c r="A112" s="13">
        <v>103</v>
      </c>
      <c r="B112" s="5" t="s">
        <v>210</v>
      </c>
      <c r="C112" s="11" t="s">
        <v>30</v>
      </c>
      <c r="D112" s="1" t="s">
        <v>202</v>
      </c>
      <c r="E112" s="11">
        <v>1</v>
      </c>
      <c r="F112" s="11" t="s">
        <v>21</v>
      </c>
      <c r="G112" s="36">
        <v>6705844</v>
      </c>
      <c r="H112" s="50">
        <v>6705844</v>
      </c>
      <c r="I112" s="3" t="s">
        <v>20</v>
      </c>
    </row>
    <row r="113" spans="1:9" ht="11.25" customHeight="1" x14ac:dyDescent="0.25">
      <c r="A113" s="13">
        <v>104</v>
      </c>
      <c r="B113" s="5"/>
      <c r="C113" s="11"/>
      <c r="D113" s="1"/>
      <c r="E113" s="11"/>
      <c r="F113" s="11"/>
      <c r="G113" s="36"/>
      <c r="H113" s="50"/>
      <c r="I113" s="3"/>
    </row>
    <row r="114" spans="1:9" ht="73.5" customHeight="1" x14ac:dyDescent="0.25">
      <c r="A114" s="13">
        <v>105</v>
      </c>
      <c r="B114" s="5" t="s">
        <v>211</v>
      </c>
      <c r="C114" s="11" t="s">
        <v>30</v>
      </c>
      <c r="D114" s="17" t="s">
        <v>212</v>
      </c>
      <c r="E114" s="11">
        <v>1</v>
      </c>
      <c r="F114" s="11" t="s">
        <v>21</v>
      </c>
      <c r="G114" s="36">
        <v>746213</v>
      </c>
      <c r="H114" s="50">
        <v>746213</v>
      </c>
      <c r="I114" s="3" t="s">
        <v>20</v>
      </c>
    </row>
    <row r="115" spans="1:9" ht="73.5" customHeight="1" x14ac:dyDescent="0.25">
      <c r="A115" s="3">
        <v>106</v>
      </c>
      <c r="B115" s="5" t="s">
        <v>214</v>
      </c>
      <c r="C115" s="11" t="s">
        <v>30</v>
      </c>
      <c r="D115" s="1" t="s">
        <v>215</v>
      </c>
      <c r="E115" s="11">
        <v>1</v>
      </c>
      <c r="F115" s="11" t="s">
        <v>21</v>
      </c>
      <c r="G115" s="36">
        <v>3571429</v>
      </c>
      <c r="H115" s="50">
        <v>3571429</v>
      </c>
      <c r="I115" s="3" t="s">
        <v>20</v>
      </c>
    </row>
    <row r="116" spans="1:9" ht="119.25" customHeight="1" x14ac:dyDescent="0.25">
      <c r="A116" s="3">
        <v>107</v>
      </c>
      <c r="B116" s="5" t="s">
        <v>216</v>
      </c>
      <c r="C116" s="11" t="s">
        <v>101</v>
      </c>
      <c r="D116" s="1" t="s">
        <v>219</v>
      </c>
      <c r="E116" s="11">
        <v>1</v>
      </c>
      <c r="F116" s="11" t="s">
        <v>21</v>
      </c>
      <c r="G116" s="36">
        <v>32076557</v>
      </c>
      <c r="H116" s="50">
        <v>32076557</v>
      </c>
      <c r="I116" s="3" t="s">
        <v>20</v>
      </c>
    </row>
    <row r="117" spans="1:9" ht="119.25" customHeight="1" x14ac:dyDescent="0.25">
      <c r="A117" s="7">
        <v>108</v>
      </c>
      <c r="B117" s="5" t="s">
        <v>220</v>
      </c>
      <c r="C117" s="11" t="s">
        <v>30</v>
      </c>
      <c r="D117" s="1" t="s">
        <v>221</v>
      </c>
      <c r="E117" s="11">
        <v>1</v>
      </c>
      <c r="F117" s="11" t="s">
        <v>21</v>
      </c>
      <c r="G117" s="36">
        <v>1808557.15</v>
      </c>
      <c r="H117" s="51">
        <v>1808557.15</v>
      </c>
      <c r="I117" s="3" t="s">
        <v>20</v>
      </c>
    </row>
    <row r="118" spans="1:9" ht="26.25" customHeight="1" x14ac:dyDescent="0.25">
      <c r="A118" s="3">
        <v>109</v>
      </c>
      <c r="B118" s="5" t="s">
        <v>246</v>
      </c>
      <c r="C118" s="11"/>
      <c r="D118" s="1"/>
      <c r="E118" s="11"/>
      <c r="F118" s="11"/>
      <c r="G118" s="36"/>
      <c r="H118" s="51"/>
      <c r="I118" s="3" t="s">
        <v>20</v>
      </c>
    </row>
    <row r="119" spans="1:9" ht="119.25" customHeight="1" x14ac:dyDescent="0.25">
      <c r="A119" s="3">
        <v>110</v>
      </c>
      <c r="B119" s="5" t="s">
        <v>223</v>
      </c>
      <c r="C119" s="11" t="s">
        <v>27</v>
      </c>
      <c r="D119" s="1" t="s">
        <v>224</v>
      </c>
      <c r="E119" s="11">
        <v>1</v>
      </c>
      <c r="F119" s="11" t="s">
        <v>21</v>
      </c>
      <c r="G119" s="36">
        <v>1053927.68</v>
      </c>
      <c r="H119" s="51">
        <v>1053927.68</v>
      </c>
      <c r="I119" s="3" t="s">
        <v>20</v>
      </c>
    </row>
    <row r="120" spans="1:9" ht="119.25" customHeight="1" x14ac:dyDescent="0.25">
      <c r="A120" s="3">
        <v>111</v>
      </c>
      <c r="B120" s="5" t="s">
        <v>225</v>
      </c>
      <c r="C120" s="11" t="s">
        <v>27</v>
      </c>
      <c r="D120" s="1" t="s">
        <v>226</v>
      </c>
      <c r="E120" s="11">
        <v>40</v>
      </c>
      <c r="F120" s="11" t="s">
        <v>41</v>
      </c>
      <c r="G120" s="36">
        <v>220375</v>
      </c>
      <c r="H120" s="50">
        <v>8815000</v>
      </c>
      <c r="I120" s="3" t="s">
        <v>20</v>
      </c>
    </row>
    <row r="121" spans="1:9" ht="119.25" customHeight="1" x14ac:dyDescent="0.25">
      <c r="A121" s="3">
        <v>112</v>
      </c>
      <c r="B121" s="3" t="s">
        <v>227</v>
      </c>
      <c r="C121" s="19" t="s">
        <v>27</v>
      </c>
      <c r="D121" s="19" t="s">
        <v>229</v>
      </c>
      <c r="E121" s="11">
        <v>8</v>
      </c>
      <c r="F121" s="11" t="s">
        <v>41</v>
      </c>
      <c r="G121" s="36">
        <v>1071428.57</v>
      </c>
      <c r="H121" s="50">
        <v>8571428.5700000003</v>
      </c>
      <c r="I121" s="3" t="s">
        <v>20</v>
      </c>
    </row>
    <row r="122" spans="1:9" ht="119.25" customHeight="1" x14ac:dyDescent="0.25">
      <c r="A122" s="3">
        <v>113</v>
      </c>
      <c r="B122" s="3" t="s">
        <v>230</v>
      </c>
      <c r="C122" s="19" t="s">
        <v>228</v>
      </c>
      <c r="D122" s="19" t="s">
        <v>231</v>
      </c>
      <c r="E122" s="11">
        <v>3</v>
      </c>
      <c r="F122" s="11" t="s">
        <v>41</v>
      </c>
      <c r="G122" s="36">
        <v>2071428.57</v>
      </c>
      <c r="H122" s="50">
        <v>6214285.71</v>
      </c>
      <c r="I122" s="3" t="s">
        <v>20</v>
      </c>
    </row>
    <row r="123" spans="1:9" ht="12.75" customHeight="1" x14ac:dyDescent="0.25">
      <c r="A123" s="3">
        <v>114</v>
      </c>
      <c r="B123" s="5"/>
      <c r="C123" s="11"/>
      <c r="D123" s="1"/>
      <c r="E123" s="11"/>
      <c r="F123" s="11"/>
      <c r="G123" s="36"/>
      <c r="H123" s="50"/>
      <c r="I123" s="3"/>
    </row>
    <row r="124" spans="1:9" ht="87" customHeight="1" x14ac:dyDescent="0.25">
      <c r="A124" s="3">
        <v>115</v>
      </c>
      <c r="B124" s="5" t="s">
        <v>232</v>
      </c>
      <c r="C124" s="11" t="s">
        <v>30</v>
      </c>
      <c r="D124" s="1" t="s">
        <v>222</v>
      </c>
      <c r="E124" s="11">
        <v>1</v>
      </c>
      <c r="F124" s="11" t="s">
        <v>21</v>
      </c>
      <c r="G124" s="36">
        <v>1106532.1499999999</v>
      </c>
      <c r="H124" s="50">
        <v>1106532.1499999999</v>
      </c>
      <c r="I124" s="3" t="s">
        <v>20</v>
      </c>
    </row>
    <row r="125" spans="1:9" ht="213.75" customHeight="1" x14ac:dyDescent="0.25">
      <c r="A125" s="3">
        <v>116</v>
      </c>
      <c r="B125" s="5" t="s">
        <v>268</v>
      </c>
      <c r="C125" s="11" t="s">
        <v>234</v>
      </c>
      <c r="D125" s="1" t="s">
        <v>235</v>
      </c>
      <c r="E125" s="11">
        <v>1</v>
      </c>
      <c r="F125" s="11" t="s">
        <v>41</v>
      </c>
      <c r="G125" s="36">
        <v>4660983</v>
      </c>
      <c r="H125" s="50">
        <v>4660983</v>
      </c>
      <c r="I125" s="3" t="s">
        <v>20</v>
      </c>
    </row>
    <row r="126" spans="1:9" ht="27" customHeight="1" x14ac:dyDescent="0.25">
      <c r="A126" s="3">
        <v>117</v>
      </c>
      <c r="B126" s="3" t="s">
        <v>246</v>
      </c>
      <c r="C126" s="19"/>
      <c r="D126" s="19"/>
      <c r="E126" s="11"/>
      <c r="F126" s="11"/>
      <c r="G126" s="36"/>
      <c r="H126" s="50"/>
      <c r="I126" s="3"/>
    </row>
    <row r="127" spans="1:9" ht="73.5" customHeight="1" x14ac:dyDescent="0.25">
      <c r="A127" s="13">
        <v>118</v>
      </c>
      <c r="B127" s="5" t="s">
        <v>236</v>
      </c>
      <c r="C127" s="11" t="s">
        <v>30</v>
      </c>
      <c r="D127" s="20" t="s">
        <v>237</v>
      </c>
      <c r="E127" s="11">
        <v>1</v>
      </c>
      <c r="F127" s="11" t="s">
        <v>21</v>
      </c>
      <c r="G127" s="36">
        <v>2252120.54</v>
      </c>
      <c r="H127" s="50">
        <v>2252120.54</v>
      </c>
      <c r="I127" s="3" t="s">
        <v>20</v>
      </c>
    </row>
    <row r="128" spans="1:9" ht="69" customHeight="1" x14ac:dyDescent="0.25">
      <c r="A128" s="13">
        <v>119</v>
      </c>
      <c r="B128" s="5" t="s">
        <v>238</v>
      </c>
      <c r="C128" s="11" t="s">
        <v>30</v>
      </c>
      <c r="D128" s="20" t="s">
        <v>239</v>
      </c>
      <c r="E128" s="11">
        <v>1</v>
      </c>
      <c r="F128" s="11" t="s">
        <v>21</v>
      </c>
      <c r="G128" s="36">
        <v>1264210</v>
      </c>
      <c r="H128" s="50">
        <v>1264210</v>
      </c>
      <c r="I128" s="3" t="s">
        <v>20</v>
      </c>
    </row>
    <row r="129" spans="1:9" ht="18" customHeight="1" x14ac:dyDescent="0.25">
      <c r="A129" s="13">
        <v>120</v>
      </c>
      <c r="B129" s="5"/>
      <c r="C129" s="11"/>
      <c r="D129" s="20"/>
      <c r="E129" s="11"/>
      <c r="F129" s="11"/>
      <c r="G129" s="36"/>
      <c r="H129" s="50"/>
      <c r="I129" s="3"/>
    </row>
    <row r="130" spans="1:9" ht="58.5" customHeight="1" x14ac:dyDescent="0.25">
      <c r="A130" s="13">
        <v>121</v>
      </c>
      <c r="B130" s="5" t="s">
        <v>244</v>
      </c>
      <c r="C130" s="11" t="s">
        <v>30</v>
      </c>
      <c r="D130" s="20" t="s">
        <v>195</v>
      </c>
      <c r="E130" s="11">
        <v>1</v>
      </c>
      <c r="F130" s="11" t="s">
        <v>21</v>
      </c>
      <c r="G130" s="36">
        <v>2353956</v>
      </c>
      <c r="H130" s="50">
        <v>2353956</v>
      </c>
      <c r="I130" s="3" t="s">
        <v>20</v>
      </c>
    </row>
    <row r="131" spans="1:9" ht="69" customHeight="1" x14ac:dyDescent="0.25">
      <c r="A131" s="13">
        <v>122</v>
      </c>
      <c r="B131" s="5" t="s">
        <v>240</v>
      </c>
      <c r="C131" s="11" t="s">
        <v>30</v>
      </c>
      <c r="D131" s="20" t="s">
        <v>245</v>
      </c>
      <c r="E131" s="11">
        <v>1</v>
      </c>
      <c r="F131" s="11" t="s">
        <v>21</v>
      </c>
      <c r="G131" s="36">
        <v>4384951</v>
      </c>
      <c r="H131" s="50">
        <v>4384951</v>
      </c>
      <c r="I131" s="3" t="s">
        <v>20</v>
      </c>
    </row>
    <row r="132" spans="1:9" ht="69" customHeight="1" x14ac:dyDescent="0.25">
      <c r="A132" s="13">
        <v>123</v>
      </c>
      <c r="B132" s="5" t="s">
        <v>241</v>
      </c>
      <c r="C132" s="11" t="s">
        <v>30</v>
      </c>
      <c r="D132" s="20" t="s">
        <v>245</v>
      </c>
      <c r="E132" s="11">
        <v>1</v>
      </c>
      <c r="F132" s="11" t="s">
        <v>21</v>
      </c>
      <c r="G132" s="36">
        <v>2755971.43</v>
      </c>
      <c r="H132" s="50">
        <v>2755971.43</v>
      </c>
      <c r="I132" s="3" t="s">
        <v>20</v>
      </c>
    </row>
    <row r="133" spans="1:9" ht="20.25" customHeight="1" x14ac:dyDescent="0.25">
      <c r="A133" s="13">
        <v>124</v>
      </c>
      <c r="B133" s="5"/>
      <c r="C133" s="11"/>
      <c r="D133" s="20"/>
      <c r="E133" s="11"/>
      <c r="F133" s="11"/>
      <c r="G133" s="36"/>
      <c r="H133" s="50"/>
      <c r="I133" s="3"/>
    </row>
    <row r="134" spans="1:9" ht="111.75" customHeight="1" x14ac:dyDescent="0.25">
      <c r="A134" s="13">
        <v>125</v>
      </c>
      <c r="B134" s="5" t="s">
        <v>242</v>
      </c>
      <c r="C134" s="20" t="s">
        <v>101</v>
      </c>
      <c r="D134" s="20" t="s">
        <v>243</v>
      </c>
      <c r="E134" s="11">
        <v>1</v>
      </c>
      <c r="F134" s="11" t="s">
        <v>21</v>
      </c>
      <c r="G134" s="36">
        <v>65822967</v>
      </c>
      <c r="H134" s="50">
        <v>65822967</v>
      </c>
      <c r="I134" s="3" t="s">
        <v>20</v>
      </c>
    </row>
    <row r="135" spans="1:9" ht="20.25" customHeight="1" x14ac:dyDescent="0.25">
      <c r="A135" s="3">
        <v>126</v>
      </c>
      <c r="B135" s="12"/>
      <c r="C135" s="19"/>
      <c r="D135" s="19"/>
      <c r="E135" s="3"/>
      <c r="F135" s="3"/>
      <c r="G135" s="36"/>
      <c r="H135" s="51"/>
      <c r="I135" s="3"/>
    </row>
    <row r="136" spans="1:9" ht="22.5" customHeight="1" x14ac:dyDescent="0.25">
      <c r="A136" s="3">
        <v>127</v>
      </c>
      <c r="B136" s="12"/>
      <c r="C136" s="19"/>
      <c r="D136" s="19"/>
      <c r="E136" s="3"/>
      <c r="F136" s="3"/>
      <c r="G136" s="36"/>
      <c r="H136" s="51"/>
      <c r="I136" s="3"/>
    </row>
    <row r="137" spans="1:9" ht="53.25" customHeight="1" x14ac:dyDescent="0.25">
      <c r="A137" s="3">
        <v>128</v>
      </c>
      <c r="B137" s="5" t="s">
        <v>247</v>
      </c>
      <c r="C137" s="11" t="s">
        <v>30</v>
      </c>
      <c r="D137" s="20" t="s">
        <v>248</v>
      </c>
      <c r="E137" s="11">
        <v>1</v>
      </c>
      <c r="F137" s="11" t="s">
        <v>21</v>
      </c>
      <c r="G137" s="36">
        <v>1735042</v>
      </c>
      <c r="H137" s="51">
        <v>1735042</v>
      </c>
      <c r="I137" s="3" t="s">
        <v>20</v>
      </c>
    </row>
    <row r="138" spans="1:9" ht="42.75" customHeight="1" x14ac:dyDescent="0.25">
      <c r="A138" s="3">
        <v>129</v>
      </c>
      <c r="B138" s="5" t="s">
        <v>249</v>
      </c>
      <c r="C138" s="11" t="s">
        <v>30</v>
      </c>
      <c r="D138" s="20" t="s">
        <v>250</v>
      </c>
      <c r="E138" s="11">
        <v>1</v>
      </c>
      <c r="F138" s="11" t="s">
        <v>21</v>
      </c>
      <c r="G138" s="36">
        <v>1663096</v>
      </c>
      <c r="H138" s="51">
        <v>1663096</v>
      </c>
      <c r="I138" s="3" t="s">
        <v>20</v>
      </c>
    </row>
    <row r="139" spans="1:9" ht="51" customHeight="1" x14ac:dyDescent="0.25">
      <c r="A139" s="3">
        <v>130</v>
      </c>
      <c r="B139" s="5" t="s">
        <v>251</v>
      </c>
      <c r="C139" s="11" t="s">
        <v>30</v>
      </c>
      <c r="D139" s="20" t="s">
        <v>245</v>
      </c>
      <c r="E139" s="11">
        <v>1</v>
      </c>
      <c r="F139" s="11" t="s">
        <v>21</v>
      </c>
      <c r="G139" s="36">
        <v>566964.30000000005</v>
      </c>
      <c r="H139" s="51">
        <v>566964.30000000005</v>
      </c>
      <c r="I139" s="3" t="s">
        <v>20</v>
      </c>
    </row>
    <row r="140" spans="1:9" ht="102.75" customHeight="1" x14ac:dyDescent="0.25">
      <c r="A140" s="3">
        <v>131</v>
      </c>
      <c r="B140" s="5" t="s">
        <v>252</v>
      </c>
      <c r="C140" s="11" t="s">
        <v>27</v>
      </c>
      <c r="D140" s="20" t="s">
        <v>253</v>
      </c>
      <c r="E140" s="11">
        <v>1</v>
      </c>
      <c r="F140" s="11" t="s">
        <v>41</v>
      </c>
      <c r="G140" s="36">
        <v>1508719</v>
      </c>
      <c r="H140" s="51">
        <v>1508719</v>
      </c>
      <c r="I140" s="3" t="s">
        <v>20</v>
      </c>
    </row>
    <row r="141" spans="1:9" ht="138.75" customHeight="1" x14ac:dyDescent="0.25">
      <c r="A141" s="13">
        <v>132</v>
      </c>
      <c r="B141" s="5" t="s">
        <v>256</v>
      </c>
      <c r="C141" s="11" t="s">
        <v>101</v>
      </c>
      <c r="D141" s="11" t="s">
        <v>465</v>
      </c>
      <c r="E141" s="11">
        <v>1</v>
      </c>
      <c r="F141" s="11" t="s">
        <v>21</v>
      </c>
      <c r="G141" s="36">
        <v>62688959</v>
      </c>
      <c r="H141" s="50">
        <v>62688959</v>
      </c>
      <c r="I141" s="3" t="s">
        <v>20</v>
      </c>
    </row>
    <row r="142" spans="1:9" ht="90" customHeight="1" x14ac:dyDescent="0.25">
      <c r="A142" s="3">
        <v>133</v>
      </c>
      <c r="B142" s="12" t="s">
        <v>257</v>
      </c>
      <c r="C142" s="11" t="s">
        <v>30</v>
      </c>
      <c r="D142" s="20" t="s">
        <v>258</v>
      </c>
      <c r="E142" s="11">
        <v>1</v>
      </c>
      <c r="F142" s="11" t="s">
        <v>21</v>
      </c>
      <c r="G142" s="36">
        <v>269075</v>
      </c>
      <c r="H142" s="51">
        <v>269075</v>
      </c>
      <c r="I142" s="3" t="s">
        <v>20</v>
      </c>
    </row>
    <row r="143" spans="1:9" ht="72.75" customHeight="1" x14ac:dyDescent="0.25">
      <c r="A143" s="3">
        <v>134</v>
      </c>
      <c r="B143" s="5" t="s">
        <v>259</v>
      </c>
      <c r="C143" s="11" t="s">
        <v>30</v>
      </c>
      <c r="D143" s="11" t="s">
        <v>260</v>
      </c>
      <c r="E143" s="3">
        <v>1</v>
      </c>
      <c r="F143" s="11" t="s">
        <v>21</v>
      </c>
      <c r="G143" s="36">
        <v>468470</v>
      </c>
      <c r="H143" s="51">
        <v>468470</v>
      </c>
      <c r="I143" s="3" t="s">
        <v>20</v>
      </c>
    </row>
    <row r="144" spans="1:9" ht="71.25" customHeight="1" x14ac:dyDescent="0.25">
      <c r="A144" s="3">
        <v>135</v>
      </c>
      <c r="B144" s="5" t="s">
        <v>261</v>
      </c>
      <c r="C144" s="11" t="s">
        <v>30</v>
      </c>
      <c r="D144" s="11" t="s">
        <v>245</v>
      </c>
      <c r="E144" s="3">
        <v>1</v>
      </c>
      <c r="F144" s="11" t="s">
        <v>21</v>
      </c>
      <c r="G144" s="36">
        <v>1830357.14</v>
      </c>
      <c r="H144" s="51">
        <v>1830357.14</v>
      </c>
      <c r="I144" s="3" t="s">
        <v>20</v>
      </c>
    </row>
    <row r="145" spans="1:9" ht="71.25" customHeight="1" x14ac:dyDescent="0.25">
      <c r="A145" s="3">
        <v>136</v>
      </c>
      <c r="B145" s="12" t="s">
        <v>262</v>
      </c>
      <c r="C145" s="11" t="s">
        <v>30</v>
      </c>
      <c r="D145" s="11" t="s">
        <v>263</v>
      </c>
      <c r="E145" s="3">
        <v>1</v>
      </c>
      <c r="F145" s="11" t="s">
        <v>21</v>
      </c>
      <c r="G145" s="36">
        <v>1504080</v>
      </c>
      <c r="H145" s="51">
        <v>1504080</v>
      </c>
      <c r="I145" s="3" t="s">
        <v>20</v>
      </c>
    </row>
    <row r="146" spans="1:9" ht="71.25" customHeight="1" x14ac:dyDescent="0.25">
      <c r="A146" s="13">
        <v>137</v>
      </c>
      <c r="B146" s="5" t="s">
        <v>264</v>
      </c>
      <c r="C146" s="11" t="s">
        <v>30</v>
      </c>
      <c r="D146" s="11" t="s">
        <v>265</v>
      </c>
      <c r="E146" s="11">
        <v>1</v>
      </c>
      <c r="F146" s="11" t="s">
        <v>21</v>
      </c>
      <c r="G146" s="36">
        <v>2008036</v>
      </c>
      <c r="H146" s="51">
        <v>2008036</v>
      </c>
      <c r="I146" s="3" t="s">
        <v>20</v>
      </c>
    </row>
    <row r="147" spans="1:9" ht="71.25" customHeight="1" x14ac:dyDescent="0.25">
      <c r="A147" s="13">
        <v>138</v>
      </c>
      <c r="B147" s="5" t="s">
        <v>266</v>
      </c>
      <c r="C147" s="11" t="s">
        <v>30</v>
      </c>
      <c r="D147" s="11" t="s">
        <v>245</v>
      </c>
      <c r="E147" s="11">
        <v>1</v>
      </c>
      <c r="F147" s="11" t="s">
        <v>21</v>
      </c>
      <c r="G147" s="36">
        <v>23985446.5</v>
      </c>
      <c r="H147" s="51">
        <v>23985446.5</v>
      </c>
      <c r="I147" s="3" t="s">
        <v>20</v>
      </c>
    </row>
    <row r="148" spans="1:9" ht="26.25" customHeight="1" x14ac:dyDescent="0.25">
      <c r="A148" s="13">
        <v>139</v>
      </c>
      <c r="B148" s="5"/>
      <c r="C148" s="11"/>
      <c r="D148" s="11"/>
      <c r="E148" s="11"/>
      <c r="F148" s="11"/>
      <c r="G148" s="36"/>
      <c r="H148" s="51"/>
      <c r="I148" s="3"/>
    </row>
    <row r="149" spans="1:9" ht="50.25" customHeight="1" x14ac:dyDescent="0.25">
      <c r="A149" s="13">
        <v>140</v>
      </c>
      <c r="B149" s="5" t="s">
        <v>267</v>
      </c>
      <c r="C149" s="11" t="s">
        <v>30</v>
      </c>
      <c r="D149" s="11" t="s">
        <v>245</v>
      </c>
      <c r="E149" s="11">
        <v>1</v>
      </c>
      <c r="F149" s="11" t="s">
        <v>21</v>
      </c>
      <c r="G149" s="36">
        <v>731250</v>
      </c>
      <c r="H149" s="51">
        <v>731250</v>
      </c>
      <c r="I149" s="3" t="s">
        <v>20</v>
      </c>
    </row>
    <row r="150" spans="1:9" ht="50.25" customHeight="1" x14ac:dyDescent="0.25">
      <c r="A150" s="13">
        <v>141</v>
      </c>
      <c r="B150" s="5" t="s">
        <v>269</v>
      </c>
      <c r="C150" s="11" t="s">
        <v>30</v>
      </c>
      <c r="D150" s="11" t="s">
        <v>270</v>
      </c>
      <c r="E150" s="11">
        <v>1</v>
      </c>
      <c r="F150" s="11" t="s">
        <v>21</v>
      </c>
      <c r="G150" s="36">
        <v>2535000</v>
      </c>
      <c r="H150" s="51">
        <v>2535000</v>
      </c>
      <c r="I150" s="3" t="s">
        <v>20</v>
      </c>
    </row>
    <row r="151" spans="1:9" ht="50.25" customHeight="1" x14ac:dyDescent="0.25">
      <c r="A151" s="13">
        <v>142</v>
      </c>
      <c r="B151" s="5" t="s">
        <v>271</v>
      </c>
      <c r="C151" s="11" t="s">
        <v>30</v>
      </c>
      <c r="D151" s="11" t="s">
        <v>245</v>
      </c>
      <c r="E151" s="11">
        <v>1</v>
      </c>
      <c r="F151" s="11" t="s">
        <v>21</v>
      </c>
      <c r="G151" s="36">
        <v>5012143</v>
      </c>
      <c r="H151" s="51">
        <v>5012143</v>
      </c>
      <c r="I151" s="3" t="s">
        <v>20</v>
      </c>
    </row>
    <row r="152" spans="1:9" ht="345" customHeight="1" x14ac:dyDescent="0.25">
      <c r="A152" s="13">
        <v>143</v>
      </c>
      <c r="B152" s="5" t="s">
        <v>272</v>
      </c>
      <c r="C152" s="11" t="s">
        <v>101</v>
      </c>
      <c r="D152" s="11" t="s">
        <v>273</v>
      </c>
      <c r="E152" s="11">
        <v>1</v>
      </c>
      <c r="F152" s="11" t="s">
        <v>21</v>
      </c>
      <c r="G152" s="36">
        <v>33639564</v>
      </c>
      <c r="H152" s="51">
        <v>33639564</v>
      </c>
      <c r="I152" s="3" t="s">
        <v>20</v>
      </c>
    </row>
    <row r="153" spans="1:9" ht="111" customHeight="1" x14ac:dyDescent="0.25">
      <c r="A153" s="13">
        <v>144</v>
      </c>
      <c r="B153" s="5" t="s">
        <v>284</v>
      </c>
      <c r="C153" s="11" t="s">
        <v>30</v>
      </c>
      <c r="D153" s="11" t="s">
        <v>275</v>
      </c>
      <c r="E153" s="11">
        <v>1</v>
      </c>
      <c r="F153" s="11" t="s">
        <v>21</v>
      </c>
      <c r="G153" s="36">
        <v>5616964.29</v>
      </c>
      <c r="H153" s="51">
        <v>5616964.29</v>
      </c>
      <c r="I153" s="3" t="s">
        <v>20</v>
      </c>
    </row>
    <row r="154" spans="1:9" ht="111" customHeight="1" x14ac:dyDescent="0.25">
      <c r="A154" s="13">
        <v>145</v>
      </c>
      <c r="B154" s="5" t="s">
        <v>276</v>
      </c>
      <c r="C154" s="11" t="s">
        <v>30</v>
      </c>
      <c r="D154" s="11" t="s">
        <v>277</v>
      </c>
      <c r="E154" s="11">
        <v>1</v>
      </c>
      <c r="F154" s="11" t="s">
        <v>21</v>
      </c>
      <c r="G154" s="36">
        <v>2350500</v>
      </c>
      <c r="H154" s="51">
        <v>2350500</v>
      </c>
      <c r="I154" s="3" t="s">
        <v>20</v>
      </c>
    </row>
    <row r="155" spans="1:9" ht="92.25" customHeight="1" x14ac:dyDescent="0.25">
      <c r="A155" s="13">
        <v>146</v>
      </c>
      <c r="B155" s="5" t="s">
        <v>274</v>
      </c>
      <c r="C155" s="11" t="s">
        <v>30</v>
      </c>
      <c r="D155" s="11" t="s">
        <v>245</v>
      </c>
      <c r="E155" s="11">
        <v>1</v>
      </c>
      <c r="F155" s="11" t="s">
        <v>21</v>
      </c>
      <c r="G155" s="36">
        <v>1820840</v>
      </c>
      <c r="H155" s="51">
        <v>1820840</v>
      </c>
      <c r="I155" s="3" t="s">
        <v>20</v>
      </c>
    </row>
    <row r="156" spans="1:9" ht="111" customHeight="1" x14ac:dyDescent="0.25">
      <c r="A156" s="13">
        <v>147</v>
      </c>
      <c r="B156" s="5" t="s">
        <v>278</v>
      </c>
      <c r="C156" s="11" t="s">
        <v>30</v>
      </c>
      <c r="D156" s="11" t="s">
        <v>282</v>
      </c>
      <c r="E156" s="11">
        <v>1</v>
      </c>
      <c r="F156" s="11" t="s">
        <v>21</v>
      </c>
      <c r="G156" s="36">
        <v>19939196.43</v>
      </c>
      <c r="H156" s="51">
        <v>19939196.43</v>
      </c>
      <c r="I156" s="3" t="s">
        <v>20</v>
      </c>
    </row>
    <row r="157" spans="1:9" ht="111" customHeight="1" x14ac:dyDescent="0.25">
      <c r="A157" s="13">
        <v>148</v>
      </c>
      <c r="B157" s="5" t="s">
        <v>283</v>
      </c>
      <c r="C157" s="11" t="s">
        <v>30</v>
      </c>
      <c r="D157" s="11" t="s">
        <v>245</v>
      </c>
      <c r="E157" s="11">
        <v>1</v>
      </c>
      <c r="F157" s="11" t="s">
        <v>21</v>
      </c>
      <c r="G157" s="36">
        <v>5032781</v>
      </c>
      <c r="H157" s="50">
        <f>E157*G157</f>
        <v>5032781</v>
      </c>
      <c r="I157" s="3" t="s">
        <v>20</v>
      </c>
    </row>
    <row r="158" spans="1:9" ht="111" customHeight="1" x14ac:dyDescent="0.25">
      <c r="A158" s="13">
        <v>149</v>
      </c>
      <c r="B158" s="5" t="s">
        <v>279</v>
      </c>
      <c r="C158" s="11" t="s">
        <v>30</v>
      </c>
      <c r="D158" s="11" t="s">
        <v>188</v>
      </c>
      <c r="E158" s="11">
        <v>1</v>
      </c>
      <c r="F158" s="11" t="s">
        <v>21</v>
      </c>
      <c r="G158" s="36">
        <v>4450937</v>
      </c>
      <c r="H158" s="51">
        <v>4450937</v>
      </c>
      <c r="I158" s="3" t="s">
        <v>20</v>
      </c>
    </row>
    <row r="159" spans="1:9" ht="111" customHeight="1" x14ac:dyDescent="0.25">
      <c r="A159" s="13">
        <v>150</v>
      </c>
      <c r="B159" s="5" t="s">
        <v>281</v>
      </c>
      <c r="C159" s="11" t="s">
        <v>27</v>
      </c>
      <c r="D159" s="11" t="s">
        <v>280</v>
      </c>
      <c r="E159" s="11">
        <v>1</v>
      </c>
      <c r="F159" s="11" t="s">
        <v>21</v>
      </c>
      <c r="G159" s="36">
        <v>4180000</v>
      </c>
      <c r="H159" s="51">
        <v>4180000</v>
      </c>
      <c r="I159" s="3" t="s">
        <v>20</v>
      </c>
    </row>
    <row r="160" spans="1:9" ht="72" hidden="1" customHeight="1" x14ac:dyDescent="0.25">
      <c r="A160" s="3"/>
      <c r="B160" s="12"/>
      <c r="C160" s="11"/>
      <c r="D160" s="11"/>
      <c r="E160" s="11"/>
      <c r="F160" s="11"/>
      <c r="G160" s="36"/>
      <c r="H160" s="51"/>
      <c r="I160" s="3"/>
    </row>
    <row r="161" spans="1:9" ht="26.25" customHeight="1" x14ac:dyDescent="0.25">
      <c r="A161" s="23">
        <v>151</v>
      </c>
      <c r="B161" s="24"/>
      <c r="C161" s="25"/>
      <c r="D161" s="25"/>
      <c r="E161" s="25"/>
      <c r="F161" s="25"/>
      <c r="G161" s="37"/>
      <c r="H161" s="52"/>
      <c r="I161" s="26"/>
    </row>
    <row r="162" spans="1:9" ht="24" customHeight="1" x14ac:dyDescent="0.25">
      <c r="A162" s="23">
        <v>152</v>
      </c>
      <c r="B162" s="24"/>
      <c r="C162" s="25"/>
      <c r="D162" s="25"/>
      <c r="E162" s="25"/>
      <c r="F162" s="25"/>
      <c r="G162" s="37"/>
      <c r="H162" s="52"/>
      <c r="I162" s="26"/>
    </row>
    <row r="163" spans="1:9" ht="45" customHeight="1" x14ac:dyDescent="0.25">
      <c r="A163" s="23">
        <v>153</v>
      </c>
      <c r="B163" s="24" t="s">
        <v>285</v>
      </c>
      <c r="C163" s="25" t="s">
        <v>27</v>
      </c>
      <c r="D163" s="25" t="s">
        <v>286</v>
      </c>
      <c r="E163" s="25">
        <v>1</v>
      </c>
      <c r="F163" s="25" t="s">
        <v>169</v>
      </c>
      <c r="G163" s="37">
        <v>2366071.4300000002</v>
      </c>
      <c r="H163" s="52">
        <f t="shared" ref="H163:H225" si="5">E163*G163</f>
        <v>2366071.4300000002</v>
      </c>
      <c r="I163" s="26" t="s">
        <v>20</v>
      </c>
    </row>
    <row r="164" spans="1:9" ht="60.75" customHeight="1" x14ac:dyDescent="0.25">
      <c r="A164" s="23">
        <v>154</v>
      </c>
      <c r="B164" s="24" t="s">
        <v>287</v>
      </c>
      <c r="C164" s="25" t="s">
        <v>27</v>
      </c>
      <c r="D164" s="25" t="s">
        <v>513</v>
      </c>
      <c r="E164" s="25">
        <v>1</v>
      </c>
      <c r="F164" s="25" t="s">
        <v>169</v>
      </c>
      <c r="G164" s="37">
        <v>71875</v>
      </c>
      <c r="H164" s="52">
        <f t="shared" si="5"/>
        <v>71875</v>
      </c>
      <c r="I164" s="26" t="s">
        <v>20</v>
      </c>
    </row>
    <row r="165" spans="1:9" ht="45" customHeight="1" x14ac:dyDescent="0.25">
      <c r="A165" s="23">
        <v>155</v>
      </c>
      <c r="B165" s="24" t="s">
        <v>285</v>
      </c>
      <c r="C165" s="25" t="s">
        <v>27</v>
      </c>
      <c r="D165" s="25" t="s">
        <v>288</v>
      </c>
      <c r="E165" s="25">
        <v>1</v>
      </c>
      <c r="F165" s="25" t="s">
        <v>169</v>
      </c>
      <c r="G165" s="37">
        <v>428571.43</v>
      </c>
      <c r="H165" s="52">
        <f t="shared" si="5"/>
        <v>428571.43</v>
      </c>
      <c r="I165" s="26" t="s">
        <v>20</v>
      </c>
    </row>
    <row r="166" spans="1:9" ht="45" customHeight="1" x14ac:dyDescent="0.25">
      <c r="A166" s="23">
        <v>156</v>
      </c>
      <c r="B166" s="24" t="s">
        <v>289</v>
      </c>
      <c r="C166" s="25" t="s">
        <v>27</v>
      </c>
      <c r="D166" s="25" t="s">
        <v>290</v>
      </c>
      <c r="E166" s="25">
        <v>3</v>
      </c>
      <c r="F166" s="25" t="s">
        <v>169</v>
      </c>
      <c r="G166" s="37">
        <v>288514.28999999998</v>
      </c>
      <c r="H166" s="52">
        <f t="shared" si="5"/>
        <v>865542.86999999988</v>
      </c>
      <c r="I166" s="26" t="s">
        <v>20</v>
      </c>
    </row>
    <row r="167" spans="1:9" ht="45" customHeight="1" x14ac:dyDescent="0.25">
      <c r="A167" s="23">
        <v>157</v>
      </c>
      <c r="B167" s="24" t="s">
        <v>291</v>
      </c>
      <c r="C167" s="25" t="s">
        <v>27</v>
      </c>
      <c r="D167" s="25" t="s">
        <v>292</v>
      </c>
      <c r="E167" s="25">
        <v>8</v>
      </c>
      <c r="F167" s="25" t="s">
        <v>169</v>
      </c>
      <c r="G167" s="37">
        <v>290918.75</v>
      </c>
      <c r="H167" s="52">
        <f t="shared" si="5"/>
        <v>2327350</v>
      </c>
      <c r="I167" s="26" t="s">
        <v>20</v>
      </c>
    </row>
    <row r="168" spans="1:9" ht="45" customHeight="1" x14ac:dyDescent="0.25">
      <c r="A168" s="23">
        <v>158</v>
      </c>
      <c r="B168" s="24" t="s">
        <v>293</v>
      </c>
      <c r="C168" s="25" t="s">
        <v>27</v>
      </c>
      <c r="D168" s="25" t="s">
        <v>294</v>
      </c>
      <c r="E168" s="25">
        <v>1</v>
      </c>
      <c r="F168" s="25" t="s">
        <v>21</v>
      </c>
      <c r="G168" s="37">
        <v>2573550</v>
      </c>
      <c r="H168" s="52">
        <f t="shared" si="5"/>
        <v>2573550</v>
      </c>
      <c r="I168" s="26" t="s">
        <v>20</v>
      </c>
    </row>
    <row r="169" spans="1:9" ht="45" customHeight="1" x14ac:dyDescent="0.25">
      <c r="A169" s="13">
        <v>159</v>
      </c>
      <c r="B169" s="5" t="s">
        <v>295</v>
      </c>
      <c r="C169" s="11" t="s">
        <v>27</v>
      </c>
      <c r="D169" s="11" t="s">
        <v>296</v>
      </c>
      <c r="E169" s="11">
        <v>1</v>
      </c>
      <c r="F169" s="11" t="s">
        <v>21</v>
      </c>
      <c r="G169" s="36">
        <v>7294645.75</v>
      </c>
      <c r="H169" s="50">
        <f t="shared" si="5"/>
        <v>7294645.75</v>
      </c>
      <c r="I169" s="3" t="s">
        <v>20</v>
      </c>
    </row>
    <row r="170" spans="1:9" ht="45" customHeight="1" x14ac:dyDescent="0.25">
      <c r="A170" s="13">
        <v>160</v>
      </c>
      <c r="B170" s="5" t="s">
        <v>297</v>
      </c>
      <c r="C170" s="11" t="s">
        <v>27</v>
      </c>
      <c r="D170" s="11" t="s">
        <v>298</v>
      </c>
      <c r="E170" s="11">
        <v>1</v>
      </c>
      <c r="F170" s="11" t="s">
        <v>21</v>
      </c>
      <c r="G170" s="36">
        <v>6195469.8300000001</v>
      </c>
      <c r="H170" s="50">
        <f t="shared" si="5"/>
        <v>6195469.8300000001</v>
      </c>
      <c r="I170" s="3" t="s">
        <v>20</v>
      </c>
    </row>
    <row r="171" spans="1:9" ht="45" customHeight="1" x14ac:dyDescent="0.25">
      <c r="A171" s="13">
        <v>161</v>
      </c>
      <c r="B171" s="5" t="s">
        <v>299</v>
      </c>
      <c r="C171" s="11" t="s">
        <v>27</v>
      </c>
      <c r="D171" s="11" t="s">
        <v>300</v>
      </c>
      <c r="E171" s="11">
        <v>4</v>
      </c>
      <c r="F171" s="11" t="s">
        <v>41</v>
      </c>
      <c r="G171" s="36">
        <v>175178.5</v>
      </c>
      <c r="H171" s="50">
        <f t="shared" si="5"/>
        <v>700714</v>
      </c>
      <c r="I171" s="3" t="s">
        <v>20</v>
      </c>
    </row>
    <row r="172" spans="1:9" ht="45" customHeight="1" x14ac:dyDescent="0.25">
      <c r="A172" s="3">
        <v>162</v>
      </c>
      <c r="B172" s="12" t="s">
        <v>301</v>
      </c>
      <c r="C172" s="3" t="s">
        <v>27</v>
      </c>
      <c r="D172" s="3" t="s">
        <v>302</v>
      </c>
      <c r="E172" s="3">
        <v>4</v>
      </c>
      <c r="F172" s="3" t="s">
        <v>41</v>
      </c>
      <c r="G172" s="36">
        <v>218946.1</v>
      </c>
      <c r="H172" s="50">
        <f t="shared" si="5"/>
        <v>875784.4</v>
      </c>
      <c r="I172" s="3" t="s">
        <v>20</v>
      </c>
    </row>
    <row r="173" spans="1:9" ht="68.25" customHeight="1" x14ac:dyDescent="0.25">
      <c r="A173" s="26">
        <v>163</v>
      </c>
      <c r="B173" s="27" t="s">
        <v>303</v>
      </c>
      <c r="C173" s="26" t="s">
        <v>101</v>
      </c>
      <c r="D173" s="26" t="s">
        <v>304</v>
      </c>
      <c r="E173" s="26">
        <v>1</v>
      </c>
      <c r="F173" s="26" t="s">
        <v>21</v>
      </c>
      <c r="G173" s="37">
        <v>9868768.5500000007</v>
      </c>
      <c r="H173" s="52">
        <f t="shared" si="5"/>
        <v>9868768.5500000007</v>
      </c>
      <c r="I173" s="26" t="s">
        <v>20</v>
      </c>
    </row>
    <row r="174" spans="1:9" ht="45" customHeight="1" x14ac:dyDescent="0.25">
      <c r="A174" s="26">
        <v>164</v>
      </c>
      <c r="B174" s="27" t="s">
        <v>305</v>
      </c>
      <c r="C174" s="26" t="s">
        <v>30</v>
      </c>
      <c r="D174" s="26" t="s">
        <v>245</v>
      </c>
      <c r="E174" s="26">
        <v>1</v>
      </c>
      <c r="F174" s="26" t="s">
        <v>21</v>
      </c>
      <c r="G174" s="37">
        <v>272556</v>
      </c>
      <c r="H174" s="52">
        <f t="shared" si="5"/>
        <v>272556</v>
      </c>
      <c r="I174" s="26" t="s">
        <v>20</v>
      </c>
    </row>
    <row r="175" spans="1:9" ht="45" customHeight="1" x14ac:dyDescent="0.25">
      <c r="A175" s="26">
        <v>165</v>
      </c>
      <c r="B175" s="26" t="s">
        <v>306</v>
      </c>
      <c r="C175" s="26" t="s">
        <v>27</v>
      </c>
      <c r="D175" s="26" t="s">
        <v>307</v>
      </c>
      <c r="E175" s="26">
        <v>2</v>
      </c>
      <c r="F175" s="26" t="s">
        <v>41</v>
      </c>
      <c r="G175" s="38">
        <v>776785</v>
      </c>
      <c r="H175" s="52">
        <f t="shared" si="5"/>
        <v>1553570</v>
      </c>
      <c r="I175" s="26" t="s">
        <v>20</v>
      </c>
    </row>
    <row r="176" spans="1:9" ht="45" customHeight="1" x14ac:dyDescent="0.25">
      <c r="A176" s="26">
        <v>166</v>
      </c>
      <c r="B176" s="26" t="s">
        <v>308</v>
      </c>
      <c r="C176" s="26" t="s">
        <v>27</v>
      </c>
      <c r="D176" s="26" t="s">
        <v>309</v>
      </c>
      <c r="E176" s="26">
        <v>7</v>
      </c>
      <c r="F176" s="26" t="s">
        <v>41</v>
      </c>
      <c r="G176" s="38">
        <v>320000</v>
      </c>
      <c r="H176" s="52">
        <f t="shared" si="5"/>
        <v>2240000</v>
      </c>
      <c r="I176" s="26" t="s">
        <v>20</v>
      </c>
    </row>
    <row r="177" spans="1:9" ht="45" customHeight="1" x14ac:dyDescent="0.25">
      <c r="A177" s="26">
        <v>167</v>
      </c>
      <c r="B177" s="26" t="s">
        <v>310</v>
      </c>
      <c r="C177" s="26" t="s">
        <v>27</v>
      </c>
      <c r="D177" s="26" t="s">
        <v>311</v>
      </c>
      <c r="E177" s="26">
        <v>2</v>
      </c>
      <c r="F177" s="26" t="s">
        <v>41</v>
      </c>
      <c r="G177" s="38">
        <v>2000000</v>
      </c>
      <c r="H177" s="52">
        <f t="shared" si="5"/>
        <v>4000000</v>
      </c>
      <c r="I177" s="26" t="s">
        <v>20</v>
      </c>
    </row>
    <row r="178" spans="1:9" ht="45" customHeight="1" x14ac:dyDescent="0.25">
      <c r="A178" s="26">
        <v>168</v>
      </c>
      <c r="B178" s="26" t="s">
        <v>312</v>
      </c>
      <c r="C178" s="26" t="s">
        <v>27</v>
      </c>
      <c r="D178" s="26" t="s">
        <v>313</v>
      </c>
      <c r="E178" s="26">
        <v>3</v>
      </c>
      <c r="F178" s="26" t="s">
        <v>41</v>
      </c>
      <c r="G178" s="38">
        <v>1250000</v>
      </c>
      <c r="H178" s="52">
        <f t="shared" si="5"/>
        <v>3750000</v>
      </c>
      <c r="I178" s="26" t="s">
        <v>20</v>
      </c>
    </row>
    <row r="179" spans="1:9" ht="45" customHeight="1" x14ac:dyDescent="0.25">
      <c r="A179" s="26">
        <v>169</v>
      </c>
      <c r="B179" s="26" t="s">
        <v>314</v>
      </c>
      <c r="C179" s="26" t="s">
        <v>27</v>
      </c>
      <c r="D179" s="26" t="s">
        <v>315</v>
      </c>
      <c r="E179" s="26">
        <v>2</v>
      </c>
      <c r="F179" s="26" t="s">
        <v>41</v>
      </c>
      <c r="G179" s="38">
        <v>600000</v>
      </c>
      <c r="H179" s="52">
        <f t="shared" si="5"/>
        <v>1200000</v>
      </c>
      <c r="I179" s="26" t="s">
        <v>20</v>
      </c>
    </row>
    <row r="180" spans="1:9" ht="45" customHeight="1" x14ac:dyDescent="0.25">
      <c r="A180" s="26">
        <v>170</v>
      </c>
      <c r="B180" s="26" t="s">
        <v>316</v>
      </c>
      <c r="C180" s="26" t="s">
        <v>27</v>
      </c>
      <c r="D180" s="26" t="s">
        <v>317</v>
      </c>
      <c r="E180" s="26">
        <v>2</v>
      </c>
      <c r="F180" s="26" t="s">
        <v>41</v>
      </c>
      <c r="G180" s="38">
        <v>2200000</v>
      </c>
      <c r="H180" s="52">
        <f t="shared" si="5"/>
        <v>4400000</v>
      </c>
      <c r="I180" s="26" t="s">
        <v>20</v>
      </c>
    </row>
    <row r="181" spans="1:9" ht="45" customHeight="1" x14ac:dyDescent="0.25">
      <c r="A181" s="26">
        <v>171</v>
      </c>
      <c r="B181" s="26" t="s">
        <v>318</v>
      </c>
      <c r="C181" s="26" t="s">
        <v>27</v>
      </c>
      <c r="D181" s="27" t="s">
        <v>406</v>
      </c>
      <c r="E181" s="26">
        <v>2</v>
      </c>
      <c r="F181" s="26" t="s">
        <v>41</v>
      </c>
      <c r="G181" s="38">
        <v>2000000</v>
      </c>
      <c r="H181" s="52">
        <f t="shared" si="5"/>
        <v>4000000</v>
      </c>
      <c r="I181" s="26" t="s">
        <v>20</v>
      </c>
    </row>
    <row r="182" spans="1:9" ht="45" customHeight="1" x14ac:dyDescent="0.25">
      <c r="A182" s="26">
        <v>172</v>
      </c>
      <c r="B182" s="26" t="s">
        <v>319</v>
      </c>
      <c r="C182" s="26" t="s">
        <v>27</v>
      </c>
      <c r="D182" s="26" t="s">
        <v>320</v>
      </c>
      <c r="E182" s="26">
        <v>2</v>
      </c>
      <c r="F182" s="26" t="s">
        <v>41</v>
      </c>
      <c r="G182" s="38">
        <v>700000</v>
      </c>
      <c r="H182" s="52">
        <f t="shared" si="5"/>
        <v>1400000</v>
      </c>
      <c r="I182" s="26" t="s">
        <v>20</v>
      </c>
    </row>
    <row r="183" spans="1:9" ht="45" customHeight="1" x14ac:dyDescent="0.25">
      <c r="A183" s="26">
        <v>173</v>
      </c>
      <c r="B183" s="26" t="s">
        <v>321</v>
      </c>
      <c r="C183" s="26" t="s">
        <v>27</v>
      </c>
      <c r="D183" s="26" t="s">
        <v>322</v>
      </c>
      <c r="E183" s="26">
        <v>1</v>
      </c>
      <c r="F183" s="26" t="s">
        <v>41</v>
      </c>
      <c r="G183" s="38">
        <v>1300000</v>
      </c>
      <c r="H183" s="52">
        <f t="shared" si="5"/>
        <v>1300000</v>
      </c>
      <c r="I183" s="26" t="s">
        <v>20</v>
      </c>
    </row>
    <row r="184" spans="1:9" ht="45" customHeight="1" x14ac:dyDescent="0.25">
      <c r="A184" s="26">
        <v>174</v>
      </c>
      <c r="B184" s="26" t="s">
        <v>323</v>
      </c>
      <c r="C184" s="26" t="s">
        <v>27</v>
      </c>
      <c r="D184" s="26" t="s">
        <v>324</v>
      </c>
      <c r="E184" s="26">
        <v>2</v>
      </c>
      <c r="F184" s="26" t="s">
        <v>41</v>
      </c>
      <c r="G184" s="38">
        <v>1500000</v>
      </c>
      <c r="H184" s="52">
        <f t="shared" si="5"/>
        <v>3000000</v>
      </c>
      <c r="I184" s="26" t="s">
        <v>20</v>
      </c>
    </row>
    <row r="185" spans="1:9" ht="45" customHeight="1" x14ac:dyDescent="0.25">
      <c r="A185" s="26">
        <v>175</v>
      </c>
      <c r="B185" s="26" t="s">
        <v>325</v>
      </c>
      <c r="C185" s="26" t="s">
        <v>27</v>
      </c>
      <c r="D185" s="26" t="s">
        <v>326</v>
      </c>
      <c r="E185" s="26">
        <v>3</v>
      </c>
      <c r="F185" s="26" t="s">
        <v>41</v>
      </c>
      <c r="G185" s="38">
        <v>1600000</v>
      </c>
      <c r="H185" s="52">
        <f t="shared" si="5"/>
        <v>4800000</v>
      </c>
      <c r="I185" s="26" t="s">
        <v>20</v>
      </c>
    </row>
    <row r="186" spans="1:9" ht="45" customHeight="1" x14ac:dyDescent="0.25">
      <c r="A186" s="26">
        <v>176</v>
      </c>
      <c r="B186" s="26" t="s">
        <v>327</v>
      </c>
      <c r="C186" s="26" t="s">
        <v>27</v>
      </c>
      <c r="D186" s="26" t="s">
        <v>328</v>
      </c>
      <c r="E186" s="26">
        <v>3</v>
      </c>
      <c r="F186" s="26" t="s">
        <v>41</v>
      </c>
      <c r="G186" s="38">
        <v>1000000</v>
      </c>
      <c r="H186" s="52">
        <f t="shared" si="5"/>
        <v>3000000</v>
      </c>
      <c r="I186" s="26" t="s">
        <v>20</v>
      </c>
    </row>
    <row r="187" spans="1:9" ht="45" customHeight="1" x14ac:dyDescent="0.25">
      <c r="A187" s="26">
        <v>177</v>
      </c>
      <c r="B187" s="26" t="s">
        <v>329</v>
      </c>
      <c r="C187" s="26" t="s">
        <v>27</v>
      </c>
      <c r="D187" s="26" t="s">
        <v>330</v>
      </c>
      <c r="E187" s="26">
        <v>2</v>
      </c>
      <c r="F187" s="26" t="s">
        <v>41</v>
      </c>
      <c r="G187" s="38">
        <v>1700000</v>
      </c>
      <c r="H187" s="52">
        <f t="shared" si="5"/>
        <v>3400000</v>
      </c>
      <c r="I187" s="26" t="s">
        <v>20</v>
      </c>
    </row>
    <row r="188" spans="1:9" ht="45" customHeight="1" x14ac:dyDescent="0.25">
      <c r="A188" s="26">
        <v>178</v>
      </c>
      <c r="B188" s="26" t="s">
        <v>331</v>
      </c>
      <c r="C188" s="26" t="s">
        <v>27</v>
      </c>
      <c r="D188" s="26" t="s">
        <v>332</v>
      </c>
      <c r="E188" s="26">
        <v>5</v>
      </c>
      <c r="F188" s="26" t="s">
        <v>41</v>
      </c>
      <c r="G188" s="38">
        <v>410714</v>
      </c>
      <c r="H188" s="52">
        <f t="shared" si="5"/>
        <v>2053570</v>
      </c>
      <c r="I188" s="26" t="s">
        <v>20</v>
      </c>
    </row>
    <row r="189" spans="1:9" ht="45" customHeight="1" x14ac:dyDescent="0.25">
      <c r="A189" s="26">
        <v>179</v>
      </c>
      <c r="B189" s="26" t="s">
        <v>333</v>
      </c>
      <c r="C189" s="26" t="s">
        <v>27</v>
      </c>
      <c r="D189" s="26" t="s">
        <v>334</v>
      </c>
      <c r="E189" s="26">
        <v>3</v>
      </c>
      <c r="F189" s="26" t="s">
        <v>41</v>
      </c>
      <c r="G189" s="38">
        <v>750000</v>
      </c>
      <c r="H189" s="52">
        <f t="shared" si="5"/>
        <v>2250000</v>
      </c>
      <c r="I189" s="26" t="s">
        <v>20</v>
      </c>
    </row>
    <row r="190" spans="1:9" ht="45" customHeight="1" x14ac:dyDescent="0.25">
      <c r="A190" s="26">
        <v>180</v>
      </c>
      <c r="B190" s="26" t="s">
        <v>335</v>
      </c>
      <c r="C190" s="26" t="s">
        <v>27</v>
      </c>
      <c r="D190" s="26" t="s">
        <v>336</v>
      </c>
      <c r="E190" s="26">
        <v>2</v>
      </c>
      <c r="F190" s="26" t="s">
        <v>41</v>
      </c>
      <c r="G190" s="38">
        <v>758929</v>
      </c>
      <c r="H190" s="52">
        <f t="shared" si="5"/>
        <v>1517858</v>
      </c>
      <c r="I190" s="26" t="s">
        <v>20</v>
      </c>
    </row>
    <row r="191" spans="1:9" ht="45" customHeight="1" x14ac:dyDescent="0.25">
      <c r="A191" s="26">
        <v>181</v>
      </c>
      <c r="B191" s="26" t="s">
        <v>337</v>
      </c>
      <c r="C191" s="26" t="s">
        <v>27</v>
      </c>
      <c r="D191" s="26" t="s">
        <v>338</v>
      </c>
      <c r="E191" s="26">
        <v>2</v>
      </c>
      <c r="F191" s="26" t="s">
        <v>41</v>
      </c>
      <c r="G191" s="38">
        <v>750000</v>
      </c>
      <c r="H191" s="52">
        <f t="shared" si="5"/>
        <v>1500000</v>
      </c>
      <c r="I191" s="26" t="s">
        <v>20</v>
      </c>
    </row>
    <row r="192" spans="1:9" ht="45" customHeight="1" x14ac:dyDescent="0.25">
      <c r="A192" s="26">
        <v>182</v>
      </c>
      <c r="B192" s="26" t="s">
        <v>339</v>
      </c>
      <c r="C192" s="26" t="s">
        <v>27</v>
      </c>
      <c r="D192" s="26" t="s">
        <v>340</v>
      </c>
      <c r="E192" s="26">
        <v>2</v>
      </c>
      <c r="F192" s="26" t="s">
        <v>41</v>
      </c>
      <c r="G192" s="38">
        <v>1000000</v>
      </c>
      <c r="H192" s="52">
        <f t="shared" si="5"/>
        <v>2000000</v>
      </c>
      <c r="I192" s="26" t="s">
        <v>20</v>
      </c>
    </row>
    <row r="193" spans="1:9" ht="45" customHeight="1" x14ac:dyDescent="0.25">
      <c r="A193" s="26">
        <v>183</v>
      </c>
      <c r="B193" s="26" t="s">
        <v>341</v>
      </c>
      <c r="C193" s="26" t="s">
        <v>27</v>
      </c>
      <c r="D193" s="26" t="s">
        <v>342</v>
      </c>
      <c r="E193" s="26">
        <v>2</v>
      </c>
      <c r="F193" s="26" t="s">
        <v>41</v>
      </c>
      <c r="G193" s="38">
        <v>1000000</v>
      </c>
      <c r="H193" s="52">
        <f t="shared" si="5"/>
        <v>2000000</v>
      </c>
      <c r="I193" s="26" t="s">
        <v>20</v>
      </c>
    </row>
    <row r="194" spans="1:9" ht="45" customHeight="1" x14ac:dyDescent="0.25">
      <c r="A194" s="26">
        <v>184</v>
      </c>
      <c r="B194" s="26" t="s">
        <v>343</v>
      </c>
      <c r="C194" s="26" t="s">
        <v>27</v>
      </c>
      <c r="D194" s="26" t="s">
        <v>344</v>
      </c>
      <c r="E194" s="26">
        <v>1</v>
      </c>
      <c r="F194" s="26" t="s">
        <v>41</v>
      </c>
      <c r="G194" s="38">
        <v>9642857</v>
      </c>
      <c r="H194" s="52">
        <f t="shared" si="5"/>
        <v>9642857</v>
      </c>
      <c r="I194" s="26" t="s">
        <v>20</v>
      </c>
    </row>
    <row r="195" spans="1:9" ht="45" customHeight="1" x14ac:dyDescent="0.25">
      <c r="A195" s="26">
        <v>185</v>
      </c>
      <c r="B195" s="26" t="s">
        <v>345</v>
      </c>
      <c r="C195" s="26" t="s">
        <v>27</v>
      </c>
      <c r="D195" s="26" t="s">
        <v>346</v>
      </c>
      <c r="E195" s="26">
        <v>1</v>
      </c>
      <c r="F195" s="26" t="s">
        <v>41</v>
      </c>
      <c r="G195" s="38">
        <v>2328571</v>
      </c>
      <c r="H195" s="52">
        <f t="shared" si="5"/>
        <v>2328571</v>
      </c>
      <c r="I195" s="26" t="s">
        <v>20</v>
      </c>
    </row>
    <row r="196" spans="1:9" ht="45" customHeight="1" x14ac:dyDescent="0.25">
      <c r="A196" s="26">
        <v>186</v>
      </c>
      <c r="B196" s="26" t="s">
        <v>347</v>
      </c>
      <c r="C196" s="26" t="s">
        <v>27</v>
      </c>
      <c r="D196" s="26" t="s">
        <v>348</v>
      </c>
      <c r="E196" s="26">
        <v>2</v>
      </c>
      <c r="F196" s="26" t="s">
        <v>41</v>
      </c>
      <c r="G196" s="38">
        <v>472991</v>
      </c>
      <c r="H196" s="52">
        <f t="shared" si="5"/>
        <v>945982</v>
      </c>
      <c r="I196" s="26" t="s">
        <v>20</v>
      </c>
    </row>
    <row r="197" spans="1:9" ht="45" customHeight="1" x14ac:dyDescent="0.25">
      <c r="A197" s="26">
        <v>187</v>
      </c>
      <c r="B197" s="26" t="s">
        <v>349</v>
      </c>
      <c r="C197" s="26" t="s">
        <v>27</v>
      </c>
      <c r="D197" s="26" t="s">
        <v>350</v>
      </c>
      <c r="E197" s="26">
        <v>2</v>
      </c>
      <c r="F197" s="26" t="s">
        <v>41</v>
      </c>
      <c r="G197" s="38">
        <v>836830</v>
      </c>
      <c r="H197" s="52">
        <f t="shared" si="5"/>
        <v>1673660</v>
      </c>
      <c r="I197" s="26" t="s">
        <v>20</v>
      </c>
    </row>
    <row r="198" spans="1:9" ht="45" customHeight="1" x14ac:dyDescent="0.25">
      <c r="A198" s="26">
        <v>188</v>
      </c>
      <c r="B198" s="26" t="s">
        <v>351</v>
      </c>
      <c r="C198" s="26" t="s">
        <v>27</v>
      </c>
      <c r="D198" s="26" t="s">
        <v>352</v>
      </c>
      <c r="E198" s="26">
        <v>20</v>
      </c>
      <c r="F198" s="26" t="s">
        <v>41</v>
      </c>
      <c r="G198" s="38">
        <v>3638</v>
      </c>
      <c r="H198" s="52">
        <f t="shared" si="5"/>
        <v>72760</v>
      </c>
      <c r="I198" s="26" t="s">
        <v>20</v>
      </c>
    </row>
    <row r="199" spans="1:9" ht="45" customHeight="1" x14ac:dyDescent="0.25">
      <c r="A199" s="26">
        <v>189</v>
      </c>
      <c r="B199" s="26" t="s">
        <v>353</v>
      </c>
      <c r="C199" s="26" t="s">
        <v>27</v>
      </c>
      <c r="D199" s="26" t="s">
        <v>354</v>
      </c>
      <c r="E199" s="26">
        <v>5</v>
      </c>
      <c r="F199" s="26" t="s">
        <v>41</v>
      </c>
      <c r="G199" s="38">
        <v>60000</v>
      </c>
      <c r="H199" s="52">
        <f t="shared" si="5"/>
        <v>300000</v>
      </c>
      <c r="I199" s="26" t="s">
        <v>20</v>
      </c>
    </row>
    <row r="200" spans="1:9" ht="45" customHeight="1" x14ac:dyDescent="0.25">
      <c r="A200" s="26">
        <v>190</v>
      </c>
      <c r="B200" s="26" t="s">
        <v>355</v>
      </c>
      <c r="C200" s="26" t="s">
        <v>27</v>
      </c>
      <c r="D200" s="26" t="s">
        <v>356</v>
      </c>
      <c r="E200" s="26">
        <v>6</v>
      </c>
      <c r="F200" s="26" t="s">
        <v>41</v>
      </c>
      <c r="G200" s="38">
        <v>105000</v>
      </c>
      <c r="H200" s="52">
        <f t="shared" si="5"/>
        <v>630000</v>
      </c>
      <c r="I200" s="26" t="s">
        <v>20</v>
      </c>
    </row>
    <row r="201" spans="1:9" ht="45" customHeight="1" x14ac:dyDescent="0.25">
      <c r="A201" s="26">
        <v>191</v>
      </c>
      <c r="B201" s="26" t="s">
        <v>357</v>
      </c>
      <c r="C201" s="26" t="s">
        <v>27</v>
      </c>
      <c r="D201" s="26" t="s">
        <v>358</v>
      </c>
      <c r="E201" s="26">
        <v>1</v>
      </c>
      <c r="F201" s="26" t="s">
        <v>41</v>
      </c>
      <c r="G201" s="38">
        <v>1100000</v>
      </c>
      <c r="H201" s="52">
        <f t="shared" si="5"/>
        <v>1100000</v>
      </c>
      <c r="I201" s="26" t="s">
        <v>20</v>
      </c>
    </row>
    <row r="202" spans="1:9" ht="45" customHeight="1" x14ac:dyDescent="0.25">
      <c r="A202" s="26">
        <v>192</v>
      </c>
      <c r="B202" s="26" t="s">
        <v>359</v>
      </c>
      <c r="C202" s="26" t="s">
        <v>27</v>
      </c>
      <c r="D202" s="26" t="s">
        <v>360</v>
      </c>
      <c r="E202" s="26">
        <v>5</v>
      </c>
      <c r="F202" s="26" t="s">
        <v>41</v>
      </c>
      <c r="G202" s="38">
        <v>36384</v>
      </c>
      <c r="H202" s="52">
        <f t="shared" si="5"/>
        <v>181920</v>
      </c>
      <c r="I202" s="26" t="s">
        <v>20</v>
      </c>
    </row>
    <row r="203" spans="1:9" ht="45" customHeight="1" x14ac:dyDescent="0.25">
      <c r="A203" s="26">
        <v>193</v>
      </c>
      <c r="B203" s="26" t="s">
        <v>361</v>
      </c>
      <c r="C203" s="26" t="s">
        <v>27</v>
      </c>
      <c r="D203" s="26" t="s">
        <v>362</v>
      </c>
      <c r="E203" s="26">
        <v>5</v>
      </c>
      <c r="F203" s="26" t="s">
        <v>41</v>
      </c>
      <c r="G203" s="38">
        <v>36384</v>
      </c>
      <c r="H203" s="52">
        <f t="shared" si="5"/>
        <v>181920</v>
      </c>
      <c r="I203" s="26" t="s">
        <v>20</v>
      </c>
    </row>
    <row r="204" spans="1:9" ht="45" customHeight="1" x14ac:dyDescent="0.25">
      <c r="A204" s="26">
        <v>194</v>
      </c>
      <c r="B204" s="26" t="s">
        <v>363</v>
      </c>
      <c r="C204" s="26" t="s">
        <v>27</v>
      </c>
      <c r="D204" s="28" t="s">
        <v>364</v>
      </c>
      <c r="E204" s="26">
        <v>3</v>
      </c>
      <c r="F204" s="26" t="s">
        <v>41</v>
      </c>
      <c r="G204" s="38">
        <v>78589</v>
      </c>
      <c r="H204" s="52">
        <f t="shared" si="5"/>
        <v>235767</v>
      </c>
      <c r="I204" s="26" t="s">
        <v>20</v>
      </c>
    </row>
    <row r="205" spans="1:9" ht="45" customHeight="1" x14ac:dyDescent="0.25">
      <c r="A205" s="26">
        <v>195</v>
      </c>
      <c r="B205" s="26" t="s">
        <v>365</v>
      </c>
      <c r="C205" s="26" t="s">
        <v>27</v>
      </c>
      <c r="D205" s="26" t="s">
        <v>366</v>
      </c>
      <c r="E205" s="26">
        <v>1</v>
      </c>
      <c r="F205" s="26" t="s">
        <v>41</v>
      </c>
      <c r="G205" s="38">
        <v>1018750</v>
      </c>
      <c r="H205" s="52">
        <f t="shared" si="5"/>
        <v>1018750</v>
      </c>
      <c r="I205" s="26" t="s">
        <v>20</v>
      </c>
    </row>
    <row r="206" spans="1:9" ht="45" customHeight="1" x14ac:dyDescent="0.25">
      <c r="A206" s="26">
        <v>196</v>
      </c>
      <c r="B206" s="26" t="s">
        <v>367</v>
      </c>
      <c r="C206" s="26" t="s">
        <v>27</v>
      </c>
      <c r="D206" s="26" t="s">
        <v>368</v>
      </c>
      <c r="E206" s="26">
        <v>1</v>
      </c>
      <c r="F206" s="26" t="s">
        <v>41</v>
      </c>
      <c r="G206" s="38">
        <v>757143</v>
      </c>
      <c r="H206" s="52">
        <f t="shared" si="5"/>
        <v>757143</v>
      </c>
      <c r="I206" s="26" t="s">
        <v>20</v>
      </c>
    </row>
    <row r="207" spans="1:9" ht="45" customHeight="1" x14ac:dyDescent="0.25">
      <c r="A207" s="26">
        <v>197</v>
      </c>
      <c r="B207" s="26" t="s">
        <v>369</v>
      </c>
      <c r="C207" s="26" t="s">
        <v>27</v>
      </c>
      <c r="D207" s="26" t="s">
        <v>370</v>
      </c>
      <c r="E207" s="26">
        <v>5</v>
      </c>
      <c r="F207" s="26" t="s">
        <v>41</v>
      </c>
      <c r="G207" s="38">
        <v>72768</v>
      </c>
      <c r="H207" s="52">
        <f t="shared" si="5"/>
        <v>363840</v>
      </c>
      <c r="I207" s="26" t="s">
        <v>20</v>
      </c>
    </row>
    <row r="208" spans="1:9" ht="45" customHeight="1" x14ac:dyDescent="0.25">
      <c r="A208" s="26">
        <v>198</v>
      </c>
      <c r="B208" s="26" t="s">
        <v>371</v>
      </c>
      <c r="C208" s="26" t="s">
        <v>27</v>
      </c>
      <c r="D208" s="28" t="s">
        <v>372</v>
      </c>
      <c r="E208" s="26">
        <v>1</v>
      </c>
      <c r="F208" s="26" t="s">
        <v>41</v>
      </c>
      <c r="G208" s="38">
        <v>436607</v>
      </c>
      <c r="H208" s="52">
        <f t="shared" si="5"/>
        <v>436607</v>
      </c>
      <c r="I208" s="26" t="s">
        <v>20</v>
      </c>
    </row>
    <row r="209" spans="1:9" ht="45" customHeight="1" x14ac:dyDescent="0.25">
      <c r="A209" s="26">
        <v>199</v>
      </c>
      <c r="B209" s="26" t="s">
        <v>373</v>
      </c>
      <c r="C209" s="26" t="s">
        <v>27</v>
      </c>
      <c r="D209" s="26" t="s">
        <v>374</v>
      </c>
      <c r="E209" s="26">
        <v>1</v>
      </c>
      <c r="F209" s="26" t="s">
        <v>41</v>
      </c>
      <c r="G209" s="38">
        <v>727679</v>
      </c>
      <c r="H209" s="52">
        <f t="shared" si="5"/>
        <v>727679</v>
      </c>
      <c r="I209" s="26" t="s">
        <v>20</v>
      </c>
    </row>
    <row r="210" spans="1:9" ht="45" customHeight="1" x14ac:dyDescent="0.25">
      <c r="A210" s="26">
        <v>200</v>
      </c>
      <c r="B210" s="26" t="s">
        <v>375</v>
      </c>
      <c r="C210" s="26" t="s">
        <v>27</v>
      </c>
      <c r="D210" s="26" t="s">
        <v>376</v>
      </c>
      <c r="E210" s="26">
        <v>1</v>
      </c>
      <c r="F210" s="26" t="s">
        <v>41</v>
      </c>
      <c r="G210" s="38">
        <v>32018</v>
      </c>
      <c r="H210" s="52">
        <f t="shared" si="5"/>
        <v>32018</v>
      </c>
      <c r="I210" s="26" t="s">
        <v>20</v>
      </c>
    </row>
    <row r="211" spans="1:9" ht="45" customHeight="1" x14ac:dyDescent="0.25">
      <c r="A211" s="26">
        <v>201</v>
      </c>
      <c r="B211" s="26" t="s">
        <v>377</v>
      </c>
      <c r="C211" s="26" t="s">
        <v>27</v>
      </c>
      <c r="D211" s="26" t="s">
        <v>378</v>
      </c>
      <c r="E211" s="26">
        <v>1</v>
      </c>
      <c r="F211" s="26" t="s">
        <v>41</v>
      </c>
      <c r="G211" s="38">
        <v>163000</v>
      </c>
      <c r="H211" s="52">
        <f t="shared" si="5"/>
        <v>163000</v>
      </c>
      <c r="I211" s="26" t="s">
        <v>20</v>
      </c>
    </row>
    <row r="212" spans="1:9" ht="45" customHeight="1" x14ac:dyDescent="0.25">
      <c r="A212" s="26">
        <v>202</v>
      </c>
      <c r="B212" s="26" t="s">
        <v>379</v>
      </c>
      <c r="C212" s="26" t="s">
        <v>27</v>
      </c>
      <c r="D212" s="29" t="s">
        <v>380</v>
      </c>
      <c r="E212" s="26">
        <v>1</v>
      </c>
      <c r="F212" s="26" t="s">
        <v>41</v>
      </c>
      <c r="G212" s="38">
        <v>520000</v>
      </c>
      <c r="H212" s="52">
        <f t="shared" si="5"/>
        <v>520000</v>
      </c>
      <c r="I212" s="26" t="s">
        <v>20</v>
      </c>
    </row>
    <row r="213" spans="1:9" ht="45" customHeight="1" x14ac:dyDescent="0.25">
      <c r="A213" s="26">
        <v>203</v>
      </c>
      <c r="B213" s="26" t="s">
        <v>381</v>
      </c>
      <c r="C213" s="26" t="s">
        <v>27</v>
      </c>
      <c r="D213" s="26" t="s">
        <v>382</v>
      </c>
      <c r="E213" s="26">
        <v>1</v>
      </c>
      <c r="F213" s="26" t="s">
        <v>41</v>
      </c>
      <c r="G213" s="38">
        <v>1630000</v>
      </c>
      <c r="H213" s="52">
        <f t="shared" si="5"/>
        <v>1630000</v>
      </c>
      <c r="I213" s="26" t="s">
        <v>20</v>
      </c>
    </row>
    <row r="214" spans="1:9" ht="45" customHeight="1" x14ac:dyDescent="0.25">
      <c r="A214" s="26">
        <v>204</v>
      </c>
      <c r="B214" s="26" t="s">
        <v>383</v>
      </c>
      <c r="C214" s="26" t="s">
        <v>27</v>
      </c>
      <c r="D214" s="26" t="s">
        <v>384</v>
      </c>
      <c r="E214" s="26">
        <v>1</v>
      </c>
      <c r="F214" s="27" t="s">
        <v>21</v>
      </c>
      <c r="G214" s="38">
        <v>152813</v>
      </c>
      <c r="H214" s="52">
        <f t="shared" si="5"/>
        <v>152813</v>
      </c>
      <c r="I214" s="26" t="s">
        <v>20</v>
      </c>
    </row>
    <row r="215" spans="1:9" ht="45" customHeight="1" x14ac:dyDescent="0.25">
      <c r="A215" s="26">
        <v>205</v>
      </c>
      <c r="B215" s="26" t="s">
        <v>385</v>
      </c>
      <c r="C215" s="26" t="s">
        <v>27</v>
      </c>
      <c r="D215" s="26" t="s">
        <v>386</v>
      </c>
      <c r="E215" s="26">
        <v>1</v>
      </c>
      <c r="F215" s="26" t="s">
        <v>41</v>
      </c>
      <c r="G215" s="38">
        <v>400000</v>
      </c>
      <c r="H215" s="52">
        <f t="shared" si="5"/>
        <v>400000</v>
      </c>
      <c r="I215" s="26" t="s">
        <v>20</v>
      </c>
    </row>
    <row r="216" spans="1:9" ht="45" customHeight="1" x14ac:dyDescent="0.25">
      <c r="A216" s="26">
        <v>206</v>
      </c>
      <c r="B216" s="26" t="s">
        <v>387</v>
      </c>
      <c r="C216" s="26" t="s">
        <v>27</v>
      </c>
      <c r="D216" s="26" t="s">
        <v>388</v>
      </c>
      <c r="E216" s="26">
        <v>2</v>
      </c>
      <c r="F216" s="26" t="s">
        <v>41</v>
      </c>
      <c r="G216" s="38">
        <v>92857</v>
      </c>
      <c r="H216" s="52">
        <f t="shared" si="5"/>
        <v>185714</v>
      </c>
      <c r="I216" s="26" t="s">
        <v>20</v>
      </c>
    </row>
    <row r="217" spans="1:9" ht="45" customHeight="1" x14ac:dyDescent="0.25">
      <c r="A217" s="26">
        <v>207</v>
      </c>
      <c r="B217" s="26" t="s">
        <v>389</v>
      </c>
      <c r="C217" s="26" t="s">
        <v>27</v>
      </c>
      <c r="D217" s="26" t="s">
        <v>390</v>
      </c>
      <c r="E217" s="26">
        <v>1</v>
      </c>
      <c r="F217" s="26" t="s">
        <v>41</v>
      </c>
      <c r="G217" s="38">
        <v>334732</v>
      </c>
      <c r="H217" s="52">
        <f t="shared" si="5"/>
        <v>334732</v>
      </c>
      <c r="I217" s="26" t="s">
        <v>20</v>
      </c>
    </row>
    <row r="218" spans="1:9" ht="45" customHeight="1" x14ac:dyDescent="0.25">
      <c r="A218" s="26">
        <v>208</v>
      </c>
      <c r="B218" s="26" t="s">
        <v>391</v>
      </c>
      <c r="C218" s="26" t="s">
        <v>27</v>
      </c>
      <c r="D218" s="26" t="s">
        <v>392</v>
      </c>
      <c r="E218" s="26">
        <v>8</v>
      </c>
      <c r="F218" s="26" t="s">
        <v>41</v>
      </c>
      <c r="G218" s="38">
        <v>9460</v>
      </c>
      <c r="H218" s="52">
        <f t="shared" si="5"/>
        <v>75680</v>
      </c>
      <c r="I218" s="26" t="s">
        <v>20</v>
      </c>
    </row>
    <row r="219" spans="1:9" ht="45" customHeight="1" x14ac:dyDescent="0.25">
      <c r="A219" s="26">
        <v>209</v>
      </c>
      <c r="B219" s="26" t="s">
        <v>393</v>
      </c>
      <c r="C219" s="26" t="s">
        <v>27</v>
      </c>
      <c r="D219" s="26" t="s">
        <v>394</v>
      </c>
      <c r="E219" s="26">
        <v>6</v>
      </c>
      <c r="F219" s="26" t="s">
        <v>41</v>
      </c>
      <c r="G219" s="38">
        <v>9023</v>
      </c>
      <c r="H219" s="52">
        <f t="shared" si="5"/>
        <v>54138</v>
      </c>
      <c r="I219" s="26" t="s">
        <v>20</v>
      </c>
    </row>
    <row r="220" spans="1:9" ht="45" customHeight="1" x14ac:dyDescent="0.25">
      <c r="A220" s="26">
        <v>210</v>
      </c>
      <c r="B220" s="26" t="s">
        <v>395</v>
      </c>
      <c r="C220" s="26" t="s">
        <v>27</v>
      </c>
      <c r="D220" s="26" t="s">
        <v>396</v>
      </c>
      <c r="E220" s="26">
        <v>8</v>
      </c>
      <c r="F220" s="26" t="s">
        <v>41</v>
      </c>
      <c r="G220" s="38">
        <v>4366</v>
      </c>
      <c r="H220" s="52">
        <f t="shared" si="5"/>
        <v>34928</v>
      </c>
      <c r="I220" s="26" t="s">
        <v>20</v>
      </c>
    </row>
    <row r="221" spans="1:9" ht="45" customHeight="1" x14ac:dyDescent="0.25">
      <c r="A221" s="26">
        <v>211</v>
      </c>
      <c r="B221" s="26" t="s">
        <v>397</v>
      </c>
      <c r="C221" s="26" t="s">
        <v>27</v>
      </c>
      <c r="D221" s="26" t="s">
        <v>398</v>
      </c>
      <c r="E221" s="26">
        <v>1</v>
      </c>
      <c r="F221" s="26" t="s">
        <v>41</v>
      </c>
      <c r="G221" s="38">
        <v>87321</v>
      </c>
      <c r="H221" s="52">
        <f t="shared" si="5"/>
        <v>87321</v>
      </c>
      <c r="I221" s="26" t="s">
        <v>20</v>
      </c>
    </row>
    <row r="222" spans="1:9" ht="45" customHeight="1" x14ac:dyDescent="0.25">
      <c r="A222" s="26">
        <v>212</v>
      </c>
      <c r="B222" s="26" t="s">
        <v>399</v>
      </c>
      <c r="C222" s="26" t="s">
        <v>27</v>
      </c>
      <c r="D222" s="26" t="s">
        <v>400</v>
      </c>
      <c r="E222" s="26">
        <v>8</v>
      </c>
      <c r="F222" s="26" t="s">
        <v>41</v>
      </c>
      <c r="G222" s="38">
        <v>11429</v>
      </c>
      <c r="H222" s="52">
        <f t="shared" si="5"/>
        <v>91432</v>
      </c>
      <c r="I222" s="26" t="s">
        <v>20</v>
      </c>
    </row>
    <row r="223" spans="1:9" ht="45" customHeight="1" x14ac:dyDescent="0.25">
      <c r="A223" s="26">
        <v>213</v>
      </c>
      <c r="B223" s="26" t="s">
        <v>401</v>
      </c>
      <c r="C223" s="26" t="s">
        <v>101</v>
      </c>
      <c r="D223" s="26" t="s">
        <v>402</v>
      </c>
      <c r="E223" s="26">
        <v>1</v>
      </c>
      <c r="F223" s="26" t="s">
        <v>41</v>
      </c>
      <c r="G223" s="38">
        <v>18375000</v>
      </c>
      <c r="H223" s="52">
        <f t="shared" si="5"/>
        <v>18375000</v>
      </c>
      <c r="I223" s="26" t="s">
        <v>20</v>
      </c>
    </row>
    <row r="224" spans="1:9" ht="56.25" customHeight="1" x14ac:dyDescent="0.25">
      <c r="A224" s="26">
        <v>214</v>
      </c>
      <c r="B224" s="26" t="s">
        <v>508</v>
      </c>
      <c r="C224" s="26" t="s">
        <v>101</v>
      </c>
      <c r="D224" s="26" t="s">
        <v>403</v>
      </c>
      <c r="E224" s="26">
        <v>1</v>
      </c>
      <c r="F224" s="26" t="s">
        <v>41</v>
      </c>
      <c r="G224" s="38">
        <v>30937500</v>
      </c>
      <c r="H224" s="52">
        <f t="shared" si="5"/>
        <v>30937500</v>
      </c>
      <c r="I224" s="26" t="s">
        <v>20</v>
      </c>
    </row>
    <row r="225" spans="1:10" ht="45" customHeight="1" x14ac:dyDescent="0.25">
      <c r="A225" s="26">
        <v>215</v>
      </c>
      <c r="B225" s="26" t="s">
        <v>404</v>
      </c>
      <c r="C225" s="26" t="s">
        <v>101</v>
      </c>
      <c r="D225" s="26" t="s">
        <v>405</v>
      </c>
      <c r="E225" s="26">
        <v>2</v>
      </c>
      <c r="F225" s="26" t="s">
        <v>41</v>
      </c>
      <c r="G225" s="38">
        <v>32500000</v>
      </c>
      <c r="H225" s="52">
        <f t="shared" si="5"/>
        <v>65000000</v>
      </c>
      <c r="I225" s="26" t="s">
        <v>20</v>
      </c>
    </row>
    <row r="226" spans="1:10" ht="16.5" customHeight="1" x14ac:dyDescent="0.25">
      <c r="A226" s="3">
        <v>216</v>
      </c>
      <c r="B226" s="3"/>
      <c r="C226" s="11"/>
      <c r="D226" s="3"/>
      <c r="E226" s="3"/>
      <c r="F226" s="3"/>
      <c r="G226" s="39"/>
      <c r="H226" s="50"/>
      <c r="I226" s="3"/>
    </row>
    <row r="227" spans="1:10" ht="45" customHeight="1" x14ac:dyDescent="0.25">
      <c r="A227" s="3">
        <v>217</v>
      </c>
      <c r="B227" s="3" t="s">
        <v>407</v>
      </c>
      <c r="C227" s="3" t="s">
        <v>27</v>
      </c>
      <c r="D227" s="3" t="s">
        <v>408</v>
      </c>
      <c r="E227" s="3">
        <v>2</v>
      </c>
      <c r="F227" s="3" t="s">
        <v>41</v>
      </c>
      <c r="G227" s="39">
        <v>227924</v>
      </c>
      <c r="H227" s="50">
        <f t="shared" ref="H227:H235" si="6">E227*G227</f>
        <v>455848</v>
      </c>
      <c r="I227" s="3" t="s">
        <v>20</v>
      </c>
    </row>
    <row r="228" spans="1:10" ht="45" customHeight="1" x14ac:dyDescent="0.25">
      <c r="A228" s="3">
        <v>218</v>
      </c>
      <c r="B228" s="3" t="s">
        <v>409</v>
      </c>
      <c r="C228" s="3" t="s">
        <v>27</v>
      </c>
      <c r="D228" s="3" t="s">
        <v>410</v>
      </c>
      <c r="E228" s="3">
        <v>1</v>
      </c>
      <c r="F228" s="3" t="s">
        <v>41</v>
      </c>
      <c r="G228" s="39">
        <v>263783</v>
      </c>
      <c r="H228" s="50">
        <f t="shared" si="6"/>
        <v>263783</v>
      </c>
      <c r="I228" s="3" t="s">
        <v>20</v>
      </c>
    </row>
    <row r="229" spans="1:10" ht="45" customHeight="1" x14ac:dyDescent="0.25">
      <c r="A229" s="3">
        <v>219</v>
      </c>
      <c r="B229" s="3" t="s">
        <v>411</v>
      </c>
      <c r="C229" s="3" t="s">
        <v>101</v>
      </c>
      <c r="D229" s="3" t="s">
        <v>412</v>
      </c>
      <c r="E229" s="3">
        <v>1</v>
      </c>
      <c r="F229" s="3" t="s">
        <v>21</v>
      </c>
      <c r="G229" s="39">
        <v>261900896</v>
      </c>
      <c r="H229" s="50">
        <f t="shared" si="6"/>
        <v>261900896</v>
      </c>
      <c r="I229" s="3" t="s">
        <v>20</v>
      </c>
    </row>
    <row r="230" spans="1:10" ht="45" customHeight="1" x14ac:dyDescent="0.25">
      <c r="A230" s="3">
        <v>220</v>
      </c>
      <c r="B230" s="30" t="s">
        <v>413</v>
      </c>
      <c r="C230" s="11" t="s">
        <v>30</v>
      </c>
      <c r="D230" s="11" t="s">
        <v>250</v>
      </c>
      <c r="E230" s="11">
        <v>1</v>
      </c>
      <c r="F230" s="11" t="s">
        <v>21</v>
      </c>
      <c r="G230" s="40">
        <v>6609150</v>
      </c>
      <c r="H230" s="50">
        <f t="shared" si="6"/>
        <v>6609150</v>
      </c>
      <c r="I230" s="3" t="s">
        <v>20</v>
      </c>
    </row>
    <row r="231" spans="1:10" ht="22.5" customHeight="1" x14ac:dyDescent="0.25">
      <c r="A231" s="3">
        <v>221</v>
      </c>
      <c r="B231" s="30"/>
      <c r="C231" s="11"/>
      <c r="D231" s="11"/>
      <c r="E231" s="11"/>
      <c r="F231" s="11"/>
      <c r="G231" s="40"/>
      <c r="H231" s="50"/>
      <c r="I231" s="3"/>
    </row>
    <row r="232" spans="1:10" ht="63.75" customHeight="1" x14ac:dyDescent="0.25">
      <c r="A232" s="3">
        <v>222</v>
      </c>
      <c r="B232" s="112" t="s">
        <v>303</v>
      </c>
      <c r="C232" s="113" t="s">
        <v>101</v>
      </c>
      <c r="D232" s="31" t="s">
        <v>515</v>
      </c>
      <c r="E232" s="114">
        <v>8</v>
      </c>
      <c r="F232" s="114" t="s">
        <v>41</v>
      </c>
      <c r="G232" s="41">
        <v>2122728.66</v>
      </c>
      <c r="H232" s="50">
        <f t="shared" si="6"/>
        <v>16981829.280000001</v>
      </c>
      <c r="I232" s="32" t="s">
        <v>20</v>
      </c>
    </row>
    <row r="233" spans="1:10" s="10" customFormat="1" ht="62.25" customHeight="1" x14ac:dyDescent="0.25">
      <c r="A233" s="3">
        <v>223</v>
      </c>
      <c r="B233" s="31" t="s">
        <v>303</v>
      </c>
      <c r="C233" s="113" t="s">
        <v>101</v>
      </c>
      <c r="D233" s="31" t="s">
        <v>516</v>
      </c>
      <c r="E233" s="114">
        <v>6</v>
      </c>
      <c r="F233" s="114" t="s">
        <v>41</v>
      </c>
      <c r="G233" s="41">
        <v>2004799.29</v>
      </c>
      <c r="H233" s="50">
        <f t="shared" si="6"/>
        <v>12028795.74</v>
      </c>
      <c r="I233" s="32" t="s">
        <v>20</v>
      </c>
    </row>
    <row r="234" spans="1:10" s="10" customFormat="1" ht="209.25" customHeight="1" x14ac:dyDescent="0.25">
      <c r="A234" s="3">
        <v>224</v>
      </c>
      <c r="B234" s="3" t="s">
        <v>414</v>
      </c>
      <c r="C234" s="3" t="s">
        <v>101</v>
      </c>
      <c r="D234" s="3" t="s">
        <v>438</v>
      </c>
      <c r="E234" s="3">
        <v>1</v>
      </c>
      <c r="F234" s="3" t="s">
        <v>21</v>
      </c>
      <c r="G234" s="41">
        <v>43300650</v>
      </c>
      <c r="H234" s="50">
        <f t="shared" si="6"/>
        <v>43300650</v>
      </c>
      <c r="I234" s="32" t="s">
        <v>20</v>
      </c>
    </row>
    <row r="235" spans="1:10" s="10" customFormat="1" ht="70.5" customHeight="1" x14ac:dyDescent="0.25">
      <c r="A235" s="3">
        <v>225</v>
      </c>
      <c r="B235" s="31" t="s">
        <v>233</v>
      </c>
      <c r="C235" s="43" t="s">
        <v>27</v>
      </c>
      <c r="D235" s="11" t="s">
        <v>415</v>
      </c>
      <c r="E235" s="44">
        <v>5</v>
      </c>
      <c r="F235" s="44" t="s">
        <v>41</v>
      </c>
      <c r="G235" s="54">
        <v>1713393</v>
      </c>
      <c r="H235" s="50">
        <f t="shared" si="6"/>
        <v>8566965</v>
      </c>
      <c r="I235" s="32" t="s">
        <v>20</v>
      </c>
      <c r="J235" s="45"/>
    </row>
    <row r="236" spans="1:10" s="10" customFormat="1" ht="12" customHeight="1" x14ac:dyDescent="0.25">
      <c r="A236" s="3">
        <v>226</v>
      </c>
      <c r="B236" s="3"/>
      <c r="C236" s="3"/>
      <c r="D236" s="3"/>
      <c r="E236" s="3"/>
      <c r="F236" s="3"/>
      <c r="G236" s="41"/>
      <c r="H236" s="53"/>
      <c r="I236" s="32"/>
    </row>
    <row r="237" spans="1:10" s="10" customFormat="1" ht="11.25" customHeight="1" x14ac:dyDescent="0.25">
      <c r="A237" s="3">
        <v>227</v>
      </c>
      <c r="B237" s="3"/>
      <c r="C237" s="3"/>
      <c r="D237" s="3"/>
      <c r="E237" s="3"/>
      <c r="F237" s="3"/>
      <c r="G237" s="41"/>
      <c r="H237" s="53"/>
      <c r="I237" s="32"/>
    </row>
    <row r="238" spans="1:10" s="10" customFormat="1" ht="7.5" customHeight="1" x14ac:dyDescent="0.25">
      <c r="A238" s="3">
        <v>228</v>
      </c>
      <c r="B238" s="3"/>
      <c r="C238" s="3"/>
      <c r="D238" s="3"/>
      <c r="E238" s="3"/>
      <c r="F238" s="3"/>
      <c r="G238" s="41"/>
      <c r="H238" s="53"/>
      <c r="I238" s="32"/>
    </row>
    <row r="239" spans="1:10" s="10" customFormat="1" ht="11.25" customHeight="1" x14ac:dyDescent="0.25">
      <c r="A239" s="3">
        <v>229</v>
      </c>
      <c r="B239" s="94"/>
      <c r="C239" s="3"/>
      <c r="D239" s="3"/>
      <c r="E239" s="3"/>
      <c r="F239" s="3"/>
      <c r="G239" s="41"/>
      <c r="H239" s="53"/>
      <c r="I239" s="32"/>
    </row>
    <row r="240" spans="1:10" s="10" customFormat="1" ht="28.5" customHeight="1" x14ac:dyDescent="0.25">
      <c r="A240" s="13">
        <v>230</v>
      </c>
      <c r="B240" s="5" t="s">
        <v>416</v>
      </c>
      <c r="C240" s="11" t="s">
        <v>30</v>
      </c>
      <c r="D240" s="57" t="s">
        <v>417</v>
      </c>
      <c r="E240" s="3">
        <v>1</v>
      </c>
      <c r="F240" s="3" t="s">
        <v>418</v>
      </c>
      <c r="G240" s="36">
        <v>42548.22</v>
      </c>
      <c r="H240" s="51">
        <f>G240</f>
        <v>42548.22</v>
      </c>
      <c r="I240" s="3" t="s">
        <v>20</v>
      </c>
    </row>
    <row r="241" spans="1:9" s="10" customFormat="1" ht="48" customHeight="1" x14ac:dyDescent="0.25">
      <c r="A241" s="3">
        <v>231</v>
      </c>
      <c r="B241" s="5" t="s">
        <v>421</v>
      </c>
      <c r="C241" s="11" t="s">
        <v>30</v>
      </c>
      <c r="D241" s="11" t="s">
        <v>422</v>
      </c>
      <c r="E241" s="11">
        <v>1</v>
      </c>
      <c r="F241" s="11" t="s">
        <v>21</v>
      </c>
      <c r="G241" s="36">
        <v>7413483</v>
      </c>
      <c r="H241" s="55">
        <f>E241*G241</f>
        <v>7413483</v>
      </c>
      <c r="I241" s="3" t="s">
        <v>20</v>
      </c>
    </row>
    <row r="242" spans="1:9" s="10" customFormat="1" ht="48" customHeight="1" x14ac:dyDescent="0.25">
      <c r="A242" s="3">
        <v>232</v>
      </c>
      <c r="B242" s="5" t="s">
        <v>425</v>
      </c>
      <c r="C242" s="11" t="s">
        <v>30</v>
      </c>
      <c r="D242" s="57" t="s">
        <v>426</v>
      </c>
      <c r="E242" s="3">
        <v>1</v>
      </c>
      <c r="F242" s="3" t="s">
        <v>418</v>
      </c>
      <c r="G242" s="36">
        <v>995935.72</v>
      </c>
      <c r="H242" s="55">
        <f>E242*G242</f>
        <v>995935.72</v>
      </c>
      <c r="I242" s="3" t="s">
        <v>20</v>
      </c>
    </row>
    <row r="243" spans="1:9" s="10" customFormat="1" ht="103.5" customHeight="1" x14ac:dyDescent="0.25">
      <c r="A243" s="3">
        <v>233</v>
      </c>
      <c r="B243" s="12" t="s">
        <v>427</v>
      </c>
      <c r="C243" s="3" t="s">
        <v>27</v>
      </c>
      <c r="D243" s="57" t="s">
        <v>428</v>
      </c>
      <c r="E243" s="3">
        <v>1</v>
      </c>
      <c r="F243" s="3" t="s">
        <v>41</v>
      </c>
      <c r="G243" s="36">
        <v>685000</v>
      </c>
      <c r="H243" s="55">
        <f>E243*G243</f>
        <v>685000</v>
      </c>
      <c r="I243" s="3" t="s">
        <v>20</v>
      </c>
    </row>
    <row r="244" spans="1:9" s="10" customFormat="1" ht="18" customHeight="1" x14ac:dyDescent="0.25">
      <c r="A244" s="3">
        <v>234</v>
      </c>
      <c r="B244" s="12"/>
      <c r="C244" s="3"/>
      <c r="D244" s="57"/>
      <c r="E244" s="3"/>
      <c r="F244" s="3"/>
      <c r="G244" s="60"/>
      <c r="H244" s="58"/>
      <c r="I244" s="3"/>
    </row>
    <row r="245" spans="1:9" s="10" customFormat="1" ht="17.25" customHeight="1" x14ac:dyDescent="0.25">
      <c r="A245" s="3">
        <v>235</v>
      </c>
      <c r="B245" s="5"/>
      <c r="C245" s="11"/>
      <c r="D245" s="11"/>
      <c r="E245" s="11"/>
      <c r="F245" s="11"/>
      <c r="G245" s="60"/>
      <c r="H245" s="59"/>
      <c r="I245" s="3"/>
    </row>
    <row r="246" spans="1:9" s="10" customFormat="1" ht="53.25" customHeight="1" x14ac:dyDescent="0.25">
      <c r="A246" s="3">
        <v>236</v>
      </c>
      <c r="B246" s="5" t="s">
        <v>429</v>
      </c>
      <c r="C246" s="11" t="s">
        <v>189</v>
      </c>
      <c r="D246" s="11" t="s">
        <v>430</v>
      </c>
      <c r="E246" s="11">
        <v>1</v>
      </c>
      <c r="F246" s="11" t="s">
        <v>21</v>
      </c>
      <c r="G246" s="60">
        <v>1714919</v>
      </c>
      <c r="H246" s="55">
        <f t="shared" ref="H246:H247" si="7">E246*G246</f>
        <v>1714919</v>
      </c>
      <c r="I246" s="3" t="s">
        <v>20</v>
      </c>
    </row>
    <row r="247" spans="1:9" s="10" customFormat="1" ht="51.75" customHeight="1" x14ac:dyDescent="0.25">
      <c r="A247" s="3">
        <v>237</v>
      </c>
      <c r="B247" s="5" t="s">
        <v>431</v>
      </c>
      <c r="C247" s="11" t="s">
        <v>189</v>
      </c>
      <c r="D247" s="11" t="s">
        <v>430</v>
      </c>
      <c r="E247" s="11">
        <v>1</v>
      </c>
      <c r="F247" s="11" t="s">
        <v>21</v>
      </c>
      <c r="G247" s="60">
        <v>1736348</v>
      </c>
      <c r="H247" s="55">
        <f t="shared" si="7"/>
        <v>1736348</v>
      </c>
      <c r="I247" s="3" t="s">
        <v>20</v>
      </c>
    </row>
    <row r="248" spans="1:9" s="10" customFormat="1" ht="15.75" customHeight="1" x14ac:dyDescent="0.25">
      <c r="A248" s="3">
        <v>238</v>
      </c>
      <c r="B248" s="31"/>
      <c r="C248" s="11"/>
      <c r="D248" s="3"/>
      <c r="E248" s="44"/>
      <c r="F248" s="44"/>
      <c r="G248" s="61"/>
      <c r="H248" s="59"/>
      <c r="I248" s="32"/>
    </row>
    <row r="249" spans="1:9" s="45" customFormat="1" ht="49.5" customHeight="1" x14ac:dyDescent="0.25">
      <c r="A249" s="3">
        <v>239</v>
      </c>
      <c r="B249" s="5" t="s">
        <v>433</v>
      </c>
      <c r="C249" s="11" t="s">
        <v>30</v>
      </c>
      <c r="D249" s="11" t="s">
        <v>434</v>
      </c>
      <c r="E249" s="11">
        <v>1</v>
      </c>
      <c r="F249" s="11" t="s">
        <v>21</v>
      </c>
      <c r="G249" s="61">
        <v>1650213</v>
      </c>
      <c r="H249" s="55">
        <f t="shared" ref="H249" si="8">E249*G249</f>
        <v>1650213</v>
      </c>
      <c r="I249" s="32" t="s">
        <v>20</v>
      </c>
    </row>
    <row r="250" spans="1:9" s="45" customFormat="1" ht="57" customHeight="1" x14ac:dyDescent="0.25">
      <c r="A250" s="3">
        <v>240</v>
      </c>
      <c r="B250" s="31" t="s">
        <v>435</v>
      </c>
      <c r="C250" s="3" t="s">
        <v>30</v>
      </c>
      <c r="D250" s="3" t="s">
        <v>436</v>
      </c>
      <c r="E250" s="44">
        <v>1</v>
      </c>
      <c r="F250" s="44" t="s">
        <v>21</v>
      </c>
      <c r="G250" s="61">
        <v>981096.43</v>
      </c>
      <c r="H250" s="55">
        <f>E250*G250</f>
        <v>981096.43</v>
      </c>
      <c r="I250" s="32" t="s">
        <v>20</v>
      </c>
    </row>
    <row r="251" spans="1:9" s="45" customFormat="1" ht="57" customHeight="1" x14ac:dyDescent="0.25">
      <c r="A251" s="3">
        <v>241</v>
      </c>
      <c r="B251" s="5" t="s">
        <v>437</v>
      </c>
      <c r="C251" s="11" t="s">
        <v>30</v>
      </c>
      <c r="D251" s="11" t="s">
        <v>434</v>
      </c>
      <c r="E251" s="11">
        <v>1</v>
      </c>
      <c r="F251" s="11" t="s">
        <v>21</v>
      </c>
      <c r="G251" s="61">
        <v>976767</v>
      </c>
      <c r="H251" s="55">
        <f t="shared" ref="H251:H264" si="9">E251*G251</f>
        <v>976767</v>
      </c>
      <c r="I251" s="32" t="s">
        <v>20</v>
      </c>
    </row>
    <row r="252" spans="1:9" s="45" customFormat="1" ht="101.25" customHeight="1" x14ac:dyDescent="0.25">
      <c r="A252" s="3">
        <v>242</v>
      </c>
      <c r="B252" s="12" t="s">
        <v>440</v>
      </c>
      <c r="C252" s="11" t="s">
        <v>101</v>
      </c>
      <c r="D252" s="11" t="s">
        <v>439</v>
      </c>
      <c r="E252" s="11">
        <v>1</v>
      </c>
      <c r="F252" s="11" t="s">
        <v>21</v>
      </c>
      <c r="G252" s="61">
        <v>42498728.57</v>
      </c>
      <c r="H252" s="55">
        <f t="shared" si="9"/>
        <v>42498728.57</v>
      </c>
      <c r="I252" s="32" t="s">
        <v>20</v>
      </c>
    </row>
    <row r="253" spans="1:9" s="45" customFormat="1" ht="101.25" customHeight="1" x14ac:dyDescent="0.25">
      <c r="A253" s="3">
        <v>243</v>
      </c>
      <c r="B253" s="12" t="s">
        <v>441</v>
      </c>
      <c r="C253" s="3" t="s">
        <v>101</v>
      </c>
      <c r="D253" s="11" t="s">
        <v>442</v>
      </c>
      <c r="E253" s="11">
        <v>1</v>
      </c>
      <c r="F253" s="11" t="s">
        <v>21</v>
      </c>
      <c r="G253" s="61">
        <v>108430378.88</v>
      </c>
      <c r="H253" s="55">
        <f t="shared" si="9"/>
        <v>108430378.88</v>
      </c>
      <c r="I253" s="32" t="str">
        <f t="shared" ref="I253:I287" si="10">$I$252</f>
        <v>ЧУ "NURIS"</v>
      </c>
    </row>
    <row r="254" spans="1:9" s="45" customFormat="1" ht="101.25" customHeight="1" x14ac:dyDescent="0.25">
      <c r="A254" s="3">
        <v>244</v>
      </c>
      <c r="B254" s="12" t="s">
        <v>443</v>
      </c>
      <c r="C254" s="3" t="s">
        <v>27</v>
      </c>
      <c r="D254" s="11" t="s">
        <v>444</v>
      </c>
      <c r="E254" s="11">
        <v>1</v>
      </c>
      <c r="F254" s="11" t="s">
        <v>41</v>
      </c>
      <c r="G254" s="61">
        <v>396883.93</v>
      </c>
      <c r="H254" s="55">
        <f t="shared" si="9"/>
        <v>396883.93</v>
      </c>
      <c r="I254" s="32" t="str">
        <f t="shared" si="10"/>
        <v>ЧУ "NURIS"</v>
      </c>
    </row>
    <row r="255" spans="1:9" s="45" customFormat="1" ht="101.25" customHeight="1" x14ac:dyDescent="0.25">
      <c r="A255" s="3">
        <v>245</v>
      </c>
      <c r="B255" s="12" t="s">
        <v>445</v>
      </c>
      <c r="C255" s="3" t="s">
        <v>27</v>
      </c>
      <c r="D255" s="11" t="s">
        <v>446</v>
      </c>
      <c r="E255" s="11">
        <v>1</v>
      </c>
      <c r="F255" s="11" t="s">
        <v>41</v>
      </c>
      <c r="G255" s="61">
        <v>1321428.57</v>
      </c>
      <c r="H255" s="55">
        <f t="shared" si="9"/>
        <v>1321428.57</v>
      </c>
      <c r="I255" s="32" t="str">
        <f t="shared" si="10"/>
        <v>ЧУ "NURIS"</v>
      </c>
    </row>
    <row r="256" spans="1:9" s="45" customFormat="1" ht="101.25" customHeight="1" x14ac:dyDescent="0.25">
      <c r="A256" s="3">
        <v>246</v>
      </c>
      <c r="B256" s="12" t="s">
        <v>447</v>
      </c>
      <c r="C256" s="3" t="s">
        <v>101</v>
      </c>
      <c r="D256" s="11" t="s">
        <v>448</v>
      </c>
      <c r="E256" s="11">
        <v>1</v>
      </c>
      <c r="F256" s="11" t="s">
        <v>41</v>
      </c>
      <c r="G256" s="61">
        <v>20965098.210000001</v>
      </c>
      <c r="H256" s="55">
        <f t="shared" si="9"/>
        <v>20965098.210000001</v>
      </c>
      <c r="I256" s="32" t="str">
        <f t="shared" si="10"/>
        <v>ЧУ "NURIS"</v>
      </c>
    </row>
    <row r="257" spans="1:9" s="45" customFormat="1" ht="101.25" customHeight="1" x14ac:dyDescent="0.25">
      <c r="A257" s="3">
        <v>247</v>
      </c>
      <c r="B257" s="12" t="s">
        <v>449</v>
      </c>
      <c r="C257" s="3" t="s">
        <v>101</v>
      </c>
      <c r="D257" s="11" t="s">
        <v>450</v>
      </c>
      <c r="E257" s="11">
        <v>1</v>
      </c>
      <c r="F257" s="11" t="s">
        <v>41</v>
      </c>
      <c r="G257" s="61">
        <v>73059187.5</v>
      </c>
      <c r="H257" s="55">
        <f t="shared" si="9"/>
        <v>73059187.5</v>
      </c>
      <c r="I257" s="32" t="str">
        <f t="shared" si="10"/>
        <v>ЧУ "NURIS"</v>
      </c>
    </row>
    <row r="258" spans="1:9" s="45" customFormat="1" ht="101.25" customHeight="1" x14ac:dyDescent="0.25">
      <c r="A258" s="3">
        <v>248</v>
      </c>
      <c r="B258" s="12" t="s">
        <v>451</v>
      </c>
      <c r="C258" s="3" t="s">
        <v>27</v>
      </c>
      <c r="D258" s="11" t="s">
        <v>452</v>
      </c>
      <c r="E258" s="11">
        <v>1</v>
      </c>
      <c r="F258" s="11" t="s">
        <v>41</v>
      </c>
      <c r="G258" s="61">
        <v>109524.11</v>
      </c>
      <c r="H258" s="55">
        <f t="shared" si="9"/>
        <v>109524.11</v>
      </c>
      <c r="I258" s="32" t="str">
        <f t="shared" si="10"/>
        <v>ЧУ "NURIS"</v>
      </c>
    </row>
    <row r="259" spans="1:9" s="45" customFormat="1" ht="101.25" customHeight="1" x14ac:dyDescent="0.25">
      <c r="A259" s="3">
        <v>249</v>
      </c>
      <c r="B259" s="12" t="s">
        <v>453</v>
      </c>
      <c r="C259" s="3" t="s">
        <v>27</v>
      </c>
      <c r="D259" s="11" t="s">
        <v>454</v>
      </c>
      <c r="E259" s="11">
        <v>1</v>
      </c>
      <c r="F259" s="11" t="s">
        <v>41</v>
      </c>
      <c r="G259" s="61">
        <v>113095.54</v>
      </c>
      <c r="H259" s="55">
        <f t="shared" si="9"/>
        <v>113095.54</v>
      </c>
      <c r="I259" s="32" t="str">
        <f t="shared" si="10"/>
        <v>ЧУ "NURIS"</v>
      </c>
    </row>
    <row r="260" spans="1:9" s="45" customFormat="1" ht="101.25" customHeight="1" x14ac:dyDescent="0.25">
      <c r="A260" s="3">
        <v>250</v>
      </c>
      <c r="B260" s="12" t="s">
        <v>455</v>
      </c>
      <c r="C260" s="3" t="s">
        <v>27</v>
      </c>
      <c r="D260" s="11" t="s">
        <v>456</v>
      </c>
      <c r="E260" s="11">
        <v>1</v>
      </c>
      <c r="F260" s="11" t="s">
        <v>41</v>
      </c>
      <c r="G260" s="61">
        <v>29500</v>
      </c>
      <c r="H260" s="55">
        <f t="shared" si="9"/>
        <v>29500</v>
      </c>
      <c r="I260" s="32" t="str">
        <f t="shared" si="10"/>
        <v>ЧУ "NURIS"</v>
      </c>
    </row>
    <row r="261" spans="1:9" s="45" customFormat="1" ht="101.25" customHeight="1" x14ac:dyDescent="0.25">
      <c r="A261" s="3">
        <v>251</v>
      </c>
      <c r="B261" s="12" t="s">
        <v>457</v>
      </c>
      <c r="C261" s="3" t="s">
        <v>27</v>
      </c>
      <c r="D261" s="11" t="s">
        <v>464</v>
      </c>
      <c r="E261" s="11">
        <v>1</v>
      </c>
      <c r="F261" s="11" t="s">
        <v>41</v>
      </c>
      <c r="G261" s="61">
        <v>200000</v>
      </c>
      <c r="H261" s="55">
        <f t="shared" si="9"/>
        <v>200000</v>
      </c>
      <c r="I261" s="32" t="str">
        <f t="shared" si="10"/>
        <v>ЧУ "NURIS"</v>
      </c>
    </row>
    <row r="262" spans="1:9" s="45" customFormat="1" ht="101.25" customHeight="1" x14ac:dyDescent="0.25">
      <c r="A262" s="3">
        <v>252</v>
      </c>
      <c r="B262" s="12" t="s">
        <v>458</v>
      </c>
      <c r="C262" s="3" t="s">
        <v>27</v>
      </c>
      <c r="D262" s="11" t="s">
        <v>459</v>
      </c>
      <c r="E262" s="11">
        <v>1</v>
      </c>
      <c r="F262" s="11" t="s">
        <v>21</v>
      </c>
      <c r="G262" s="61">
        <v>1579464.29</v>
      </c>
      <c r="H262" s="55">
        <f t="shared" si="9"/>
        <v>1579464.29</v>
      </c>
      <c r="I262" s="32" t="str">
        <f t="shared" si="10"/>
        <v>ЧУ "NURIS"</v>
      </c>
    </row>
    <row r="263" spans="1:9" s="45" customFormat="1" ht="101.25" customHeight="1" x14ac:dyDescent="0.25">
      <c r="A263" s="3">
        <v>253</v>
      </c>
      <c r="B263" s="12" t="s">
        <v>460</v>
      </c>
      <c r="C263" s="3" t="s">
        <v>27</v>
      </c>
      <c r="D263" s="11" t="s">
        <v>461</v>
      </c>
      <c r="E263" s="11">
        <v>1</v>
      </c>
      <c r="F263" s="11" t="s">
        <v>21</v>
      </c>
      <c r="G263" s="61">
        <v>1770482.14</v>
      </c>
      <c r="H263" s="55">
        <f t="shared" si="9"/>
        <v>1770482.14</v>
      </c>
      <c r="I263" s="32" t="str">
        <f t="shared" si="10"/>
        <v>ЧУ "NURIS"</v>
      </c>
    </row>
    <row r="264" spans="1:9" s="45" customFormat="1" ht="101.25" customHeight="1" x14ac:dyDescent="0.25">
      <c r="A264" s="3">
        <v>254</v>
      </c>
      <c r="B264" s="12" t="s">
        <v>462</v>
      </c>
      <c r="C264" s="3" t="s">
        <v>27</v>
      </c>
      <c r="D264" s="11" t="s">
        <v>463</v>
      </c>
      <c r="E264" s="11">
        <v>1</v>
      </c>
      <c r="F264" s="11" t="s">
        <v>41</v>
      </c>
      <c r="G264" s="61">
        <v>816964.29</v>
      </c>
      <c r="H264" s="55">
        <f t="shared" si="9"/>
        <v>816964.29</v>
      </c>
      <c r="I264" s="32" t="str">
        <f t="shared" si="10"/>
        <v>ЧУ "NURIS"</v>
      </c>
    </row>
    <row r="265" spans="1:9" s="45" customFormat="1" ht="20.25" customHeight="1" x14ac:dyDescent="0.25">
      <c r="A265" s="3">
        <v>255</v>
      </c>
      <c r="B265" s="12"/>
      <c r="C265" s="11"/>
      <c r="D265" s="11"/>
      <c r="E265" s="11"/>
      <c r="F265" s="11"/>
      <c r="G265" s="61"/>
      <c r="H265" s="55"/>
      <c r="I265" s="32"/>
    </row>
    <row r="266" spans="1:9" s="45" customFormat="1" ht="101.25" customHeight="1" x14ac:dyDescent="0.25">
      <c r="A266" s="3">
        <v>256</v>
      </c>
      <c r="B266" s="12" t="s">
        <v>466</v>
      </c>
      <c r="C266" s="11" t="s">
        <v>30</v>
      </c>
      <c r="D266" s="11" t="s">
        <v>467</v>
      </c>
      <c r="E266" s="11">
        <v>1</v>
      </c>
      <c r="F266" s="11" t="s">
        <v>21</v>
      </c>
      <c r="G266" s="61">
        <v>504750</v>
      </c>
      <c r="H266" s="55">
        <f>E266*G266</f>
        <v>504750</v>
      </c>
      <c r="I266" s="32" t="str">
        <f t="shared" si="10"/>
        <v>ЧУ "NURIS"</v>
      </c>
    </row>
    <row r="267" spans="1:9" s="45" customFormat="1" ht="101.25" customHeight="1" x14ac:dyDescent="0.25">
      <c r="A267" s="3">
        <v>257</v>
      </c>
      <c r="B267" s="12" t="s">
        <v>506</v>
      </c>
      <c r="C267" s="11" t="s">
        <v>30</v>
      </c>
      <c r="D267" s="11" t="s">
        <v>468</v>
      </c>
      <c r="E267" s="11">
        <v>1</v>
      </c>
      <c r="F267" s="11" t="s">
        <v>21</v>
      </c>
      <c r="G267" s="61">
        <v>3883984</v>
      </c>
      <c r="H267" s="55">
        <f t="shared" ref="H267:H285" si="11">E267*G267</f>
        <v>3883984</v>
      </c>
      <c r="I267" s="32" t="str">
        <f t="shared" si="10"/>
        <v>ЧУ "NURIS"</v>
      </c>
    </row>
    <row r="268" spans="1:9" s="45" customFormat="1" ht="101.25" customHeight="1" x14ac:dyDescent="0.25">
      <c r="A268" s="3">
        <v>258</v>
      </c>
      <c r="B268" s="12" t="s">
        <v>486</v>
      </c>
      <c r="C268" s="11" t="s">
        <v>27</v>
      </c>
      <c r="D268" s="11" t="s">
        <v>469</v>
      </c>
      <c r="E268" s="11">
        <v>1</v>
      </c>
      <c r="F268" s="11" t="s">
        <v>21</v>
      </c>
      <c r="G268" s="98">
        <f>(234000/1.12)*270/230</f>
        <v>245263.97515527951</v>
      </c>
      <c r="H268" s="55">
        <f t="shared" si="11"/>
        <v>245263.97515527951</v>
      </c>
      <c r="I268" s="32" t="str">
        <f t="shared" si="10"/>
        <v>ЧУ "NURIS"</v>
      </c>
    </row>
    <row r="269" spans="1:9" s="45" customFormat="1" ht="101.25" customHeight="1" x14ac:dyDescent="0.25">
      <c r="A269" s="3">
        <v>259</v>
      </c>
      <c r="B269" s="12" t="s">
        <v>487</v>
      </c>
      <c r="C269" s="11" t="s">
        <v>27</v>
      </c>
      <c r="D269" s="11" t="s">
        <v>470</v>
      </c>
      <c r="E269" s="11">
        <v>1</v>
      </c>
      <c r="F269" s="11" t="s">
        <v>21</v>
      </c>
      <c r="G269" s="98">
        <f>(138000/1.12)*270/230</f>
        <v>144642.85714285713</v>
      </c>
      <c r="H269" s="55">
        <f t="shared" si="11"/>
        <v>144642.85714285713</v>
      </c>
      <c r="I269" s="32" t="str">
        <f t="shared" si="10"/>
        <v>ЧУ "NURIS"</v>
      </c>
    </row>
    <row r="270" spans="1:9" s="45" customFormat="1" ht="101.25" customHeight="1" x14ac:dyDescent="0.25">
      <c r="A270" s="3">
        <v>260</v>
      </c>
      <c r="B270" s="12" t="s">
        <v>488</v>
      </c>
      <c r="C270" s="11" t="s">
        <v>27</v>
      </c>
      <c r="D270" s="11" t="s">
        <v>471</v>
      </c>
      <c r="E270" s="11">
        <v>1</v>
      </c>
      <c r="F270" s="11" t="s">
        <v>21</v>
      </c>
      <c r="G270" s="98">
        <f>(700224/1.12)*270/230</f>
        <v>733930.43478260853</v>
      </c>
      <c r="H270" s="55">
        <f t="shared" si="11"/>
        <v>733930.43478260853</v>
      </c>
      <c r="I270" s="32" t="str">
        <f t="shared" si="10"/>
        <v>ЧУ "NURIS"</v>
      </c>
    </row>
    <row r="271" spans="1:9" s="45" customFormat="1" ht="101.25" customHeight="1" x14ac:dyDescent="0.25">
      <c r="A271" s="3">
        <v>261</v>
      </c>
      <c r="B271" s="12" t="s">
        <v>489</v>
      </c>
      <c r="C271" s="11" t="s">
        <v>27</v>
      </c>
      <c r="D271" s="11" t="s">
        <v>472</v>
      </c>
      <c r="E271" s="11">
        <v>1</v>
      </c>
      <c r="F271" s="11" t="s">
        <v>21</v>
      </c>
      <c r="G271" s="98">
        <f>(131712/1.12)*270/230</f>
        <v>138052.17391304346</v>
      </c>
      <c r="H271" s="55">
        <f t="shared" si="11"/>
        <v>138052.17391304346</v>
      </c>
      <c r="I271" s="32" t="str">
        <f t="shared" si="10"/>
        <v>ЧУ "NURIS"</v>
      </c>
    </row>
    <row r="272" spans="1:9" s="45" customFormat="1" ht="101.25" customHeight="1" x14ac:dyDescent="0.25">
      <c r="A272" s="3">
        <v>262</v>
      </c>
      <c r="B272" s="12" t="s">
        <v>490</v>
      </c>
      <c r="C272" s="11" t="s">
        <v>27</v>
      </c>
      <c r="D272" s="11" t="s">
        <v>473</v>
      </c>
      <c r="E272" s="11">
        <v>1</v>
      </c>
      <c r="F272" s="11" t="s">
        <v>41</v>
      </c>
      <c r="G272" s="98">
        <v>77478.259999999995</v>
      </c>
      <c r="H272" s="55">
        <f t="shared" si="11"/>
        <v>77478.259999999995</v>
      </c>
      <c r="I272" s="32" t="str">
        <f t="shared" si="10"/>
        <v>ЧУ "NURIS"</v>
      </c>
    </row>
    <row r="273" spans="1:9" s="45" customFormat="1" ht="101.25" customHeight="1" x14ac:dyDescent="0.25">
      <c r="A273" s="3">
        <v>263</v>
      </c>
      <c r="B273" s="12" t="s">
        <v>491</v>
      </c>
      <c r="C273" s="11" t="s">
        <v>27</v>
      </c>
      <c r="D273" s="11" t="s">
        <v>474</v>
      </c>
      <c r="E273" s="11">
        <v>1</v>
      </c>
      <c r="F273" s="11" t="s">
        <v>41</v>
      </c>
      <c r="G273" s="98">
        <f>(57792/1.12)*270/230</f>
        <v>60573.913043478249</v>
      </c>
      <c r="H273" s="55">
        <f t="shared" si="11"/>
        <v>60573.913043478249</v>
      </c>
      <c r="I273" s="32" t="str">
        <f t="shared" si="10"/>
        <v>ЧУ "NURIS"</v>
      </c>
    </row>
    <row r="274" spans="1:9" s="45" customFormat="1" ht="101.25" customHeight="1" x14ac:dyDescent="0.25">
      <c r="A274" s="3">
        <v>264</v>
      </c>
      <c r="B274" s="12" t="s">
        <v>492</v>
      </c>
      <c r="C274" s="11" t="s">
        <v>27</v>
      </c>
      <c r="D274" s="11" t="s">
        <v>475</v>
      </c>
      <c r="E274" s="11">
        <v>1</v>
      </c>
      <c r="F274" s="11" t="s">
        <v>21</v>
      </c>
      <c r="G274" s="98">
        <f>(116400/1.12)*270/230</f>
        <v>122003.1055900621</v>
      </c>
      <c r="H274" s="55">
        <f t="shared" si="11"/>
        <v>122003.1055900621</v>
      </c>
      <c r="I274" s="32" t="str">
        <f t="shared" si="10"/>
        <v>ЧУ "NURIS"</v>
      </c>
    </row>
    <row r="275" spans="1:9" s="45" customFormat="1" ht="101.25" customHeight="1" x14ac:dyDescent="0.25">
      <c r="A275" s="3">
        <v>265</v>
      </c>
      <c r="B275" s="12" t="s">
        <v>493</v>
      </c>
      <c r="C275" s="11" t="s">
        <v>27</v>
      </c>
      <c r="D275" s="11" t="s">
        <v>476</v>
      </c>
      <c r="E275" s="11">
        <v>1</v>
      </c>
      <c r="F275" s="11" t="s">
        <v>21</v>
      </c>
      <c r="G275" s="98">
        <f>(588000/1.12)*270/230</f>
        <v>616304.34782608692</v>
      </c>
      <c r="H275" s="55">
        <f t="shared" si="11"/>
        <v>616304.34782608692</v>
      </c>
      <c r="I275" s="32" t="str">
        <f t="shared" si="10"/>
        <v>ЧУ "NURIS"</v>
      </c>
    </row>
    <row r="276" spans="1:9" s="45" customFormat="1" ht="101.25" customHeight="1" x14ac:dyDescent="0.25">
      <c r="A276" s="3">
        <v>266</v>
      </c>
      <c r="B276" s="12" t="s">
        <v>494</v>
      </c>
      <c r="C276" s="11" t="s">
        <v>27</v>
      </c>
      <c r="D276" s="11" t="s">
        <v>477</v>
      </c>
      <c r="E276" s="11">
        <v>5</v>
      </c>
      <c r="F276" s="11" t="s">
        <v>41</v>
      </c>
      <c r="G276" s="98">
        <f>(23040/1.12)*270/230</f>
        <v>24149.068322981362</v>
      </c>
      <c r="H276" s="55">
        <f t="shared" si="11"/>
        <v>120745.34161490681</v>
      </c>
      <c r="I276" s="32" t="str">
        <f t="shared" si="10"/>
        <v>ЧУ "NURIS"</v>
      </c>
    </row>
    <row r="277" spans="1:9" s="45" customFormat="1" ht="101.25" customHeight="1" x14ac:dyDescent="0.25">
      <c r="A277" s="3">
        <v>267</v>
      </c>
      <c r="B277" s="12" t="s">
        <v>495</v>
      </c>
      <c r="C277" s="11" t="s">
        <v>27</v>
      </c>
      <c r="D277" s="11" t="s">
        <v>478</v>
      </c>
      <c r="E277" s="11">
        <v>2</v>
      </c>
      <c r="F277" s="11" t="s">
        <v>41</v>
      </c>
      <c r="G277" s="98">
        <f>(26400/1.12)*270/230</f>
        <v>27670.807453416146</v>
      </c>
      <c r="H277" s="55">
        <f t="shared" si="11"/>
        <v>55341.614906832292</v>
      </c>
      <c r="I277" s="32" t="str">
        <f t="shared" si="10"/>
        <v>ЧУ "NURIS"</v>
      </c>
    </row>
    <row r="278" spans="1:9" s="45" customFormat="1" ht="101.25" customHeight="1" x14ac:dyDescent="0.25">
      <c r="A278" s="3">
        <v>268</v>
      </c>
      <c r="B278" s="12" t="s">
        <v>496</v>
      </c>
      <c r="C278" s="11" t="s">
        <v>27</v>
      </c>
      <c r="D278" s="11" t="s">
        <v>507</v>
      </c>
      <c r="E278" s="11">
        <v>2</v>
      </c>
      <c r="F278" s="11" t="s">
        <v>41</v>
      </c>
      <c r="G278" s="98">
        <f>(209664/1.12)*270/230</f>
        <v>219756.5217391304</v>
      </c>
      <c r="H278" s="55">
        <f t="shared" si="11"/>
        <v>439513.04347826081</v>
      </c>
      <c r="I278" s="32" t="str">
        <f t="shared" si="10"/>
        <v>ЧУ "NURIS"</v>
      </c>
    </row>
    <row r="279" spans="1:9" s="45" customFormat="1" ht="101.25" customHeight="1" x14ac:dyDescent="0.25">
      <c r="A279" s="3">
        <v>269</v>
      </c>
      <c r="B279" s="12" t="s">
        <v>497</v>
      </c>
      <c r="C279" s="11" t="s">
        <v>27</v>
      </c>
      <c r="D279" s="11" t="s">
        <v>479</v>
      </c>
      <c r="E279" s="11">
        <v>1</v>
      </c>
      <c r="F279" s="11" t="s">
        <v>41</v>
      </c>
      <c r="G279" s="98">
        <f>(3510000/1.12)*270/230</f>
        <v>3678959.6273291926</v>
      </c>
      <c r="H279" s="55">
        <f t="shared" si="11"/>
        <v>3678959.6273291926</v>
      </c>
      <c r="I279" s="32" t="str">
        <f t="shared" si="10"/>
        <v>ЧУ "NURIS"</v>
      </c>
    </row>
    <row r="280" spans="1:9" s="45" customFormat="1" ht="101.25" customHeight="1" x14ac:dyDescent="0.25">
      <c r="A280" s="3">
        <v>270</v>
      </c>
      <c r="B280" s="12" t="s">
        <v>498</v>
      </c>
      <c r="C280" s="11" t="s">
        <v>27</v>
      </c>
      <c r="D280" s="11" t="s">
        <v>480</v>
      </c>
      <c r="E280" s="11">
        <v>1</v>
      </c>
      <c r="F280" s="11" t="s">
        <v>41</v>
      </c>
      <c r="G280" s="98">
        <f>(436800/1.12)*270/230</f>
        <v>457826.08695652167</v>
      </c>
      <c r="H280" s="55">
        <f t="shared" si="11"/>
        <v>457826.08695652167</v>
      </c>
      <c r="I280" s="32" t="str">
        <f t="shared" si="10"/>
        <v>ЧУ "NURIS"</v>
      </c>
    </row>
    <row r="281" spans="1:9" s="45" customFormat="1" ht="101.25" customHeight="1" x14ac:dyDescent="0.25">
      <c r="A281" s="3">
        <v>271</v>
      </c>
      <c r="B281" s="12" t="s">
        <v>499</v>
      </c>
      <c r="C281" s="11" t="s">
        <v>27</v>
      </c>
      <c r="D281" s="11" t="s">
        <v>481</v>
      </c>
      <c r="E281" s="11">
        <v>1</v>
      </c>
      <c r="F281" s="11" t="s">
        <v>41</v>
      </c>
      <c r="G281" s="98">
        <f>(33600/1.12)*270/230</f>
        <v>35217.391304347824</v>
      </c>
      <c r="H281" s="55">
        <f t="shared" si="11"/>
        <v>35217.391304347824</v>
      </c>
      <c r="I281" s="32" t="str">
        <f t="shared" si="10"/>
        <v>ЧУ "NURIS"</v>
      </c>
    </row>
    <row r="282" spans="1:9" s="45" customFormat="1" ht="101.25" customHeight="1" x14ac:dyDescent="0.25">
      <c r="A282" s="3">
        <v>272</v>
      </c>
      <c r="B282" s="12" t="s">
        <v>500</v>
      </c>
      <c r="C282" s="11" t="s">
        <v>27</v>
      </c>
      <c r="D282" s="11" t="s">
        <v>482</v>
      </c>
      <c r="E282" s="11">
        <v>3</v>
      </c>
      <c r="F282" s="11" t="s">
        <v>41</v>
      </c>
      <c r="G282" s="98">
        <f>(750000/1.12)*270/230</f>
        <v>786102.48447204963</v>
      </c>
      <c r="H282" s="55">
        <f t="shared" si="11"/>
        <v>2358307.4534161491</v>
      </c>
      <c r="I282" s="32" t="str">
        <f t="shared" si="10"/>
        <v>ЧУ "NURIS"</v>
      </c>
    </row>
    <row r="283" spans="1:9" s="45" customFormat="1" ht="101.25" customHeight="1" x14ac:dyDescent="0.25">
      <c r="A283" s="3">
        <v>273</v>
      </c>
      <c r="B283" s="12" t="s">
        <v>501</v>
      </c>
      <c r="C283" s="3" t="s">
        <v>27</v>
      </c>
      <c r="D283" s="3" t="s">
        <v>483</v>
      </c>
      <c r="E283" s="6">
        <v>1</v>
      </c>
      <c r="F283" s="6" t="s">
        <v>41</v>
      </c>
      <c r="G283" s="98">
        <f>(69888/1.12)*270/230</f>
        <v>73252.173913043458</v>
      </c>
      <c r="H283" s="55">
        <f t="shared" si="11"/>
        <v>73252.173913043458</v>
      </c>
      <c r="I283" s="32" t="str">
        <f t="shared" si="10"/>
        <v>ЧУ "NURIS"</v>
      </c>
    </row>
    <row r="284" spans="1:9" s="45" customFormat="1" ht="101.25" customHeight="1" x14ac:dyDescent="0.25">
      <c r="A284" s="3">
        <v>274</v>
      </c>
      <c r="B284" s="12" t="s">
        <v>502</v>
      </c>
      <c r="C284" s="3" t="s">
        <v>27</v>
      </c>
      <c r="D284" s="3" t="s">
        <v>484</v>
      </c>
      <c r="E284" s="6">
        <v>1</v>
      </c>
      <c r="F284" s="6" t="s">
        <v>21</v>
      </c>
      <c r="G284" s="98">
        <f>(349440/1.12)*270/230</f>
        <v>366260.86956521735</v>
      </c>
      <c r="H284" s="55">
        <f t="shared" si="11"/>
        <v>366260.86956521735</v>
      </c>
      <c r="I284" s="32" t="str">
        <f t="shared" si="10"/>
        <v>ЧУ "NURIS"</v>
      </c>
    </row>
    <row r="285" spans="1:9" s="45" customFormat="1" ht="101.25" customHeight="1" x14ac:dyDescent="0.25">
      <c r="A285" s="3">
        <v>275</v>
      </c>
      <c r="B285" s="12" t="s">
        <v>503</v>
      </c>
      <c r="C285" s="3" t="s">
        <v>27</v>
      </c>
      <c r="D285" s="3" t="s">
        <v>485</v>
      </c>
      <c r="E285" s="6">
        <v>6</v>
      </c>
      <c r="F285" s="6" t="s">
        <v>41</v>
      </c>
      <c r="G285" s="98">
        <f>(48600/1.12)*270/230</f>
        <v>50939.440993788812</v>
      </c>
      <c r="H285" s="55">
        <f t="shared" si="11"/>
        <v>305636.64596273284</v>
      </c>
      <c r="I285" s="32" t="str">
        <f t="shared" si="10"/>
        <v>ЧУ "NURIS"</v>
      </c>
    </row>
    <row r="286" spans="1:9" s="45" customFormat="1" ht="101.25" customHeight="1" x14ac:dyDescent="0.25">
      <c r="A286" s="3">
        <v>276</v>
      </c>
      <c r="B286" s="12" t="s">
        <v>509</v>
      </c>
      <c r="C286" s="11" t="s">
        <v>30</v>
      </c>
      <c r="D286" s="3" t="s">
        <v>510</v>
      </c>
      <c r="E286" s="8">
        <v>1</v>
      </c>
      <c r="F286" s="8" t="s">
        <v>21</v>
      </c>
      <c r="G286" s="98">
        <v>3977833.04</v>
      </c>
      <c r="H286" s="55">
        <f>E286*G286</f>
        <v>3977833.04</v>
      </c>
      <c r="I286" s="32" t="str">
        <f t="shared" si="10"/>
        <v>ЧУ "NURIS"</v>
      </c>
    </row>
    <row r="287" spans="1:9" s="45" customFormat="1" ht="101.25" customHeight="1" x14ac:dyDescent="0.25">
      <c r="A287" s="3">
        <v>277</v>
      </c>
      <c r="B287" s="12" t="s">
        <v>511</v>
      </c>
      <c r="C287" s="11" t="s">
        <v>30</v>
      </c>
      <c r="D287" s="3" t="s">
        <v>512</v>
      </c>
      <c r="E287" s="8">
        <v>1</v>
      </c>
      <c r="F287" s="8" t="s">
        <v>21</v>
      </c>
      <c r="G287" s="98">
        <v>1019020</v>
      </c>
      <c r="H287" s="55">
        <f>E287*G287</f>
        <v>1019020</v>
      </c>
      <c r="I287" s="32" t="str">
        <f t="shared" si="10"/>
        <v>ЧУ "NURIS"</v>
      </c>
    </row>
    <row r="288" spans="1:9" s="45" customFormat="1" ht="101.25" customHeight="1" x14ac:dyDescent="0.25">
      <c r="A288" s="3">
        <v>278</v>
      </c>
      <c r="B288" s="12" t="str">
        <f>[1]Лист1!B287</f>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v>
      </c>
      <c r="C288" s="11" t="str">
        <f>[1]Лист1!C287</f>
        <v>подпункт 13) пункта 3.1. Правил</v>
      </c>
      <c r="D288" s="3" t="str">
        <f>[1]Лист1!D287</f>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 Подробная характеристика согласно технической спецификации.</v>
      </c>
      <c r="E288" s="8">
        <v>1</v>
      </c>
      <c r="F288" s="8" t="s">
        <v>21</v>
      </c>
      <c r="G288" s="98">
        <v>1545336</v>
      </c>
      <c r="H288" s="55">
        <f>E288*G288</f>
        <v>1545336</v>
      </c>
      <c r="I288" s="32"/>
    </row>
    <row r="289" spans="1:9" ht="15" customHeight="1" x14ac:dyDescent="0.25">
      <c r="A289" s="121" t="s">
        <v>10</v>
      </c>
      <c r="B289" s="122"/>
      <c r="C289" s="3" t="s">
        <v>11</v>
      </c>
      <c r="D289" s="3" t="s">
        <v>11</v>
      </c>
      <c r="E289" s="3" t="s">
        <v>11</v>
      </c>
      <c r="F289" s="3"/>
      <c r="G289" s="98"/>
      <c r="H289" s="99">
        <f>SUM(H10:H288)</f>
        <v>1329283717.8659</v>
      </c>
      <c r="I289" s="3" t="s">
        <v>11</v>
      </c>
    </row>
    <row r="290" spans="1:9" ht="15" customHeight="1" x14ac:dyDescent="0.25">
      <c r="A290" s="115" t="s">
        <v>12</v>
      </c>
      <c r="B290" s="116"/>
      <c r="C290" s="116"/>
      <c r="D290" s="116"/>
      <c r="E290" s="116"/>
      <c r="F290" s="116"/>
      <c r="G290" s="116"/>
      <c r="H290" s="116"/>
      <c r="I290" s="117"/>
    </row>
    <row r="291" spans="1:9" ht="12" customHeight="1" x14ac:dyDescent="0.25">
      <c r="A291" s="100" t="s">
        <v>420</v>
      </c>
      <c r="B291" s="101"/>
      <c r="C291" s="3"/>
      <c r="D291" s="3"/>
      <c r="E291" s="3"/>
      <c r="F291" s="3"/>
      <c r="G291" s="39"/>
      <c r="H291" s="68"/>
      <c r="I291" s="3"/>
    </row>
    <row r="292" spans="1:9" ht="15" customHeight="1" x14ac:dyDescent="0.25">
      <c r="A292" s="121" t="s">
        <v>13</v>
      </c>
      <c r="B292" s="122"/>
      <c r="C292" s="3" t="s">
        <v>11</v>
      </c>
      <c r="D292" s="3" t="s">
        <v>11</v>
      </c>
      <c r="E292" s="3" t="s">
        <v>11</v>
      </c>
      <c r="F292" s="3"/>
      <c r="G292" s="102" t="s">
        <v>11</v>
      </c>
      <c r="H292" s="46">
        <f>SUM(H291:H291)</f>
        <v>0</v>
      </c>
      <c r="I292" s="3" t="s">
        <v>11</v>
      </c>
    </row>
    <row r="293" spans="1:9" ht="15" customHeight="1" x14ac:dyDescent="0.25">
      <c r="A293" s="115" t="s">
        <v>14</v>
      </c>
      <c r="B293" s="116"/>
      <c r="C293" s="116"/>
      <c r="D293" s="116"/>
      <c r="E293" s="116"/>
      <c r="F293" s="116"/>
      <c r="G293" s="116"/>
      <c r="H293" s="116"/>
      <c r="I293" s="117"/>
    </row>
    <row r="294" spans="1:9" s="10" customFormat="1" ht="30" x14ac:dyDescent="0.25">
      <c r="A294" s="3">
        <v>1</v>
      </c>
      <c r="B294" s="3" t="s">
        <v>25</v>
      </c>
      <c r="C294" s="3" t="s">
        <v>22</v>
      </c>
      <c r="D294" s="3" t="s">
        <v>23</v>
      </c>
      <c r="E294" s="3">
        <v>1</v>
      </c>
      <c r="F294" s="3" t="s">
        <v>24</v>
      </c>
      <c r="G294" s="39"/>
      <c r="H294" s="68">
        <v>1790071.5</v>
      </c>
      <c r="I294" s="3" t="s">
        <v>20</v>
      </c>
    </row>
    <row r="295" spans="1:9" s="10" customFormat="1" ht="14.25" customHeight="1" x14ac:dyDescent="0.25">
      <c r="A295" s="3">
        <v>2</v>
      </c>
      <c r="B295" s="3"/>
      <c r="C295" s="3"/>
      <c r="D295" s="3"/>
      <c r="E295" s="3"/>
      <c r="F295" s="3"/>
      <c r="G295" s="39"/>
      <c r="H295" s="68"/>
      <c r="I295" s="3"/>
    </row>
    <row r="296" spans="1:9" s="10" customFormat="1" ht="54" customHeight="1" x14ac:dyDescent="0.25">
      <c r="A296" s="3">
        <v>3</v>
      </c>
      <c r="B296" s="3" t="s">
        <v>26</v>
      </c>
      <c r="C296" s="3" t="s">
        <v>27</v>
      </c>
      <c r="D296" s="103" t="s">
        <v>28</v>
      </c>
      <c r="E296" s="3">
        <v>1</v>
      </c>
      <c r="F296" s="3" t="s">
        <v>24</v>
      </c>
      <c r="G296" s="39"/>
      <c r="H296" s="68">
        <v>347000</v>
      </c>
      <c r="I296" s="3" t="s">
        <v>20</v>
      </c>
    </row>
    <row r="297" spans="1:9" s="10" customFormat="1" ht="13.5" customHeight="1" x14ac:dyDescent="0.25">
      <c r="A297" s="3">
        <v>4</v>
      </c>
      <c r="B297" s="3"/>
      <c r="C297" s="3"/>
      <c r="D297" s="104"/>
      <c r="E297" s="3"/>
      <c r="F297" s="3"/>
      <c r="G297" s="39"/>
      <c r="H297" s="68"/>
      <c r="I297" s="3"/>
    </row>
    <row r="298" spans="1:9" s="10" customFormat="1" ht="60" x14ac:dyDescent="0.25">
      <c r="A298" s="3">
        <v>5</v>
      </c>
      <c r="B298" s="12" t="s">
        <v>93</v>
      </c>
      <c r="C298" s="18" t="s">
        <v>27</v>
      </c>
      <c r="D298" s="12" t="s">
        <v>99</v>
      </c>
      <c r="E298" s="3">
        <v>1</v>
      </c>
      <c r="F298" s="12" t="s">
        <v>24</v>
      </c>
      <c r="G298" s="42"/>
      <c r="H298" s="78">
        <v>1800000</v>
      </c>
      <c r="I298" s="9" t="s">
        <v>38</v>
      </c>
    </row>
    <row r="299" spans="1:9" s="10" customFormat="1" ht="45" x14ac:dyDescent="0.25">
      <c r="A299" s="3">
        <v>6</v>
      </c>
      <c r="B299" s="12" t="s">
        <v>130</v>
      </c>
      <c r="C299" s="18" t="s">
        <v>27</v>
      </c>
      <c r="D299" s="12" t="s">
        <v>82</v>
      </c>
      <c r="E299" s="3">
        <v>1</v>
      </c>
      <c r="F299" s="12" t="s">
        <v>24</v>
      </c>
      <c r="G299" s="74"/>
      <c r="H299" s="79">
        <v>528500</v>
      </c>
      <c r="I299" s="9" t="s">
        <v>38</v>
      </c>
    </row>
    <row r="300" spans="1:9" s="10" customFormat="1" ht="30" x14ac:dyDescent="0.25">
      <c r="A300" s="3">
        <v>7</v>
      </c>
      <c r="B300" s="12" t="s">
        <v>83</v>
      </c>
      <c r="C300" s="18" t="s">
        <v>22</v>
      </c>
      <c r="D300" s="12" t="s">
        <v>84</v>
      </c>
      <c r="E300" s="3">
        <v>1</v>
      </c>
      <c r="F300" s="12" t="s">
        <v>24</v>
      </c>
      <c r="G300" s="42"/>
      <c r="H300" s="78">
        <v>500000</v>
      </c>
      <c r="I300" s="9" t="s">
        <v>38</v>
      </c>
    </row>
    <row r="301" spans="1:9" s="10" customFormat="1" ht="60" x14ac:dyDescent="0.25">
      <c r="A301" s="3">
        <v>8</v>
      </c>
      <c r="B301" s="12" t="s">
        <v>85</v>
      </c>
      <c r="C301" s="18" t="s">
        <v>27</v>
      </c>
      <c r="D301" s="12" t="s">
        <v>128</v>
      </c>
      <c r="E301" s="3">
        <v>1</v>
      </c>
      <c r="F301" s="12" t="s">
        <v>24</v>
      </c>
      <c r="G301" s="42"/>
      <c r="H301" s="78">
        <v>3312500</v>
      </c>
      <c r="I301" s="9" t="s">
        <v>38</v>
      </c>
    </row>
    <row r="302" spans="1:9" s="10" customFormat="1" ht="60" x14ac:dyDescent="0.25">
      <c r="A302" s="3">
        <v>9</v>
      </c>
      <c r="B302" s="12" t="s">
        <v>86</v>
      </c>
      <c r="C302" s="18" t="s">
        <v>27</v>
      </c>
      <c r="D302" s="12" t="s">
        <v>87</v>
      </c>
      <c r="E302" s="3">
        <v>1</v>
      </c>
      <c r="F302" s="12" t="s">
        <v>24</v>
      </c>
      <c r="G302" s="42"/>
      <c r="H302" s="78">
        <v>1250000</v>
      </c>
      <c r="I302" s="9" t="s">
        <v>38</v>
      </c>
    </row>
    <row r="303" spans="1:9" ht="69.75" customHeight="1" x14ac:dyDescent="0.25">
      <c r="A303" s="3">
        <v>10</v>
      </c>
      <c r="B303" s="12" t="s">
        <v>88</v>
      </c>
      <c r="C303" s="18" t="s">
        <v>27</v>
      </c>
      <c r="D303" s="12" t="s">
        <v>129</v>
      </c>
      <c r="E303" s="3">
        <v>1</v>
      </c>
      <c r="F303" s="12" t="s">
        <v>24</v>
      </c>
      <c r="G303" s="42"/>
      <c r="H303" s="78">
        <v>1016541</v>
      </c>
      <c r="I303" s="9" t="s">
        <v>38</v>
      </c>
    </row>
    <row r="304" spans="1:9" ht="60" x14ac:dyDescent="0.25">
      <c r="A304" s="3">
        <v>11</v>
      </c>
      <c r="B304" s="12" t="s">
        <v>89</v>
      </c>
      <c r="C304" s="18" t="s">
        <v>27</v>
      </c>
      <c r="D304" s="12" t="s">
        <v>90</v>
      </c>
      <c r="E304" s="3">
        <v>1</v>
      </c>
      <c r="F304" s="12" t="s">
        <v>24</v>
      </c>
      <c r="G304" s="42"/>
      <c r="H304" s="78">
        <v>439285.71</v>
      </c>
      <c r="I304" s="9" t="s">
        <v>38</v>
      </c>
    </row>
    <row r="305" spans="1:9" ht="45" x14ac:dyDescent="0.25">
      <c r="A305" s="3">
        <v>12</v>
      </c>
      <c r="B305" s="12" t="s">
        <v>91</v>
      </c>
      <c r="C305" s="18" t="s">
        <v>22</v>
      </c>
      <c r="D305" s="12" t="s">
        <v>92</v>
      </c>
      <c r="E305" s="3">
        <v>1</v>
      </c>
      <c r="F305" s="12" t="s">
        <v>24</v>
      </c>
      <c r="G305" s="42"/>
      <c r="H305" s="78">
        <v>250000</v>
      </c>
      <c r="I305" s="9" t="s">
        <v>38</v>
      </c>
    </row>
    <row r="306" spans="1:9" ht="30.75" customHeight="1" x14ac:dyDescent="0.25">
      <c r="A306" s="3" t="s">
        <v>196</v>
      </c>
      <c r="B306" s="12"/>
      <c r="C306" s="18"/>
      <c r="D306" s="12"/>
      <c r="E306" s="3"/>
      <c r="F306" s="12"/>
      <c r="G306" s="42"/>
      <c r="H306" s="78"/>
      <c r="I306" s="9"/>
    </row>
    <row r="307" spans="1:9" ht="71.25" customHeight="1" x14ac:dyDescent="0.25">
      <c r="A307" s="3">
        <v>23</v>
      </c>
      <c r="B307" s="18" t="s">
        <v>254</v>
      </c>
      <c r="C307" s="18" t="s">
        <v>217</v>
      </c>
      <c r="D307" s="18" t="s">
        <v>255</v>
      </c>
      <c r="E307" s="3">
        <v>1</v>
      </c>
      <c r="F307" s="12" t="s">
        <v>218</v>
      </c>
      <c r="G307" s="42"/>
      <c r="H307" s="56">
        <v>1651056</v>
      </c>
      <c r="I307" s="9" t="s">
        <v>38</v>
      </c>
    </row>
    <row r="308" spans="1:9" ht="17.25" customHeight="1" x14ac:dyDescent="0.25">
      <c r="A308" s="3" t="s">
        <v>419</v>
      </c>
      <c r="B308" s="12"/>
      <c r="C308" s="18"/>
      <c r="D308" s="12"/>
      <c r="E308" s="3"/>
      <c r="F308" s="12"/>
      <c r="G308" s="42"/>
      <c r="H308" s="78"/>
      <c r="I308" s="9"/>
    </row>
    <row r="309" spans="1:9" ht="67.5" customHeight="1" x14ac:dyDescent="0.25">
      <c r="A309" s="3">
        <v>27</v>
      </c>
      <c r="B309" s="18" t="s">
        <v>423</v>
      </c>
      <c r="C309" s="18" t="s">
        <v>22</v>
      </c>
      <c r="D309" s="18" t="s">
        <v>424</v>
      </c>
      <c r="E309" s="3">
        <v>1</v>
      </c>
      <c r="F309" s="12" t="s">
        <v>218</v>
      </c>
      <c r="G309" s="62"/>
      <c r="H309" s="56">
        <v>300000</v>
      </c>
      <c r="I309" s="9" t="s">
        <v>38</v>
      </c>
    </row>
    <row r="310" spans="1:9" ht="31.5" customHeight="1" x14ac:dyDescent="0.25">
      <c r="A310" s="3" t="s">
        <v>432</v>
      </c>
      <c r="B310" s="18"/>
      <c r="C310" s="18"/>
      <c r="D310" s="18"/>
      <c r="E310" s="3"/>
      <c r="F310" s="12"/>
      <c r="G310" s="62"/>
      <c r="H310" s="56"/>
      <c r="I310" s="9"/>
    </row>
    <row r="311" spans="1:9" ht="31.5" customHeight="1" x14ac:dyDescent="0.25">
      <c r="A311" s="3">
        <v>32</v>
      </c>
      <c r="B311" s="18" t="s">
        <v>504</v>
      </c>
      <c r="C311" s="18" t="s">
        <v>27</v>
      </c>
      <c r="D311" s="18" t="s">
        <v>505</v>
      </c>
      <c r="E311" s="3">
        <v>1</v>
      </c>
      <c r="F311" s="12" t="s">
        <v>24</v>
      </c>
      <c r="G311" s="105"/>
      <c r="H311" s="106">
        <v>2800000</v>
      </c>
      <c r="I311" s="9" t="s">
        <v>38</v>
      </c>
    </row>
    <row r="312" spans="1:9" x14ac:dyDescent="0.25">
      <c r="A312" s="118" t="s">
        <v>15</v>
      </c>
      <c r="B312" s="118"/>
      <c r="C312" s="110" t="s">
        <v>11</v>
      </c>
      <c r="D312" s="110" t="s">
        <v>11</v>
      </c>
      <c r="E312" s="110" t="s">
        <v>11</v>
      </c>
      <c r="F312" s="110"/>
      <c r="G312" s="33" t="s">
        <v>11</v>
      </c>
      <c r="H312" s="99">
        <f>SUM(H294:H311)</f>
        <v>15984954.210000001</v>
      </c>
      <c r="I312" s="110" t="s">
        <v>11</v>
      </c>
    </row>
    <row r="313" spans="1:9" x14ac:dyDescent="0.25">
      <c r="A313" s="118" t="s">
        <v>16</v>
      </c>
      <c r="B313" s="118"/>
      <c r="C313" s="110" t="s">
        <v>11</v>
      </c>
      <c r="D313" s="110" t="s">
        <v>11</v>
      </c>
      <c r="E313" s="110" t="s">
        <v>11</v>
      </c>
      <c r="F313" s="110"/>
      <c r="G313" s="33" t="s">
        <v>11</v>
      </c>
      <c r="H313" s="99">
        <f>H289+H292+H312</f>
        <v>1345268672.0759001</v>
      </c>
      <c r="I313" s="110" t="s">
        <v>11</v>
      </c>
    </row>
    <row r="314" spans="1:9" x14ac:dyDescent="0.25">
      <c r="A314" s="107"/>
    </row>
    <row r="318" spans="1:9" x14ac:dyDescent="0.25">
      <c r="D318" s="109"/>
    </row>
  </sheetData>
  <mergeCells count="10">
    <mergeCell ref="A293:I293"/>
    <mergeCell ref="A312:B312"/>
    <mergeCell ref="A313:B313"/>
    <mergeCell ref="A3:I3"/>
    <mergeCell ref="A4:I4"/>
    <mergeCell ref="A9:I9"/>
    <mergeCell ref="A289:B289"/>
    <mergeCell ref="A290:I290"/>
    <mergeCell ref="A292:B292"/>
    <mergeCell ref="D5:E5"/>
  </mergeCells>
  <pageMargins left="0.45" right="0.25" top="0.74803149606299213" bottom="0.74803149606299213" header="0.31496062992125984" footer="0.31496062992125984"/>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5:G15"/>
  <sheetViews>
    <sheetView workbookViewId="0">
      <selection activeCell="C15" sqref="C15:G15"/>
    </sheetView>
  </sheetViews>
  <sheetFormatPr defaultRowHeight="15" x14ac:dyDescent="0.25"/>
  <sheetData>
    <row r="15" spans="3:7" ht="345" x14ac:dyDescent="0.25">
      <c r="C15" s="21" t="s">
        <v>274</v>
      </c>
      <c r="D15" s="22" t="s">
        <v>30</v>
      </c>
      <c r="E15" s="22" t="s">
        <v>245</v>
      </c>
      <c r="F15" s="22">
        <v>1</v>
      </c>
      <c r="G15" s="22" t="s">
        <v>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2015-10-27T12:36:25Z</dcterms:modified>
</cp:coreProperties>
</file>