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435" yWindow="2085" windowWidth="17400" windowHeight="7875"/>
  </bookViews>
  <sheets>
    <sheet name="ПЗ" sheetId="12" r:id="rId1"/>
    <sheet name="Лист1" sheetId="11" r:id="rId2"/>
  </sheets>
  <definedNames>
    <definedName name="_xlnm.Print_Area" localSheetId="0">ПЗ!$A$1:$L$373</definedName>
  </definedNames>
  <calcPr calcId="144525"/>
</workbook>
</file>

<file path=xl/calcChain.xml><?xml version="1.0" encoding="utf-8"?>
<calcChain xmlns="http://schemas.openxmlformats.org/spreadsheetml/2006/main">
  <c r="H332" i="12" l="1"/>
  <c r="I332" i="12" s="1"/>
  <c r="H331" i="12" l="1"/>
  <c r="I331" i="12" s="1"/>
  <c r="H330" i="12" l="1"/>
  <c r="I330" i="12" s="1"/>
  <c r="H329" i="12"/>
  <c r="I329" i="12" s="1"/>
  <c r="H328" i="12"/>
  <c r="H229" i="12" l="1"/>
  <c r="I328" i="12" l="1"/>
  <c r="H327" i="12"/>
  <c r="I327" i="12" s="1"/>
  <c r="I124" i="12" l="1"/>
  <c r="I133" i="12" l="1"/>
  <c r="I229" i="12" l="1"/>
  <c r="I132" i="12" l="1"/>
  <c r="I131" i="12"/>
  <c r="I130" i="12"/>
  <c r="I128" i="12"/>
  <c r="I129" i="12"/>
  <c r="I127" i="12"/>
  <c r="I126" i="12"/>
  <c r="I125" i="12"/>
  <c r="I123" i="12"/>
  <c r="I122" i="12"/>
  <c r="I369" i="12" l="1"/>
  <c r="H326" i="12" l="1"/>
  <c r="I326" i="12" l="1"/>
  <c r="I121" i="12"/>
  <c r="I120" i="12"/>
  <c r="H323" i="12"/>
  <c r="I323" i="12" s="1"/>
  <c r="H322" i="12"/>
  <c r="I322" i="12" s="1"/>
  <c r="H321" i="12"/>
  <c r="I321" i="12" s="1"/>
  <c r="H320" i="12"/>
  <c r="I320" i="12" s="1"/>
  <c r="H319" i="12"/>
  <c r="I319" i="12" s="1"/>
  <c r="H318" i="12"/>
  <c r="I318" i="12" s="1"/>
  <c r="H317" i="12"/>
  <c r="I317" i="12" s="1"/>
  <c r="H312" i="12"/>
  <c r="I312" i="12" s="1"/>
  <c r="H316" i="12"/>
  <c r="I316" i="12" s="1"/>
  <c r="H325" i="12" l="1"/>
  <c r="I325" i="12" s="1"/>
  <c r="H119" i="12"/>
  <c r="I119" i="12" s="1"/>
  <c r="H324" i="12"/>
  <c r="I324" i="12" s="1"/>
  <c r="H315" i="12"/>
  <c r="I315" i="12" s="1"/>
  <c r="H314" i="12"/>
  <c r="I314" i="12" s="1"/>
  <c r="H313" i="12"/>
  <c r="I313" i="12" s="1"/>
  <c r="H311" i="12"/>
  <c r="I311" i="12" s="1"/>
  <c r="I118" i="12"/>
  <c r="I117" i="12"/>
  <c r="I116" i="12"/>
  <c r="H308" i="12" l="1"/>
  <c r="I308" i="12" s="1"/>
  <c r="H309" i="12"/>
  <c r="I309" i="12" s="1"/>
  <c r="H304" i="12"/>
  <c r="I304" i="12" s="1"/>
  <c r="H306" i="12"/>
  <c r="I306" i="12" s="1"/>
  <c r="H310" i="12" l="1"/>
  <c r="I310" i="12" s="1"/>
  <c r="H115" i="12" l="1"/>
  <c r="I115" i="12" s="1"/>
  <c r="H307" i="12" l="1"/>
  <c r="I307" i="12" s="1"/>
  <c r="H114" i="12" l="1"/>
  <c r="I114" i="12" s="1"/>
  <c r="H113" i="12" l="1"/>
  <c r="I113" i="12" s="1"/>
  <c r="H112" i="12" l="1"/>
  <c r="I112" i="12" s="1"/>
  <c r="H305" i="12" l="1"/>
  <c r="I305" i="12" l="1"/>
  <c r="H111" i="12" l="1"/>
  <c r="I111" i="12" s="1"/>
  <c r="H110" i="12" l="1"/>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303" i="12" l="1"/>
  <c r="I303" i="12" s="1"/>
  <c r="H97" i="12"/>
  <c r="I97" i="12" s="1"/>
  <c r="H302" i="12" l="1"/>
  <c r="I302" i="12" s="1"/>
  <c r="H96" i="12" l="1"/>
  <c r="I96" i="12" s="1"/>
  <c r="H95" i="12"/>
  <c r="I95" i="12" s="1"/>
  <c r="H94" i="12"/>
  <c r="I94" i="12" s="1"/>
  <c r="H301" i="12" l="1"/>
  <c r="I301" i="12" s="1"/>
  <c r="H300" i="12" l="1"/>
  <c r="I300" i="12" s="1"/>
  <c r="H299" i="12" l="1"/>
  <c r="I299" i="12" s="1"/>
  <c r="H82" i="12"/>
  <c r="I82" i="12" s="1"/>
  <c r="H298" i="12" l="1"/>
  <c r="I298" i="12" s="1"/>
  <c r="H297" i="12"/>
  <c r="I297" i="12" s="1"/>
  <c r="H296" i="12"/>
  <c r="I296" i="12" s="1"/>
  <c r="H93" i="12"/>
  <c r="I93" i="12" s="1"/>
  <c r="H92" i="12"/>
  <c r="I92" i="12" s="1"/>
  <c r="H91" i="12"/>
  <c r="I91" i="12" s="1"/>
  <c r="H90" i="12"/>
  <c r="I90" i="12" s="1"/>
  <c r="H89" i="12"/>
  <c r="I89" i="12" s="1"/>
  <c r="H88" i="12"/>
  <c r="I88" i="12" s="1"/>
  <c r="H87" i="12"/>
  <c r="I87" i="12" s="1"/>
  <c r="H86" i="12"/>
  <c r="I86" i="12" s="1"/>
  <c r="H85" i="12"/>
  <c r="I85" i="12" s="1"/>
  <c r="H84" i="12"/>
  <c r="I84" i="12" s="1"/>
  <c r="H83" i="12"/>
  <c r="H295" i="12"/>
  <c r="I83" i="12" l="1"/>
  <c r="I295" i="12" l="1"/>
  <c r="H292" i="12" l="1"/>
  <c r="I292" i="12" s="1"/>
  <c r="H293" i="12" l="1"/>
  <c r="I293" i="12" s="1"/>
  <c r="H294" i="12"/>
  <c r="I294" i="12" s="1"/>
  <c r="I80" i="12" l="1"/>
  <c r="H291" i="12" l="1"/>
  <c r="I291" i="12" s="1"/>
  <c r="H348" i="12" l="1"/>
  <c r="I347" i="12"/>
  <c r="H65" i="12" l="1"/>
  <c r="G79" i="12" l="1"/>
  <c r="H79" i="12" s="1"/>
  <c r="I79" i="12" s="1"/>
  <c r="G78" i="12"/>
  <c r="H78" i="12" s="1"/>
  <c r="I78" i="12" s="1"/>
  <c r="G77" i="12"/>
  <c r="H77" i="12" s="1"/>
  <c r="I77" i="12" s="1"/>
  <c r="G76" i="12"/>
  <c r="H76" i="12" s="1"/>
  <c r="I76" i="12" s="1"/>
  <c r="G75" i="12"/>
  <c r="H75" i="12" s="1"/>
  <c r="I75" i="12" s="1"/>
  <c r="G74" i="12"/>
  <c r="H74" i="12" s="1"/>
  <c r="I74" i="12" s="1"/>
  <c r="G73" i="12"/>
  <c r="H73" i="12" s="1"/>
  <c r="I73" i="12" s="1"/>
  <c r="G72" i="12"/>
  <c r="H72" i="12" s="1"/>
  <c r="I72" i="12" s="1"/>
  <c r="G71" i="12"/>
  <c r="H71" i="12" s="1"/>
  <c r="I71" i="12" s="1"/>
  <c r="G70" i="12"/>
  <c r="H70" i="12" s="1"/>
  <c r="I70" i="12" s="1"/>
  <c r="G69" i="12"/>
  <c r="H69" i="12" s="1"/>
  <c r="I69" i="12" s="1"/>
  <c r="G68" i="12"/>
  <c r="H68" i="12" s="1"/>
  <c r="I68" i="12" s="1"/>
  <c r="G67" i="12"/>
  <c r="H67" i="12" s="1"/>
  <c r="I67" i="12" s="1"/>
  <c r="G66" i="12"/>
  <c r="H66" i="12" s="1"/>
  <c r="I66" i="12" s="1"/>
  <c r="H289" i="12" l="1"/>
  <c r="H290" i="12"/>
  <c r="I290" i="12" s="1"/>
  <c r="H288" i="12"/>
  <c r="I288" i="12" s="1"/>
  <c r="H287" i="12"/>
  <c r="I287" i="12" s="1"/>
  <c r="I289" i="12" l="1"/>
  <c r="H286" i="12"/>
  <c r="I286" i="12" s="1"/>
  <c r="H285" i="12" l="1"/>
  <c r="I285" i="12" s="1"/>
  <c r="H284" i="12" l="1"/>
  <c r="I284" i="12" s="1"/>
  <c r="H151" i="12" l="1"/>
  <c r="H64" i="12"/>
  <c r="I64" i="12" s="1"/>
  <c r="I150" i="12"/>
  <c r="H282" i="12" l="1"/>
  <c r="I282" i="12" s="1"/>
  <c r="I62" i="12" l="1"/>
  <c r="I63" i="12"/>
  <c r="I149" i="12" l="1"/>
  <c r="I368" i="12"/>
  <c r="H281" i="12" l="1"/>
  <c r="I281" i="12" l="1"/>
  <c r="H61" i="12" l="1"/>
  <c r="H60" i="12"/>
  <c r="I60" i="12" s="1"/>
  <c r="I61" i="12" l="1"/>
  <c r="H59" i="12"/>
  <c r="I59" i="12" s="1"/>
  <c r="H280" i="12" l="1"/>
  <c r="I280" i="12" s="1"/>
  <c r="H279" i="12"/>
  <c r="I279" i="12" s="1"/>
  <c r="H58" i="12" l="1"/>
  <c r="I58" i="12" s="1"/>
  <c r="H57" i="12"/>
  <c r="I57" i="12" s="1"/>
  <c r="H55" i="12"/>
  <c r="I55" i="12" s="1"/>
  <c r="H367" i="12" l="1"/>
  <c r="H370" i="12" s="1"/>
  <c r="I370" i="12" l="1"/>
  <c r="I367" i="12"/>
  <c r="H274" i="12" l="1"/>
  <c r="I274" i="12" s="1"/>
  <c r="H276" i="12" l="1"/>
  <c r="I276" i="12" s="1"/>
  <c r="H51" i="12"/>
  <c r="H52" i="12"/>
  <c r="I52" i="12" s="1"/>
  <c r="H53" i="12"/>
  <c r="I53" i="12" s="1"/>
  <c r="H54" i="12"/>
  <c r="I54" i="12" s="1"/>
  <c r="H278" i="12"/>
  <c r="I278" i="12" s="1"/>
  <c r="H277" i="12"/>
  <c r="I277" i="12" s="1"/>
  <c r="I51" i="12" l="1"/>
  <c r="I346" i="12"/>
  <c r="I348" i="12"/>
  <c r="I345" i="12" l="1"/>
  <c r="I271" i="12" l="1"/>
  <c r="I272" i="12"/>
  <c r="I273" i="12"/>
  <c r="I44" i="12" l="1"/>
  <c r="I45" i="12"/>
  <c r="I46" i="12"/>
  <c r="I47" i="12"/>
  <c r="I48" i="12"/>
  <c r="I49" i="12"/>
  <c r="H50" i="12"/>
  <c r="I50" i="12" s="1"/>
  <c r="H42" i="12" l="1"/>
  <c r="I42" i="12" s="1"/>
  <c r="H41" i="12"/>
  <c r="I41" i="12" s="1"/>
  <c r="H40" i="12"/>
  <c r="I40" i="12" s="1"/>
  <c r="H39" i="12"/>
  <c r="I39" i="12" s="1"/>
  <c r="H38" i="12"/>
  <c r="I38" i="12" s="1"/>
  <c r="H43" i="12" l="1"/>
  <c r="I43" i="12" s="1"/>
  <c r="H269" i="12" l="1"/>
  <c r="I269" i="12" s="1"/>
  <c r="H270" i="12"/>
  <c r="I270" i="12" s="1"/>
  <c r="H37" i="12" l="1"/>
  <c r="I37" i="12" s="1"/>
  <c r="H268" i="12" l="1"/>
  <c r="I268" i="12" s="1"/>
  <c r="H36" i="12" l="1"/>
  <c r="I36" i="12" l="1"/>
  <c r="H35" i="12"/>
  <c r="I35" i="12" s="1"/>
  <c r="H34" i="12" l="1"/>
  <c r="I34" i="12" s="1"/>
  <c r="H33" i="12"/>
  <c r="H267" i="12"/>
  <c r="I267" i="12" s="1"/>
  <c r="H266" i="12" l="1"/>
  <c r="I266" i="12" s="1"/>
  <c r="I262" i="12" l="1"/>
  <c r="I263" i="12"/>
  <c r="I264" i="12"/>
  <c r="I265" i="12"/>
  <c r="I33" i="12" l="1"/>
  <c r="H260" i="12" l="1"/>
  <c r="I260" i="12" s="1"/>
  <c r="H259" i="12" l="1"/>
  <c r="I259" i="12" s="1"/>
  <c r="I141" i="12" l="1"/>
  <c r="H258" i="12"/>
  <c r="I258" i="12" l="1"/>
  <c r="H257" i="12"/>
  <c r="I257" i="12" l="1"/>
  <c r="H255" i="12" l="1"/>
  <c r="I255" i="12" s="1"/>
  <c r="H256" i="12"/>
  <c r="I256" i="12" s="1"/>
  <c r="H253" i="12"/>
  <c r="I253" i="12" s="1"/>
  <c r="H32" i="12" l="1"/>
  <c r="I32" i="12" s="1"/>
  <c r="I148" i="12" l="1"/>
  <c r="H30" i="12"/>
  <c r="I30" i="12" s="1"/>
  <c r="H27" i="12"/>
  <c r="I27" i="12" s="1"/>
  <c r="H252" i="12"/>
  <c r="I252" i="12" s="1"/>
  <c r="H251" i="12"/>
  <c r="I251" i="12" s="1"/>
  <c r="H26" i="12"/>
  <c r="I26" i="12" s="1"/>
  <c r="I138" i="12"/>
  <c r="H139" i="12"/>
  <c r="H250" i="12" l="1"/>
  <c r="I250" i="12" s="1"/>
  <c r="H249" i="12"/>
  <c r="I249" i="12" s="1"/>
  <c r="H248" i="12"/>
  <c r="I248" i="12" s="1"/>
  <c r="I137" i="12" l="1"/>
  <c r="I136" i="12" l="1"/>
  <c r="I139" i="12" s="1"/>
  <c r="H240" i="12" l="1"/>
  <c r="H241" i="12"/>
  <c r="H239" i="12" l="1"/>
  <c r="I239" i="12" s="1"/>
  <c r="H238" i="12"/>
  <c r="I238" i="12" s="1"/>
  <c r="I245" i="12"/>
  <c r="H246" i="12"/>
  <c r="I246" i="12" s="1"/>
  <c r="H247" i="12" l="1"/>
  <c r="I247" i="12" s="1"/>
  <c r="H244" i="12"/>
  <c r="I244" i="12" s="1"/>
  <c r="H22" i="12" l="1"/>
  <c r="I22" i="12" s="1"/>
  <c r="I240" i="12"/>
  <c r="I241" i="12"/>
  <c r="H243" i="12"/>
  <c r="I243" i="12" s="1"/>
  <c r="H242" i="12"/>
  <c r="I242" i="12" s="1"/>
  <c r="H25" i="12" l="1"/>
  <c r="I25" i="12" s="1"/>
  <c r="H24" i="12"/>
  <c r="I24" i="12" s="1"/>
  <c r="H23" i="12"/>
  <c r="I23" i="12" s="1"/>
  <c r="H237" i="12" l="1"/>
  <c r="I237" i="12" s="1"/>
  <c r="I366" i="12" l="1"/>
  <c r="I344" i="12" l="1"/>
  <c r="I343" i="12" l="1"/>
  <c r="I342" i="12" l="1"/>
  <c r="H236" i="12"/>
  <c r="I236" i="12" s="1"/>
  <c r="H235" i="12" l="1"/>
  <c r="I235" i="12" s="1"/>
  <c r="H234" i="12"/>
  <c r="I234" i="12" s="1"/>
  <c r="I364" i="12"/>
  <c r="I363" i="12"/>
  <c r="H233" i="12" l="1"/>
  <c r="I233" i="12" s="1"/>
  <c r="I341" i="12" l="1"/>
  <c r="I365" i="12" l="1"/>
  <c r="H232" i="12"/>
  <c r="I232" i="12" s="1"/>
  <c r="H231" i="12" l="1"/>
  <c r="I231" i="12" s="1"/>
  <c r="H222" i="12" l="1"/>
  <c r="I222" i="12" s="1"/>
  <c r="H221" i="12"/>
  <c r="I221" i="12" s="1"/>
  <c r="H220" i="12"/>
  <c r="I220" i="12" s="1"/>
  <c r="H219" i="12"/>
  <c r="I219" i="12" s="1"/>
  <c r="H218" i="12"/>
  <c r="I218" i="12" s="1"/>
  <c r="H217" i="12"/>
  <c r="I217" i="12" s="1"/>
  <c r="H216" i="12"/>
  <c r="I216" i="12" s="1"/>
  <c r="H215" i="12"/>
  <c r="I215" i="12" s="1"/>
  <c r="H214" i="12"/>
  <c r="I214" i="12" s="1"/>
  <c r="H213" i="12"/>
  <c r="I213" i="12" s="1"/>
  <c r="H212" i="12"/>
  <c r="I212" i="12" s="1"/>
  <c r="H211" i="12"/>
  <c r="I211" i="12" s="1"/>
  <c r="H210" i="12"/>
  <c r="I210" i="12" s="1"/>
  <c r="H209" i="12"/>
  <c r="I209" i="12" s="1"/>
  <c r="H208" i="12"/>
  <c r="I208" i="12" s="1"/>
  <c r="H207" i="12"/>
  <c r="I207" i="12" s="1"/>
  <c r="H206" i="12"/>
  <c r="I206" i="12" s="1"/>
  <c r="H205" i="12"/>
  <c r="I205" i="12" s="1"/>
  <c r="H204" i="12"/>
  <c r="I204" i="12" s="1"/>
  <c r="H203" i="12"/>
  <c r="I203" i="12" s="1"/>
  <c r="H202" i="12"/>
  <c r="I202" i="12" s="1"/>
  <c r="H201" i="12"/>
  <c r="I201" i="12" s="1"/>
  <c r="H200" i="12"/>
  <c r="I200" i="12" s="1"/>
  <c r="H199" i="12"/>
  <c r="I199" i="12" s="1"/>
  <c r="H198" i="12"/>
  <c r="I198" i="12" s="1"/>
  <c r="H197" i="12"/>
  <c r="I197" i="12" s="1"/>
  <c r="H196" i="12"/>
  <c r="I196" i="12" s="1"/>
  <c r="H195" i="12"/>
  <c r="I195" i="12" s="1"/>
  <c r="H194" i="12"/>
  <c r="I194" i="12" s="1"/>
  <c r="H193" i="12"/>
  <c r="I193" i="12" s="1"/>
  <c r="H192" i="12"/>
  <c r="I192" i="12" s="1"/>
  <c r="H191" i="12"/>
  <c r="I191" i="12" s="1"/>
  <c r="H190" i="12"/>
  <c r="I190" i="12" s="1"/>
  <c r="H189" i="12"/>
  <c r="I189" i="12" s="1"/>
  <c r="H188" i="12"/>
  <c r="I188" i="12" s="1"/>
  <c r="H187" i="12"/>
  <c r="I187" i="12" s="1"/>
  <c r="H186" i="12"/>
  <c r="I186" i="12" s="1"/>
  <c r="H185" i="12"/>
  <c r="I185" i="12" s="1"/>
  <c r="H184" i="12"/>
  <c r="I184" i="12" s="1"/>
  <c r="H183" i="12"/>
  <c r="I183" i="12" s="1"/>
  <c r="H182" i="12"/>
  <c r="I182" i="12" s="1"/>
  <c r="H181" i="12"/>
  <c r="I181" i="12" s="1"/>
  <c r="H180" i="12"/>
  <c r="I180" i="12" s="1"/>
  <c r="H179" i="12"/>
  <c r="I179" i="12" s="1"/>
  <c r="H178" i="12"/>
  <c r="I178" i="12" s="1"/>
  <c r="H177" i="12"/>
  <c r="I177" i="12" s="1"/>
  <c r="H176" i="12"/>
  <c r="I176" i="12" s="1"/>
  <c r="H175" i="12"/>
  <c r="I175" i="12" s="1"/>
  <c r="H174" i="12"/>
  <c r="I174" i="12" s="1"/>
  <c r="H173" i="12"/>
  <c r="I173" i="12" s="1"/>
  <c r="H172" i="12"/>
  <c r="I172" i="12" s="1"/>
  <c r="H171" i="12"/>
  <c r="I171" i="12" s="1"/>
  <c r="H170" i="12"/>
  <c r="I170" i="12" s="1"/>
  <c r="H169" i="12"/>
  <c r="I169" i="12" s="1"/>
  <c r="H168" i="12"/>
  <c r="I168" i="12" s="1"/>
  <c r="H167" i="12"/>
  <c r="I167" i="12" s="1"/>
  <c r="H166" i="12"/>
  <c r="I166" i="12" s="1"/>
  <c r="H165" i="12"/>
  <c r="I165" i="12" s="1"/>
  <c r="H164" i="12"/>
  <c r="I164" i="12" s="1"/>
  <c r="H163" i="12"/>
  <c r="I163" i="12" s="1"/>
  <c r="H162" i="12"/>
  <c r="I162" i="12" s="1"/>
  <c r="H161" i="12"/>
  <c r="I161" i="12" s="1"/>
  <c r="H160" i="12"/>
  <c r="I160" i="12" s="1"/>
  <c r="H159" i="12"/>
  <c r="I159" i="12" s="1"/>
  <c r="H158" i="12"/>
  <c r="I158" i="12" s="1"/>
  <c r="H157" i="12"/>
  <c r="I157" i="12" s="1"/>
  <c r="H156" i="12"/>
  <c r="I156" i="12" s="1"/>
  <c r="H155" i="12"/>
  <c r="I155" i="12" l="1"/>
  <c r="H223" i="12"/>
  <c r="I223" i="12" s="1"/>
  <c r="H224" i="12"/>
  <c r="H225" i="12"/>
  <c r="I225" i="12" s="1"/>
  <c r="H226" i="12"/>
  <c r="I226" i="12" s="1"/>
  <c r="H227" i="12"/>
  <c r="I227" i="12" s="1"/>
  <c r="H228" i="12"/>
  <c r="I228" i="12" s="1"/>
  <c r="H230" i="12"/>
  <c r="I230" i="12" s="1"/>
  <c r="I336" i="12"/>
  <c r="I337" i="12"/>
  <c r="I338" i="12"/>
  <c r="I339" i="12"/>
  <c r="I340" i="12"/>
  <c r="I350" i="12"/>
  <c r="I351" i="12"/>
  <c r="I352" i="12"/>
  <c r="I353" i="12"/>
  <c r="I354" i="12"/>
  <c r="I355" i="12"/>
  <c r="I356" i="12"/>
  <c r="I357" i="12"/>
  <c r="I358" i="12"/>
  <c r="I359" i="12"/>
  <c r="I360" i="12"/>
  <c r="I361" i="12"/>
  <c r="I362" i="12"/>
  <c r="H333" i="12" l="1"/>
  <c r="I224" i="12"/>
  <c r="I333" i="12" s="1"/>
  <c r="H371" i="12" l="1"/>
  <c r="I371" i="12" s="1"/>
  <c r="H21" i="12"/>
  <c r="G20" i="12"/>
  <c r="H20" i="12" s="1"/>
  <c r="I20" i="12" s="1"/>
  <c r="G19" i="12"/>
  <c r="H19" i="12" s="1"/>
  <c r="I19" i="12" l="1"/>
  <c r="I21" i="12"/>
  <c r="I147" i="12"/>
  <c r="I146" i="12"/>
  <c r="I145" i="12"/>
  <c r="I144" i="12"/>
  <c r="I143" i="12"/>
  <c r="I142" i="12"/>
  <c r="H18" i="12"/>
  <c r="I18" i="12" s="1"/>
  <c r="H17" i="12"/>
  <c r="I17" i="12" s="1"/>
  <c r="H16" i="12"/>
  <c r="I16" i="12" s="1"/>
  <c r="H15" i="12"/>
  <c r="I15" i="12" s="1"/>
  <c r="H14" i="12"/>
  <c r="I12" i="12"/>
  <c r="H134" i="12" l="1"/>
  <c r="I151" i="12"/>
  <c r="I14" i="12"/>
  <c r="H152" i="12" l="1"/>
  <c r="I134" i="12"/>
  <c r="I65" i="12"/>
  <c r="I152" i="12" l="1"/>
  <c r="H372" i="12"/>
  <c r="I372" i="12" l="1"/>
</calcChain>
</file>

<file path=xl/sharedStrings.xml><?xml version="1.0" encoding="utf-8"?>
<sst xmlns="http://schemas.openxmlformats.org/spreadsheetml/2006/main" count="2350" uniqueCount="761">
  <si>
    <t xml:space="preserve"> </t>
  </si>
  <si>
    <t>№</t>
  </si>
  <si>
    <t xml:space="preserve">Способ закупок </t>
  </si>
  <si>
    <t>Единица измерения</t>
  </si>
  <si>
    <t>Количество, объем</t>
  </si>
  <si>
    <t>Цена за единицу</t>
  </si>
  <si>
    <t>Срок поставки товара, выполнения работ, оказания услуг</t>
  </si>
  <si>
    <t>Место поставки товара, выполнения работ, оказания услуг</t>
  </si>
  <si>
    <t>Сумма планируемая для закупки, тенге (без учета НДС)</t>
  </si>
  <si>
    <t>Сумма планируемая для закупки, тенге (с  учетом НДС)</t>
  </si>
  <si>
    <t>услуга</t>
  </si>
  <si>
    <t>комплект</t>
  </si>
  <si>
    <t>Почтовые услуги</t>
  </si>
  <si>
    <t>запрос ценовых предложений</t>
  </si>
  <si>
    <t>г. Астана, пр. Кабанбай батыра,53</t>
  </si>
  <si>
    <t>г. Астана</t>
  </si>
  <si>
    <t>шт.</t>
  </si>
  <si>
    <t>DDP</t>
  </si>
  <si>
    <t>Условия поставки по ИНКОТЕРМС 2010</t>
  </si>
  <si>
    <t>Наименование закупаемых товаров, работ, услуг</t>
  </si>
  <si>
    <t>Краткая характеристика (описание) товаров, работ, услуг</t>
  </si>
  <si>
    <t>Транспортные услуги</t>
  </si>
  <si>
    <t>Вода бутилированная питьевая</t>
  </si>
  <si>
    <t>бутыль</t>
  </si>
  <si>
    <t>Обязательное страхование работника от несчастных случаев при исполнении им трудовых (служебных) обязанностей</t>
  </si>
  <si>
    <t>Добровольное страхование на случай болезни</t>
  </si>
  <si>
    <t>Типографские  услуги</t>
  </si>
  <si>
    <t>ТОВАРЫ</t>
  </si>
  <si>
    <t>УСЛУГИ</t>
  </si>
  <si>
    <t>Итого по товарам:</t>
  </si>
  <si>
    <t>Итого по услугам:</t>
  </si>
  <si>
    <t>Итого по разделу 1:</t>
  </si>
  <si>
    <t>Итого по разделу 2:</t>
  </si>
  <si>
    <t>ВСЕГО:</t>
  </si>
  <si>
    <t xml:space="preserve">Раздел 2. Товары, работы, услуги, приобретения которых осуществляются в соответствии с пунктом 15 Правил </t>
  </si>
  <si>
    <t>Раздел 1. Товары, работы, услуги, приобретения которых осуществляются в соответствии с пунктом 16 Правил закупок товаров, работ, услуг, утвержденных решением Попечительского совета "Назарбаев Университет" от 10.12.2011г. №3 (далее - Правила).</t>
  </si>
  <si>
    <t>подпункт 14</t>
  </si>
  <si>
    <t>подпункт 4</t>
  </si>
  <si>
    <t>РАБОТЫ</t>
  </si>
  <si>
    <t>Итого по работам:</t>
  </si>
  <si>
    <t>Корпоративное мероприятие тимбилдинг</t>
  </si>
  <si>
    <t>декабрь 2013 года</t>
  </si>
  <si>
    <t>Новогодние подарки детям</t>
  </si>
  <si>
    <t>Детский новогодний подарок содержащий шоколадные и кондитерские изделия, упакованный в красочную, подарочную новогоднюю упаковку. Полный перечень изделий согласно  технической спецификации</t>
  </si>
  <si>
    <t>до 30 декабря 2013 года</t>
  </si>
  <si>
    <t>Транспортные услуги по перевозке работников на легковом автомобиле</t>
  </si>
  <si>
    <t>г. Астана и Акмолинская область</t>
  </si>
  <si>
    <t>Отправка почтовой корреспонденции, осуществление проверки количества и качества корреспонденции, предоставление упаковочного материала</t>
  </si>
  <si>
    <t xml:space="preserve">Республика Казахстан, страны дальнего и ближнего зарубежья </t>
  </si>
  <si>
    <t>Оперативная полиграфия, типография всех видов: печать каталогов, журналов, буклетов, брошюр, листовок, плакатов, офсетная печать бланков писем и приказов</t>
  </si>
  <si>
    <t>Расходные материалы для лабораторий биологии ШНТ: комплект 1</t>
  </si>
  <si>
    <t>подпункт 20</t>
  </si>
  <si>
    <t>Согласно технической спецификации</t>
  </si>
  <si>
    <t xml:space="preserve">комплект </t>
  </si>
  <si>
    <t>в течение месяца с даты вступления в силу договора</t>
  </si>
  <si>
    <t>Сервисное обслуживание системы газоснабжения</t>
  </si>
  <si>
    <t>Добровольное медицинское страхование  сотрудников Учреждения</t>
  </si>
  <si>
    <t>в течение12 месяцев со дня вступления в силу договора</t>
  </si>
  <si>
    <t>в течение 12 месяцев c даты вступления в силу договора</t>
  </si>
  <si>
    <t>c даты вступления в силу договора по 31 декабря 2013 года</t>
  </si>
  <si>
    <t>c даты вступления в силу договора до 31 декабря 2013 года</t>
  </si>
  <si>
    <t>30 календарных дней со дня вступления в силу договора</t>
  </si>
  <si>
    <t>Корпоративное празднование Нового года</t>
  </si>
  <si>
    <t>Письменный перевод</t>
  </si>
  <si>
    <t>Письменный перевод текстовой информации на казахский, русский и английский языки</t>
  </si>
  <si>
    <t>Старший менеджер Департамента закупок и материально-технического обеспечения _______________________Сагинов Б.С.</t>
  </si>
  <si>
    <t xml:space="preserve">Консультационные услуги по вопросам применения налогового законодательства (налоговый консалтинг) </t>
  </si>
  <si>
    <t>Мероприятие  направленное на укрепление корпоративного духа сотрудников Учреждения</t>
  </si>
  <si>
    <t>Ремонт газгольдера</t>
  </si>
  <si>
    <t>частного учреждения «Nazarbayev University Research and Innovation System»</t>
  </si>
  <si>
    <t xml:space="preserve">                           План закупок товаров, работ, услуг  на 2013 год </t>
  </si>
  <si>
    <t xml:space="preserve">    Приложение к Приказу  Генерального директора частного учреждения «Nazarbayev University Research and Innovation System»  от 31 января 2013 года №09</t>
  </si>
  <si>
    <t>в течение 2013 года</t>
  </si>
  <si>
    <t xml:space="preserve">Количественный анализ Т- и В- клеточного иммунного ответа против ВПГ-2, стимулированного синтетической вакциной на животной модели  </t>
  </si>
  <si>
    <t>подпункт 21</t>
  </si>
  <si>
    <t>Синтез заданной последовательности пептидов</t>
  </si>
  <si>
    <t>работа</t>
  </si>
  <si>
    <t>150 календарных дней со дня вступления в силу договора</t>
  </si>
  <si>
    <t>70 календарных дней со дня вступления в силу договора</t>
  </si>
  <si>
    <t>г. Киев, ул. Заболотного, 154</t>
  </si>
  <si>
    <t>г. Санкт-Петербург (Россия), Биржевая линия В.О., 14</t>
  </si>
  <si>
    <t>Научно-исследовательские работы по проекту "Совместные исследования по преобразованию солнечной энергии"</t>
  </si>
  <si>
    <t>Создание сайта</t>
  </si>
  <si>
    <t>90 календарных дней со дня вступления в силу договора</t>
  </si>
  <si>
    <t>г.Эймс, штат Айова, США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</si>
  <si>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ЭТАП- 1</t>
  </si>
  <si>
    <t>1) Калибровка модели TIMES-Kazakhstan 2) Содействие в моделировании и анализе альтернативных сценариев развития РК  3) Анализ энергетических систем стран Каспийского региона 4) Проведение тренинга</t>
  </si>
  <si>
    <t>Консультационные услуги по проекту  "Энергетическое, экологическое и экономическое моделирование вариантов развития энергетической системы Республики Казахстан и ее взаимосвязь с глобальной энергетической системой" ЭТАП- 2</t>
  </si>
  <si>
    <t xml:space="preserve"> Содействие в калибровке модели TIMES-Kazakhstan 2) Внедрение альтернативных методов прогнозирования спроса  3) Построение структуры потоков топливно- энергетических ресурсов  стран Каспийского региона 4) Содействие в создании общего равновесия для Казахстана</t>
  </si>
  <si>
    <t>c даты вступления в силу договора до 15 декабря 2013 года</t>
  </si>
  <si>
    <t>г. Астана, Республика Казахстан и г. Рим, Италия</t>
  </si>
  <si>
    <t>г. Астана, Республика Казахстан и г. Турин, Италия</t>
  </si>
  <si>
    <t xml:space="preserve">Услуги по изготовлению наноструктурных тонких пленок из тугоплавких металлов методом магнетронного осаждения и методом GLAD   </t>
  </si>
  <si>
    <t xml:space="preserve">Консультационные услуги по изготовлению наноструктурных тонких пленок из тугоплавких металлов методом магнетронного осаждения и методом GLAD </t>
  </si>
  <si>
    <t>Оборудование для UCL Foundation</t>
  </si>
  <si>
    <t>подпункт 26</t>
  </si>
  <si>
    <t>60 календарных дней со дня вступления в силу договора</t>
  </si>
  <si>
    <t>ЯМР-спектрометр</t>
  </si>
  <si>
    <t>тендер</t>
  </si>
  <si>
    <t>Расходные материалы для практических занятий в ШНТ по предмету "Синтетическая биология": комплект 1</t>
  </si>
  <si>
    <t>Лабораторный анализ веществ с помощью трансмиссионной электронной микроскопии по проекту "Создание диагностического оптического биосенсора на основе магнитных наночастиц и квантовых точек"</t>
  </si>
  <si>
    <t>Лабораторный анализ веществ с помощью сканирующей электронной микроскопии по проекту "Создание диагностического оптического биосенсора на основе магнитных наночастиц и квантовых точек"</t>
  </si>
  <si>
    <t>подпункт 39</t>
  </si>
  <si>
    <t>Каркас для установки съёмных функциональных модулей стандарта VME</t>
  </si>
  <si>
    <t>Каркас для установки съёмных функциональных блоков  на базе VME64X; корпус с размерами 19 дюйм x 8U (6U+2U); 21 гнезд для VME модулей с размерами 6U x 160 мм; съёмный умный вентилятор с высотой 2U; выходная мощность: 5V 110A, ± 12V 20A, 3.3V 110A; защита от коротких замыканий; защита от перенапряжения / недонапряжения; защита от избыточного нагрева</t>
  </si>
  <si>
    <t>шт</t>
  </si>
  <si>
    <t xml:space="preserve"> 130 календарных дней с даты вступления в силу договора</t>
  </si>
  <si>
    <t>Каркас для установки съёмных функциональных   модулей   стандарта  NIM</t>
  </si>
  <si>
    <t>Каркас для модулей низкого и высокого напряжения</t>
  </si>
  <si>
    <t>Высота корпуса 8U; 10 гнезд для  модулей низкого и высокого напряжения; состояние вывода устройства управления: передний;  интерфейс дистанционного управление: Ethernet, CAN, и USB; до 3 кВт низкого напряжения; 600 Вт высокого напряжения</t>
  </si>
  <si>
    <t xml:space="preserve">Предусилитель 
(16 каналов)
</t>
  </si>
  <si>
    <t>16 канальный предусилитель с дифференциальным выходом;  переключатель чувствительности, коэффициент 5; защита от электростатического разряда; дифференциальный выход: 100 Ом; вход для пульсатора; напряжение смещения до ± 400 В; диапазон энергий не менее 300 MэВ</t>
  </si>
  <si>
    <t>Цифро-аналоговый осциллограф</t>
  </si>
  <si>
    <t>Полоса пропускания не менее1 ГГц; 4 аналоговых каналов + 16 логических каналов; частота дискретизации не менее 4 ГГц; стандартный 8 Mpts Megazoom память</t>
  </si>
  <si>
    <t xml:space="preserve"> 56 календарных дней с даты вступления в силу договора</t>
  </si>
  <si>
    <t>Ядерный магнитный резонансный спектрометр с мульти-контроллером для проведения синхронного и асинхронного контроля каждого канала генератора частот, 4 радиочастотных (RF) канала  c возможностью соединения пятого RF канала.
Отклонение порядка 3-х МГц в районе минимально-фазового шага 0.01 и минимально-амплитудного шага 0.01 децибела. Точность импульса выше 15 бит, максимальная ширина полосы частот цифрового фильтра не менее 200 КГц при частоте сканирования более 800 КГц, цифровой шимм Лагранжа для не менее 44-х каналов, высокочувствительный предусилитель из GaAs для 1H/13C ЯМР-спектроскопии с высококачественным фильтром шумов.
Величина магнитной индукции не менее 11.74 Тл, внутренний диаметр не менее 54 мм, время удержки жидкого гелия не менее 110 дней (объём дозаправки не более 54 л), время удержки жидкого азота не менее 17 дней (объём дозаправки не более 88 л), поток рассеяния (при 0.5 мТл в положении уплотнения поднесущей) - аксиальный не менее 1.8 м, радиальный не менее 1.3 м.
Автоматический пробозаборник для не менее 16 образцов.
Стандартная частота - не менее 500 МГц (1Н).
Частота для 1Н измерений в базовой комплектации не менее 500 МГц с устойчивостью не менее 0.1 Гц/час при включённом внутреннем 2Н шлюзе.
Контроль передачи высоких частот в диапазоне от 10 до 535 МГц (500 МГц):
Высокочастотный (HF) усилитель мощности с широкополосным силовым усилителем: диапазон частот от 470 до 535 МГц (500 МГц), максимальная выходная мощность не менее 100 Вт (в пульсовом режиме) / не менее 20 Вт (в режиме непрерывных колебаний), время рост-затухание пульса не более 175 нс, с узкополосным (LF) силовым усилителем: диапазон частот от 10 до 230 МГц (500 МГц), максимальная выходная мощность не менее 300 Вт (в пульсовом режиме) / не менее 20 Вт (в режиме непрерывных колебаний), время роста-затухания импульса не более 150 нс.</t>
  </si>
  <si>
    <t>Эксперименты на животных: адаптация вирусов к данной линии животных, иммунизация животных препаратом, инфицирование иммунизированных животных, анализ in vivoи  in vitroТ-и В- клеточного иммунного ответа</t>
  </si>
  <si>
    <t>Синтез определенных методом компьютерного моделирования последовательности пептидов для дальнейшего использования в научно-исследовательской работе</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</si>
  <si>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t>
  </si>
  <si>
    <t>Услуги по  изготовлению наноструктурных тонких пленок из тугоплавких металлов по проекту "Детектирование фазового перехода в тугоплавких сплавах посредством наносекундой лазерной акустики"</t>
  </si>
  <si>
    <t>Консультационные услуги по проекту "Детектирование фазового перехода в тугоплавких сплавах посредством наносекундой лазерной акустики"</t>
  </si>
  <si>
    <t>Комплект биологических реагентов для проведения практических занятий по биологии для студентов 2-го курса по предмету "Синтетическая биология"</t>
  </si>
  <si>
    <t>Проведения исследования в области методов получения тонкопленочных кремниевых солнечных фотоэлементов, характеризации устройства и тестирования стабильности</t>
  </si>
  <si>
    <t xml:space="preserve">Создание веб-сайта для проекта "Cоздание лаборатории исследования фотоэлементов второго и третьего поколений". Оформление и разработка веб страницы </t>
  </si>
  <si>
    <t>Услуги по теоретическому и компьютерному моделированию упругих свойств тугоплавких пленок посредством детектирования ультразвуковых волн методом магнетронного осаждения и методом Гриновской функции</t>
  </si>
  <si>
    <t>180 календарных дней со дня вступления в силу договора</t>
  </si>
  <si>
    <t>г. Линз, Австрия</t>
  </si>
  <si>
    <t>г. Литл Рок, Арканзас, США</t>
  </si>
  <si>
    <t>г. Астана, Республика Казахстан</t>
  </si>
  <si>
    <t>Услуги по определению химической структуры на Ядерно-магнитном резонансном спектрометре по проекту "Дизайн и синтез органических нелинейно-оптических материалов"</t>
  </si>
  <si>
    <t>Вода питьевая, в бутылях не менее 19 литров. Биогенная питьевая вода, не менее 8 степеней очистки, бутыли из поликарбоната</t>
  </si>
  <si>
    <t>Лабораторные расходные материалы для обеспечения деятельности учебных и/или научных лабораторий «Назарбаев Университет» и его организаций</t>
  </si>
  <si>
    <t>Химические реагенты, лабораторная посуда и другие лабораторные расходные  материалы для обеспечения деятельности учебных и/или научных лабораторий «Назарбаев Университет» и его организаций. Согласно технической спецификации</t>
  </si>
  <si>
    <t>15 сентября 2013 года</t>
  </si>
  <si>
    <t>Лабораторные расходные материалы для обеспечения деятельности научных лабораторий Департамента нанобиотехнологий комплект 1</t>
  </si>
  <si>
    <t>Химические реагенты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</si>
  <si>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Контейнер стандартный 20-футовый транспортный. Размеры внешние: 6058 х 2438 х 2591, мм; Размеры внутренние 5905 х 2350 х 2381, мм; Дверной проем
2336 х 2291, мм; Объем
33-33,2, куб. м</t>
  </si>
  <si>
    <t>Контейнер стандартный 40-футовый транспортный. Размеры внешние: 12192 х 2438 х 2591, мм; размеры внутренние: 12039 х 2350 х 2372, мм; дверной проем: 2336 х 2291, мм; объем
67,3-67,8, куб. м</t>
  </si>
  <si>
    <t xml:space="preserve">Перемычка железобетонная </t>
  </si>
  <si>
    <t>Транспортный контейнер</t>
  </si>
  <si>
    <t>Лабораторные расходные материалы для обеспечения деятельности научных лабораторий Школы наук и технологии комплект 1</t>
  </si>
  <si>
    <t>Химические реагенты для обеспечения деятельности учебных лабораторий Школы наук и технологий, согласно технической спецификации</t>
  </si>
  <si>
    <t>Антистеплер</t>
  </si>
  <si>
    <t xml:space="preserve">Блокнот  </t>
  </si>
  <si>
    <t>Блок для записи в боксе</t>
  </si>
  <si>
    <t>Бумага для заметок с липким слоем</t>
  </si>
  <si>
    <t>Бумага А4</t>
  </si>
  <si>
    <t>Бумага А3</t>
  </si>
  <si>
    <t>Бумага для факса</t>
  </si>
  <si>
    <t>Ватман А1</t>
  </si>
  <si>
    <t>Вкладыш-файл</t>
  </si>
  <si>
    <t>Грифель</t>
  </si>
  <si>
    <t>Дырокол (60 л)</t>
  </si>
  <si>
    <t>Дырокол (16 л)</t>
  </si>
  <si>
    <t>Диск (дискета)</t>
  </si>
  <si>
    <t>Ежедневник</t>
  </si>
  <si>
    <t>Журналы в кожаном переплете</t>
  </si>
  <si>
    <t>Журнал учета входящей/ исходящей корреспонденции</t>
  </si>
  <si>
    <t>Зажим-клипса 41 мм</t>
  </si>
  <si>
    <t>Зажим-клипса 25 мм</t>
  </si>
  <si>
    <t>Калькулятор</t>
  </si>
  <si>
    <t>Книга канцелярская</t>
  </si>
  <si>
    <t>Карандаш простой с ластиком</t>
  </si>
  <si>
    <t>Карандаш механический</t>
  </si>
  <si>
    <t>Клей-карандаш 35 гр</t>
  </si>
  <si>
    <t>Конверты А4</t>
  </si>
  <si>
    <t>Каттер (нож канцелярский)</t>
  </si>
  <si>
    <t>Лоток вертикальный</t>
  </si>
  <si>
    <t>Лоток горизонтальный</t>
  </si>
  <si>
    <t>Линейка (30 см)</t>
  </si>
  <si>
    <t>Ластик</t>
  </si>
  <si>
    <t>Маркер текстовой</t>
  </si>
  <si>
    <t>Мастика для печати</t>
  </si>
  <si>
    <t>Ножницы</t>
  </si>
  <si>
    <t>Набор настольный</t>
  </si>
  <si>
    <t>Набор настольный для руководителя</t>
  </si>
  <si>
    <t>Нить для прошива документов</t>
  </si>
  <si>
    <t>Папка-регистратор 7,5 см</t>
  </si>
  <si>
    <t>Папка-каталог с файлами</t>
  </si>
  <si>
    <t>Папка с завязками</t>
  </si>
  <si>
    <t>Папка-уголок</t>
  </si>
  <si>
    <t>Папка с резинками</t>
  </si>
  <si>
    <t xml:space="preserve">Портфель </t>
  </si>
  <si>
    <t>Папка адресная "на подпись"</t>
  </si>
  <si>
    <t>Папка с зажимом</t>
  </si>
  <si>
    <t>Перекидной календарь</t>
  </si>
  <si>
    <t>Подставка под перекидной календарь</t>
  </si>
  <si>
    <t>Ручка шариковая</t>
  </si>
  <si>
    <t>Разделитель</t>
  </si>
  <si>
    <t>Ручка гелевая</t>
  </si>
  <si>
    <t>Степлер № 24/6</t>
  </si>
  <si>
    <t>Степлер № 10</t>
  </si>
  <si>
    <t>Скобы № 24/6</t>
  </si>
  <si>
    <t>Скобы № 10</t>
  </si>
  <si>
    <t>Скоросшиватель</t>
  </si>
  <si>
    <t>Скотч 50 мм</t>
  </si>
  <si>
    <t>Скотч 19 мм</t>
  </si>
  <si>
    <t>Скрепки 25 мм</t>
  </si>
  <si>
    <t>Скрепки 50 мм</t>
  </si>
  <si>
    <t>Стикер-закладка</t>
  </si>
  <si>
    <t>Стикер 76х76/50 л</t>
  </si>
  <si>
    <t>Скоросшиватель пластмассовый</t>
  </si>
  <si>
    <t>Светильник настольный</t>
  </si>
  <si>
    <t>Стержень</t>
  </si>
  <si>
    <t>Тетрадь общая</t>
  </si>
  <si>
    <t>Точилка</t>
  </si>
  <si>
    <t>Тетради на кольцах</t>
  </si>
  <si>
    <t>Фломастер</t>
  </si>
  <si>
    <t>Штрих + растворитель</t>
  </si>
  <si>
    <t>Антистеплер ручной, металлический захват с загнутыми краями из нержавеющей стали с пластиковыми ручками. Предназначен для удаления скоб</t>
  </si>
  <si>
    <t>Бумага д/записей 90 мм. х 90мм. х 50 листов ,упакован в термоусадочную пленку, цвет белый</t>
  </si>
  <si>
    <t>Толщина ISO 534 (106+/-4); Вес: м2 г/м2, ISO 80 (80+/-3.0)</t>
  </si>
  <si>
    <t>Бумага для факса  в рулонах 210х15х12, размер 210х15</t>
  </si>
  <si>
    <t>Ватман белого цвета: формат А1 размером 594мм. Х 841 мм., плотность одного листа 160г/м2</t>
  </si>
  <si>
    <t>Файл прозрачный формата А4, плотностью 30-50 мкр.</t>
  </si>
  <si>
    <t>Грифели -05. НВ для механического карандаша, твердость- твердо-мягкий, ширина линии стержня -0.5 мм.</t>
  </si>
  <si>
    <t>Ежедневник, с твердым переплетом, формата А4, цвет по согласованию Заказчиком</t>
  </si>
  <si>
    <t>Зажим для бумаги, металлическое крепление, размер 41 мм.</t>
  </si>
  <si>
    <t>Зажим для бумаги, металлическое крепление, размер 25 мм.</t>
  </si>
  <si>
    <t>Книга канцелярская, не менее 60 л., обложка картонная, в клетку</t>
  </si>
  <si>
    <t>Карандаш простой, корпус с металлическим креплением с ластиком</t>
  </si>
  <si>
    <t>Карандаш автоматический (механический)- отверстие для грифеля 0.5 мм</t>
  </si>
  <si>
    <t>Клей карандаш не менее 35 гр., нетоксичный, высокий клейкости, цвет клея белый, консистенция сухой.</t>
  </si>
  <si>
    <t>Конверт А4, бумага 90гр. плотности, цвет белый, размер 229*324 мм., тип склейная - силикон (отрывная лента)</t>
  </si>
  <si>
    <t>Конверт А6, бумага - 90 гр. Плотности цвет -белый, размер 220 мм. * 110 мм., тип склеивания -силикон ( отрывная лента)</t>
  </si>
  <si>
    <t>Каттер- нож канцелярский ширина не менее 15 мм, длина лезвия не менее 70 мм, пластиковый корпус черного цвета</t>
  </si>
  <si>
    <t>Лоток вертикальный, 6 секционный, вертикальный, прочный литый пластик, цвет по согласованию с Заказчиком</t>
  </si>
  <si>
    <t xml:space="preserve">Линейка пластиковая, L 30 ,цвет прозрачный </t>
  </si>
  <si>
    <t>Маркер для выделения текста на бумаге, цвет по согласованию с Заказчиком</t>
  </si>
  <si>
    <t>Ножницы - длина не менее 19 см., Ножницы изготовлены из нержавеющей стали с облегченными ручками из пластика черного цвета</t>
  </si>
  <si>
    <t>Настольный набор (7 предметов): подставка с двумя ручками, подставка для бумажного блока, коврик, визитница, лоток, нож, стакан для карандашей, материал-дерево,  цвет по согласованию Заказчиком</t>
  </si>
  <si>
    <t>Папка с файлами, обложка плотный пластик толщина не менее 1мм, содержит не менее 20 файлов</t>
  </si>
  <si>
    <t xml:space="preserve">Папка с завязками, картонный бокс, формат А4, размеры не менее 230*320 мм </t>
  </si>
  <si>
    <t>Папка пластиковая на резинке, формат А4, размеры не менее 210*297 мм</t>
  </si>
  <si>
    <t>Папка с обложкой из кожзаменителя с надписью "на подпись" красного и синего цвета</t>
  </si>
  <si>
    <t>Подставка под перекидной календарь, материал пластик, с ушками для календаря</t>
  </si>
  <si>
    <t>Разделитель страниц, формата А4 размер 210 мм. Х 297 мм. Разных цветов в упаковке</t>
  </si>
  <si>
    <t>Степлер для скоб 24/6, материал пластик/ металл, с прочным устройством для скоб, глубина захвата не менее 20 листов</t>
  </si>
  <si>
    <t>Степлер для скоб 10, материал пластик/ металл, с прочным устройством для скоб, глубина захвата не менее 10 листов</t>
  </si>
  <si>
    <t xml:space="preserve">Скобы № 24/6, материал нержавеющая сталь </t>
  </si>
  <si>
    <t xml:space="preserve">Скобы № 10, материал нержавеющая сталь </t>
  </si>
  <si>
    <t>Скотч , клейкая лента, ширина 45 до 50 мм, длина не менее 65 м, цвет прозрачный</t>
  </si>
  <si>
    <t>Скотч , клейкая лента, ширина около 19 мм, длина не менее 65 м, цвет прозрачный</t>
  </si>
  <si>
    <t>Скрепки 25 мм в упаковке не менее 100 шт.</t>
  </si>
  <si>
    <t>Скрепки 50 мм в упаковке не менее 100 шт.</t>
  </si>
  <si>
    <t xml:space="preserve">Стикеры , шириной не менее 1 см. в упаковке 5 цветов, пластиковые </t>
  </si>
  <si>
    <t>Стержень -0.5 НВ для механического карандаша, твердость- твердо мягкий, ширина линий стержня 0.5 мм.</t>
  </si>
  <si>
    <t>Тетрадь форматом А5 48 л. Обложка кожзаменитель</t>
  </si>
  <si>
    <t>Точилка материал пластик с контейнером для стружек</t>
  </si>
  <si>
    <t xml:space="preserve">Тетрадь общая А5 48 л., с переплетом "пружина"  </t>
  </si>
  <si>
    <t xml:space="preserve">Фломастера 12 цветные, нетоксичные </t>
  </si>
  <si>
    <t>пачка.</t>
  </si>
  <si>
    <t>кор.</t>
  </si>
  <si>
    <t>пачка/чел</t>
  </si>
  <si>
    <t>c даты вступления в силу договора до 31 декабря 2013 года.</t>
  </si>
  <si>
    <t>Календарь настольный на 2013 год с отверстием для подставки</t>
  </si>
  <si>
    <t>Блокноты офисные из качественной бумаги,формат А5, размером 148 мм х 210 мм., 50  листов в линейку на спирали</t>
  </si>
  <si>
    <t>Набор самоклеящихся этикеток, Примечание: для записей заметок. Размеры: 760 мм. Х 101 мм. Кол-во листов 50.</t>
  </si>
  <si>
    <t>Дырокол металлический. Кол-во пробивания листов: не менее 60 листов, пробивание в кол-ве 2 отверстий</t>
  </si>
  <si>
    <t>Дырокол металлический. Кол-во пробивания листов: не менее 16 листов, пробивание в кол-ве 2 отверстий</t>
  </si>
  <si>
    <t>Объём памяти не менее 700 мега байт</t>
  </si>
  <si>
    <t>Журналы, обложка из кожзаменителя, формат А4, в клетку</t>
  </si>
  <si>
    <t>Журнал регистрации в кожаном переплете, в полоску, формат А4</t>
  </si>
  <si>
    <t xml:space="preserve">Разрядность 12 разрядов, коррекция ввода, есть автоматическое отключение 5-10 минут, кнопки пластиковые,ЖК дисплей с фиксированным углом наклона, питание батарейки + солнечные элементы, размеры внешние 180 мм.х 140 мм. </t>
  </si>
  <si>
    <t>Конверты маленькие (евро стандарт)</t>
  </si>
  <si>
    <t>Лоток для бумаг 2-х либо 3-х секционный горизонтальный прочный литой пластик, цвет черный либо серый.</t>
  </si>
  <si>
    <t>Ластик прямоугольной формы, мягкий,  предназначен для удаления записей черно графитными карандашами</t>
  </si>
  <si>
    <t>Мастика синяя, объём флакона от 25 мл.-28 мл. штемпельная краска на водной основе для дозаправки штемпельных подушек</t>
  </si>
  <si>
    <t xml:space="preserve">Набор офисных принадлежностей с подставкой для канцелярских принадлежностей , объёмные, удобно расположенные секции разной высоты, гладкая глянцевая поверхность, наличие отделений для канцелярских мелочей и пишущих принадлежностей : визиток, листков </t>
  </si>
  <si>
    <t>Белые нитки шелковые для прошивки, бобине около 100 м</t>
  </si>
  <si>
    <t>Папка уголок, доступ к файлу сверху и снизу</t>
  </si>
  <si>
    <t>Кожаный портфель</t>
  </si>
  <si>
    <t>Папка с зажимом А4, размером 210 мм. Х 297 мм., обложка плотный пластик, толщина не менее 1 мм, с металлическим зажимом</t>
  </si>
  <si>
    <t>Ручка шариковая, прозрачный корпус винтовой, с колпачком и сменным тонким стержнем, следующих цветов синих 1500 шт., черных 440 шт., красных 250 шт.</t>
  </si>
  <si>
    <t>Ручки гелевые, прозрачный корпус винтовой, с колпачком и сменным тонким стержнем</t>
  </si>
  <si>
    <t>Скоросшиватель картонный, 220-320 гр. плотности, с металлическими скобами для прошивки, с отверстиями</t>
  </si>
  <si>
    <t>Набор самоклеющихся этикетов . Примечание : для записей и заметок размеры 760 мм х 760 мм. 50 листов</t>
  </si>
  <si>
    <t xml:space="preserve">Пластиковые скоросшиватели предназначенные для хранения документов. Прозрачная верхняя обложка. Наличие сменного белого ярлычка для описания содержимого скоросшивателя </t>
  </si>
  <si>
    <t>Точечное освещение , светильники с регулируемой высотой и угла над столом, цвет черный</t>
  </si>
  <si>
    <t>Штрих с кисточкой , объём 20 мл.,</t>
  </si>
  <si>
    <t>Перемычка железобетонная с ненапрягаемой арматурой. Длина: 2460мм; ширина: 250мм; высота: 220мм</t>
  </si>
  <si>
    <t>Лабораторные расходные материалы для обеспечения деятельности научных лабораторий Департамента физических исследований комплект 1</t>
  </si>
  <si>
    <t>Лабораторные расходные материалы для обеспечения деятельности научных лабораторий Департамента химии МИЦ комплект 1</t>
  </si>
  <si>
    <t>c даты вступления в силу договора до 31 августа 2013 года</t>
  </si>
  <si>
    <t>Съемка Н-1 и С-13 и обработка синтезированных производных ß-циклодекстрина</t>
  </si>
  <si>
    <t>Республиканское государственное предприятие на праве хозяйственного ведения "Восточно-Казахстанский государственный университет имени Сарсенова Аманжола" МО РК, 070020, г. Усть-Каменогорск, ул. 30-й Гвардейской дивизии, 34</t>
  </si>
  <si>
    <t>Организация и проведение сбора плаценты человека по проекту "Получение нано - и микроструктурных полимеров с секретируемыми продуктами стволовых клеток для инициации процесса коллатерогенеза"</t>
  </si>
  <si>
    <t xml:space="preserve"> до 31 декабря 2013 года</t>
  </si>
  <si>
    <t>г. Астана Национальный Научный Центр Материнства и Детства</t>
  </si>
  <si>
    <t>Лабораторные расходные материалы для проекта  "Исследования резонанса взаимодействий α+13С при малых энергиях", согласно технической спецификации</t>
  </si>
  <si>
    <t>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</si>
  <si>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 Подбор доноров плаценты в соответствии с критериями указанными заказчиком, проведение разъяснительных работ с донорами плаценты отобранных в соответствии с критериями указанными заказчиком, получение от согласившихся доноров подписанного информированного согласия донора.
Предоставление материала (плацента человека)</t>
  </si>
  <si>
    <t>Лабораторные расходные материалы для реализации проекта "Детектирование фазового перехода в тугоплавких сплавах посредством наносекундой лазерной акустики", согласно технической спецификации</t>
  </si>
  <si>
    <t>120 календарных дней со дня вступления в силу договора</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</si>
  <si>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1</t>
  </si>
  <si>
    <t>со дня вступления в силу договора по 10 декабря 2013 года</t>
  </si>
  <si>
    <t>Услуги по теоретическому и компьютерному моделированию по проекту "Детектирование фазового перехода в тугоплавких сплавах посредством наносекундой лазерной акустики" этап 1</t>
  </si>
  <si>
    <t xml:space="preserve">Проведение поиска литературы с целью идентификации соответствующих температурно-зависимых теплофизических свойств вольфрама, решение одномерного уравнения теплопроводности с использованием свойств вольфрама;
решение одномерного уравнения теплопроводности в двумерном случае с аксиальной симметрией; 
осуществление примерного поверхностного распределения сил для задач распространения упругих волн  на основе моделирования эласто-динамической Гриновской функции и  результатов задачи теплопроводности; 
исследование задачи получения моделируемых эпицентральных сигналов для детектирования плавления поверхности вольфрама посредством наносекундных лазерных импульсов, решение задачи прибытия сдвиговых волн в зависимости от падающей лазерной пиковой мощности
</t>
  </si>
  <si>
    <t>Сотовая связь</t>
  </si>
  <si>
    <t>подпункт 34</t>
  </si>
  <si>
    <t>Предоставление мобильной сотовой связи оператора Beeline</t>
  </si>
  <si>
    <t>Предоставление мобильной сотовой связи оператора Kcell</t>
  </si>
  <si>
    <t>Лабораторные расходные материалы для обеспечения деятельности учебных лабораторий Школы наук и технологии комплект 2</t>
  </si>
  <si>
    <t>Лабораторные расходные материалы для обеспечения деятельности учебных лабораторий Школы наук и технологии комплект 3</t>
  </si>
  <si>
    <t>Лабораторные расходные материалы для обеспечения деятельности учебных лабораторий Школы инженерии комплект 1</t>
  </si>
  <si>
    <t>Лабораторные расходные материалы для обеспечения деятельности учебных лабораторий Школы инженерии, согласно технической спецификации</t>
  </si>
  <si>
    <t>140 календарных дней со дня вступления в силу договора</t>
  </si>
  <si>
    <t>Эксперименты на мышах: адаптация вирусов к данной линии мышей, иммунизация мышей препаратом, инфицирование иммунизированных мышей, анализ in vivo и  in vitroТ-и В- клеточного иммунного ответа</t>
  </si>
  <si>
    <t>с даты вступления в силу договора до 30 ноября 2013 года</t>
  </si>
  <si>
    <t>60 календарных дней</t>
  </si>
  <si>
    <t>до 31 августа 2013 года</t>
  </si>
  <si>
    <t>Разработка и установка солнечной электростанции включающей солнечные панели  200Вт / 24В/ 5,6 А в количестве 14 штук, соединенные попараллельно в систему на 24 Вольт; Установка блока аккумулирования энергии на базе 8-ми аккумуляторных батарей 200Ач/ 12В соединенных последовательно по 2 шт  и  параллельно по 4 пары , для получения системы в 24 Вольт; Разработка и инсталляция системы зарядки аккумуляторных батарей, на основе контроллеров 50 А – 2 шт.;
Сборка и монтаж схемы преобразования постоянного тока аккумуляторных батарей в ток промышленной частоты с помощью инвертора 24В  4000Вт ( пик 6000 Вт );
Разработка схемы резервирования электроснабжения посредством дизель генератора 4,5 кВт/ 220В - 1 шт, схемы АВР и схемы резервного заряда АКБ; монтаж указанного оборудования, объединение всего оборудование в единую систему.</t>
  </si>
  <si>
    <t>Имущественный найм (аренда) нежилого помещения</t>
  </si>
  <si>
    <t xml:space="preserve">до 25 ноября 2013 года </t>
  </si>
  <si>
    <t>г. Астана, Абылай хана, 42</t>
  </si>
  <si>
    <t>Лабораторные расходные материалы для обеспечения деятельности научных лабораторий Департамента возобновляемой энергетики комплект 1</t>
  </si>
  <si>
    <t>Лабораторные расходные  материалы для реализации  проекта "Cоздание лаборатории исследования фотоэлементов второго и третьего поколений", согласно технической спецификации</t>
  </si>
  <si>
    <t>Изготовление двух экспериментальных помещений общей площадью 30 м2, соединенных друг с другом с целью испытания энергоэффективных технологий и системы Смарт Грид;
Установка малых экспериментальных зданий на территории "Назарбаев Университет", проектирование и установка распределительного щита с оборудованием (автоматические выключатели, счетчики, устройство защиты отключения, резервный автомат);
Установка системы отопления, системы вентиляции, кондиционирования, системы дымоудаления, сигнализатора загазованности;
Проектирование и установка распределительной электрической сети согласно однолинейной схеме;
Установка креплений на стальном каркасе для дальнейшей установки оборудования на крыше экспериментальных зданий.</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</si>
  <si>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1</t>
  </si>
  <si>
    <t>Изготовление и установка малых экспериментальных помещений для испытания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</si>
  <si>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Изготовление и установка экспериментальной умной микросети на основе возобновляемых источников энергии и энергоэффективных технологий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t>
  </si>
  <si>
    <t>Аренда офисных и лабораторных помещений 8,9 блоков общей площадью не менее 6589,85 мх2</t>
  </si>
  <si>
    <t>Ежемесячное проведение следующих мероприятий: диагностика, общий технический осмотр, очистка,смазка, замена износившихся прокладок, контроль возможных утечек, контроль соответствия подключений потребителей заявленным маркам газа</t>
  </si>
  <si>
    <t>Замена неисправных частей, подключение испарителя к системе электроснабжения, заправка испарителя охлаждающей жидкостью, проведение работ по термоизоляции емкости и трубопровода газгольдера</t>
  </si>
  <si>
    <t>Разработка методики проведения анализа на пропускающем (трансмиссионном) электронном микроскопе для изучения наночастиц, предоставляемых Заказчиком;
предварительное изучение методики и предоставление рекомендации по необходимым расходным материалам во избежание  задержки и срыва исследовательской работы;
оказание максимальной помощи в получении результатов с использованием всех возможностей и преимуществ трансмиссионного электронного микроскопа;
обработка полученных результатов с высоким разрешением</t>
  </si>
  <si>
    <t>DАP</t>
  </si>
  <si>
    <t>Система для элементного  анализа</t>
  </si>
  <si>
    <t xml:space="preserve">Микроцентрифуга </t>
  </si>
  <si>
    <t xml:space="preserve">Микроцентрифуга с охлаждением, с низким уровнем шума, для выделения нуклеиновых кислот, белков и вирусов. Диапазон устанавливаемой температуры  от _ 10°С до + 40°С ( с шагом 2°С). Максимальный объем  66 мл (30 х 2,2 мл). Максимальная скорость  от 500 до 14 000 об/мин. Максимальное ускорение  21 920 х g.  Высота: не более 30,0 см (11,8 дюймов), с открытой дверь не более  61,0 см (24,0 дюйма). Ширина: не более  36,5 см (14,4 дюйма). Глубина: не более 58,5 см (23,0 дюйма).Вес: не более 41,0 кг (90,4 фунта). Быстрый разгон (до 18 сек. до макс. скорости) и плавное торможение (до 19 сек. до полной остановки). Согласно технической спецификации </t>
  </si>
  <si>
    <t>Центрифуга</t>
  </si>
  <si>
    <t>Лабораторные расходные материалы для обеспечения деятельности учебных лабораторий Школы наук и технологий комплект 6</t>
  </si>
  <si>
    <t>Лабораторные расходные материалы для обеспечения деятельности учебных лабораторий Школы наук и технологий комплект 7</t>
  </si>
  <si>
    <t>Лабораторная посуда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</si>
  <si>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8</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</si>
  <si>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</si>
  <si>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9</t>
  </si>
  <si>
    <t>Рабочий кабинет</t>
  </si>
  <si>
    <t>45 календарных дней со дня вступления в силу договора</t>
  </si>
  <si>
    <t>Лабораторная посуда для реализации проекта №6-2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</si>
  <si>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Лабораторные расходные материалы для обеспечения деятельности научных лабораторий Департамента химии МИЦ комплект 2</t>
  </si>
  <si>
    <t>Лабораторные расходные материалы для обеспечения деятельности научных лабораторий Департамента химии МИЦ комплект 4</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</si>
  <si>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1</t>
  </si>
  <si>
    <t>Лабораторные расходные материалы для обеспечения деятельности научных лабораторий Департамента интеллектуальных систем и энергоэффективности комплект 2</t>
  </si>
  <si>
    <t>Лабораторные расходные  материалы для реализации  проекта "Исследование и разработка технологий возобновляемой энергетики и интеллектуальных (умных) энергетических сетей для применения в Республике Казахстан",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</si>
  <si>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4</t>
  </si>
  <si>
    <t>Лабораторные расходные материалы для обеспечения деятельности учебных лабораторий Школы наук и технологий комплект 5</t>
  </si>
  <si>
    <t>Химические реагенты и лиофилизированные микроорганизмы для обеспечения деятельности учебных лабораторий Школы наук и технологий, согласно технической спецификации</t>
  </si>
  <si>
    <t>Химические реагенты лабораторная посуда для обеспечения деятельности учебных лабораторий Школы наук и технологий, согласно технической спецификации</t>
  </si>
  <si>
    <t>120 календарных день со дня вступления в силу договора</t>
  </si>
  <si>
    <t xml:space="preserve"> 60 календарных дней со дня вступления в силу договора</t>
  </si>
  <si>
    <t>Текущий ремонт склада прекурсоров</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</si>
  <si>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3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</si>
  <si>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2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</si>
  <si>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1
</t>
  </si>
  <si>
    <t>Химические реагенты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</si>
  <si>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</si>
  <si>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Химические реагенты и  лабораторная посуда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</si>
  <si>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 xml:space="preserve">Текущий ремонт  комнаты Лазерной оптики </t>
  </si>
  <si>
    <t xml:space="preserve">Разборка подшивки потолков из декоративных панелей (42,5 м2).
Разборка кладки простых стен из кирпича  (1,1 м2).
Разборка покрытия полов из керамических плиток  (42,5 м2).
Устройство каркасно-обшивных потолков из декоративных панелей  (43,33 м2).
Установка конструкции распашной двери с дверью шириной 1,6 м., высотой 2,1 м. с коробкой.
Отделка стен  (107,1 м2).
Устройство наливных особо прочных полов по бетонному основанию толщ. 40 мм. (42,5 м2).
Установка вентиляционной системы  (5 м2).
Очистка помещений от строительного мусора  (80,89 м2).
Вывоз строительного мусора  (~6,9 тонн)
</t>
  </si>
  <si>
    <t>Каркас для установки съёмных функциональных блоков  стандарта NIM,
высота корпуса 7U
12 гнезд для NIM модулей
вентилятор с высотой 2U
мощность: 600Вт
выходная мощность: ± 6В 20A, ±12 В 15 A, ± 24В 4A,
115VAC: 0.5A,
вход 230В/50 Гц</t>
  </si>
  <si>
    <t>В комплект входит : офисные перегородки из закаленного прозрачного одинарного стекла - 5.53 м.кв.; офисные перегородки из ЛДСП - 31.62 м.кв.; офисные перегородки из закаленного прозрачного одинарного стекла и ЛДСП - 86.94 м.кв.; дверь распашная одностворчатая, нестандартная - 1 шт.; дверь раздвижная, двустворчатая стандартная - 2 шт.;  дверь распашная, двустворчатая, стандартная - 2 шт.; глухой модуль для ограждения столов - 32 шт.; комбинированный модуль для ограждения столов - 36 шт.; стойка квадратная - 21 шт.; планка торцевая декоративная - 36 шт.; кабельный канал для технической проводки - 32 шт.; столешница для организации рабочего места - 28 шт. Согласно технической спецификации</t>
  </si>
  <si>
    <t>Прибор для определения содержания C, H, N, S, O в органических веществах методом Прегла-Думоса. Анализ C,H, N, S. Анализ О (кислорода). Регуляторы газов: He, O2, N2, пиролитического газа. Специальная система для автоматической смены колонок при анализе О. Основные типы анализа: CHN, CHNS, CHN/O, CHNS/O, O. Размеры и тип образцов: твердые и жидкие, 0 – 500 мг. Комплектация: Базовый блок элементарного анализатора.  Сетевой кабель. Комплект на 500 прожигов для анализа C,H, N, S. Опция анализа на кислород (О). Комплект материалов для О-анализа (не менее 960 определений).  Регуляторы газов: He, O2, N2, пиролитического газа. Набор расходных материалов для C, H, N, S анализа (2000 прожигов). Алюминиевые капсулы на 4 мкл (1000 шт.). Алюминиевые капсулы на 30 мкл (1000 шт.). Представление результатов: соотношение элементов, процентное содержание, теплотворная способность, содержание в мг на единицу массы. Система загрузки образцов: ручное и возможно через автосэмплер (до 60 образцов). Диапазон измерения (мг): С – не хуже 0.001 – 3.6;H – не хуже 0.001 – 1.0;N – не хуже 0.001 – 6.0;S – не хуже 0.001 – 2.0;O – не хуже 0.001 – 2.0; Точность определения: не хуже 0.3%; Время анализа: CHN – не более 6 мин.;CHNS – не более 8 мин.;О – не более 4 мин.;  Габариты: ширина не более 63 см, глубина не более 57 см, высота не более 57 см. Вес базового блока не более 47 кг. Электропитание 220-240 Вольт. Согласно технической спецификации</t>
  </si>
  <si>
    <t xml:space="preserve">Обеспечение периодическими изданиями  </t>
  </si>
  <si>
    <t>с 1 января по 31 декабря 2013 года</t>
  </si>
  <si>
    <t>Монтаж системы для транспорта особо чистых газов</t>
  </si>
  <si>
    <t>Монтаж:технологического трубопровода от газобаллонных шкафов до исследовательских установок; маслоотделительного фильтра для предотвращения попадания масла в систему подачи сжатого воздуха; осушителя воздуха для предотвращения попадания влаги в систему подачи сжатого воздуха; трубопроводов для транспорта особо чистых газов от шкафов хранения газовых баллонов до исследовательских установок, общей длинной 220 метров, трубами из нержавеющей стали или специальными медными, для медицинских и особо чистых газов. Проведение испытании под давлением и нанесением соответствующих маркировок.</t>
  </si>
  <si>
    <t>Рампы для подключения газовых баллонов</t>
  </si>
  <si>
    <t>Рампы для особо чистых газов с возможностью переключения на резервный баллон в шкафах для хранения газовых баллонов шириной 60 см. с установкой и накладкой. Комплект: из 2-х редукторов первичной цепи для регулировки входного давления в 200 бар до подачи давления в 4 бар; из 2-х отсечных клапанов; контактного манометра высокого давления и манометра низкого давления, резервного баллона на 10 л., системы сигнализации, 2-х держателей для баллонов  и 2-х шлангов подключения . Одна система сигнализации на четыре комплекта</t>
  </si>
  <si>
    <t xml:space="preserve">Изготовление и установка экспериментальной мониторинговой системы для ветроэнергетического полигона по проекту  "Исследование и разработка технологий возобновляемой энергетики и интеллектуальных (умных) энергетических сетей для применения в Республике Казахстан" </t>
  </si>
  <si>
    <t xml:space="preserve">Лабораторные расходные материалы для обеспечения деятельности научных лабораторий Департамента химии МИЦ
комплект 3
</t>
  </si>
  <si>
    <t xml:space="preserve">Лабораторные расходные материалы для обеспечения деятельности научных лабораторий Департамента химии МИЦ
комплект 5
</t>
  </si>
  <si>
    <t>Химические реактивы для реализации  проекта "Дизайн и синтез органических нелинейно-оптических материалов", согласно технической спецификации</t>
  </si>
  <si>
    <t>Многопараметровый проточный цитофлуориметр, сортировщик клеток</t>
  </si>
  <si>
    <t>Микроскоп с системой изображения живых клеток</t>
  </si>
  <si>
    <t>Консультационные услуги по бизнес инкубированию в целях  развития научного потенциала инновационно-интеллектуального кластера при автономной организации образования «Назарбаев Университет»</t>
  </si>
  <si>
    <t>c даты вступления в силу договора до 20 декабря 2013 года</t>
  </si>
  <si>
    <t>112 календарных дней со дня вступления в силу договора</t>
  </si>
  <si>
    <t>Микроскоп с системой изображения живых клеток, инвертированный, обеспечивающий исследование в проходящем свете  по методам светлого поля, и дифференциально-интерференционного контраста, а также в отраженном свете люминесценции. Наборы люминесцентных светофильтров: возбуждение в диапазоне до 365 нм, эмиссия в диапазоне не уже 420 – 470нм.; возбуждение в диапазоне не уже 625 – 655, эмиссия в диапазоне не уже 665 -  715; возбуждение в диапазоне не уже 533- 557 нм., эмиссия в диапазоне не уже 570 – 640 нм; возбуждение в диапазоне не уже 450 – 490 нм, эмиссия в диапазоне не уже  500 – 575 нм.  А так же мульти волновой светофильтр для возбуждения не менее трех красителей с диапазонами возбуждения не уже 350 – 390 нм; 460 – 488 нм и 568 – 602 нм. 5 объективов: объектив 10x с числовой апертурой не менее 0.45, рабочее расстояние 2,1 мм
объектив 20x с числовой апертурой не менее 0.8, рабочее расстояние 0,55 мм
объектив 40x масляной иммерсии с числовой апертурой не менее 1.3
объектив 63x масляной иммерсии с числовой апертурой не менее 1.3 и фазовым кольцом для реализации фазового контраста.
объектив 63x масляной иммерсии с числовой апертурой не менее 1.46. Укомплектован сканирующим предметным столиком, совместимым с устройством для культивирования биологических объектов в атмосфере CO2, с диапазоном перемещений не менее 110х90 мм, абсолютной точностью не менее ± 5 мкм. В комплект входят: две монохромные камеры с размером пикселя не менее 8х8 мкм и максимальным разрешением не менее 1004 x 1002 и квантовым выходом не менее 65%, монохромная камера высокого разрешения с размером пикселя не менее 6.45 х 6.45 мкм и максимальным разрешением не менее 1388 x 1040; рабочая станция с процессором не менее 6 ядер, оперативной памятью не менее 24 гб, а так же ЖК монитором с диагональю не менее 76 см и разрешением не менее 2560x1600; с твердым диском не менее 1 Тб (1000 Гб), антивибрационный  стол с вибрационно-абсорбирующей пневматической подвеской для установки компонентов сканирующей  системы, размер не менее 900 х 750 мм. Согласно технической спецификации</t>
  </si>
  <si>
    <t>Система прецизионного кондиционирования</t>
  </si>
  <si>
    <t>в течение 90 календарных дней со дня вступления в силу договора</t>
  </si>
  <si>
    <t>Обеспечивает точность поддержания температуры 0,5°С градусов, ламинарный поток воздуха. В комплект входит: инверторный вентилятор, часовая карта, пленум для подсоединения воздуховода, датчик фильтра, звукоизоляция компрессора, регулируемое рамное основание h: 200х600мм, конденсаторный блок низкотемпературный, стабилизатор напряжения на 15 кВт, система отвода конденсата, фреоновая коммуникация с теплоизоляцией, зимний комплект для  наружного блока общей длиной до 15м, система питания: кабель 3х2,5мм и 5х2,5мм общей длиной до 100м, фреон: R410A. Мощность по холоду: не менее 16 кВ                                                                                                                                                                                                                                                                                                                                                                                                                                                                                                                                                                                                                                                                                                                                                                                                                                                                                                                                                                                                                                                                                                                                                                                                                                                                                                                                                                                                                                                                                                                                                                                                                                                                                                                                                                                                                                                                                                                                                                                                                                                                                                                                                                                                                                                                                                                                                                                                                                                                                                                                                                                                                                                                                                                                                                                                                                                                                                                                                                                                                                                                                                                                                                                                                                                                                                                                                                                                                                                                                                                                                                                                                                                                                                                                                                                                                                                                                                                                                                                                                                                                                                                                                                                                                                                                                                                                                                                                                                                                                                                                                                                                                                                                                                                                                                                                                                                                                                                                                                                                                                                                                                                                                                                                                                                                                                                                                                                                                                                                                                                                                                                                                                                                                                                                                                                                                                                                                                                                                                                                                                                                                                                                                                                                                                                                                                                                                                                                                                                                                                                                                                                                                                                                                                                                                                                                                                                                                                                                                                                                                                                                                                                                                                                                                                                                                                                                                                                                                                                                                                                                                                                                                                                                                                                                                                                                                                                                                                                                                                                                                                                                                                                                                                                                                                                                                                                                                                                                                                                                                                                                                                                                                                                                                                                                                                                                                                                                                                                                                                                                                                                                                                                                                                                                                                                                                                                                                                                                                                                                                                                                                                                                                                                                                                                                                                                                                                                                                                                                                                                                                                                                                                                                                                                                                                                                                                                                                                                                                                                                                                                                                                                                                                                                                                                                                                                                                                                                                                                                                                                                                                                                                                                                                                                                                                                                                                                                                                                                                                                                                                                                                                                                                                                                                                                                                                                                                                                                                                                                                                                                                                                                                                                                                                                                                                                                                                                                                                                                                                                                                                                                                                                                                                                                                                                                                                                                                                                                                                                                                                                                                                                                                                                                                                                                                                                                                                                                                                                                                                                                                                                                                                                                                                                                                                                                                                                                                                                                                                                                                                                                                                                                                                                                                                                                                                                                                                                                                                                                                                                                                                                                                                                                                                                                                                                                                                                                                                                                                                                                                                                                                                                                                                                                                                                                                                                                                                                                                                                                                                                                                                                                                                                                                                                                                                                                                                                                                                                                                                                                                                                                                                                                                                                                                                                                                                                                                                                                                                                                                                                                                                                                                                                                                                                                                                                                                                                                                                                                                                                                                                                                                                                                                                                                                                                                                                                                                                                                                                                                                                                                                                                                                                                                                                                                                                                                                                                                                                                                                                                                                                                                                                                                                                                                                                                                                                                                                                                                                                                                                                                                                                                                                                                                                                                                                                                                                                                                                                                                                                                                                                                                                                                                                                                                                                                                                                                                                                                                                                                                                                                                                                                                                                                                                                                                                                                                                                                                                                                                                                                                                                                                                                                                                                                                                                                                                                                                                                                                                                                                                                                                                                                                                                                                                                                                                                                                                                                                                                                                                                                                                                                                                                                                                                                                                                                                                                                                                                                                                                                                                                                                                                                                                                                                                                                                                                                                                                                                                                                                                                                                                                                                                                                                                                                                                                                                                                                                                                                                                                                                                                                                                                                                                                                                                                                                                                                                                                                                                                                                                                                                                                                                                                                                                                                                                                                                                                                                                                                                                                                                                                                                                                                                                                                                                                                                                                                                                                                                                                                                                                                                                                                                                                                                                                                                                                                                                                                                                                                                                                                                                                                                                                                                                                                                                                                                                                                                                                                                                                                                                                                                                                                                                                                                                                                                                                                                                                                                                                                                                                                                                                                                                                                                                                                                                                                                                                                                                                                                                                                                                                                                                                                                                                                                                                                                                                                                                                                                                                                                                                                                                                                                                                                                                                                                                                                                                                                                                                                 Производительность: не менее 4900 м3/ч.  Поставка включает монтаж и пуско-наладочные работы.</t>
  </si>
  <si>
    <t>Проведение маркетингового исследования не менее 5 научно-технических проектов с выдачей экспертного заключения о целесообразности их реализации, разработку бизнес плана, предоставление консультаций по стратегии выхода на рынок и привлечения потенциальных инвесторов</t>
  </si>
  <si>
    <t xml:space="preserve">Изготовление и установка экспериментальной мониторинговой системы включает в себя: создание подсистемы приема и передачи сигналов через 4-х канальный аналоговый модуль в диапазоне + 60 В по напряжению  и до +25 мА по току; создание подсистемы приема и передачи сигналов через 16- канальный аналоговый модуль каналов в диапазоне +21,5 мА входа т +10 В; создание подсистемы обработки сигналов на базе микроконтроллера  сRIO 9014, создание подсистемы отображения данных </t>
  </si>
  <si>
    <t>Химичиеские реагенты, лабораторная посуда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</si>
  <si>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Оборудование для лабораторий химии и биологии ШНТ комплект 1</t>
  </si>
  <si>
    <t>98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</si>
  <si>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нанобиотехнологий комплект 2</t>
  </si>
  <si>
    <t>Лабораторные расходные материалы для обеспечения деятельности учебных лабораторий Школы наук и технологий комплект 10</t>
  </si>
  <si>
    <t>Лиофилизированные микроорганизмы для обеспечения деятельности учебных лабораторий Школы наук и технологий, согласно технической спецификации</t>
  </si>
  <si>
    <t>В комплект входит: ротор с набором бутылей объемом 250 мл - 1 шт.; ротор для микропробирок - 1 шт.; диафрагмальный вакуумный насос - 20 шт.; эпифлюоресцентный инвертированный микроскоп - 1 шт.; набор портативного мультипараметрического метра - 2 шт.; лабораторная микроволновая печь - 1 шт.; ротор для микроволновой печи - 1 шт.; датчик давления/температуры для микроволновой печи - 1 шт.; микровесы - 2 шт.; печь вакуумная - 1 шт.; диафрагмальный насос для вакуумной печи - 1 шт.; шейкер гидрогенатор со взрывозащищенным мотором и переключателем - 1 шт.; генератор водорода - 4 шт., высоко скоростной диспергатор с набором дисперсионных мешалок - 1 шт.; сверхпрочная дисперсионная мешалка  50 мм  - 1 шт.; сверхпрочная дисперсионная мешалка  60 мм  - 1 шт.; сверхпрочная дисперсионная мешалка  70 мм  - 1 шт.; бак с однослойной стенкой на 250 мл - 1 шт.; раздельная крышка для емкости на 250 мл - 1 шт.; дисперсионный бак с двойной стенкой на 250 мл - 1 шт.; усиленная раздельная крышка для емкости на 250 мл - 1 шт.; охватывающая быстросъемная муфта для бака с двойной стенкой на  125-1000 мл - 2 шт.; бак с однослойной стенкой на 500 мл - 1 шт.; раздельная крышка для емкости на 500 мл - 1 шт.; дисперсионный бак с двойной стенкой на 500 мл - 1 шт.; усиленная раздельная крышка для емкости на 500 мл - 1 шт.; охватывающая быстросъемная муфта для бака с двойной стенкой на  125-1000 мл - 2  шт.; бак с однослойной стенкой на 1000 мл - 1 шт.; раздельная крышка для емкости на 1000 мл - 1 шт.; дисперсионный бак с двойной стенкой на 1000 мл - 1 шт.; усиленная раздельная крышка для емкости на 1000 мл - 1 шт.; охватывающая быстросъемная муфта для бака с двойной стенкой на  125-1000 мл - 1 шт.; бак с однослойной стенкой на 2000 мл - 1 шт.; раздельная крышка для емкости на 2000 мл - 1 шт.; дисперсионный бак с двойной стенкой на 2000 мл - 1 шт.; усиленная раздельная крышка для емкости на 2000 мл - 1 шт.; охватывающая быстросъемная муфта для бака с двойной стенкой на 2000-5000 мл - 1 шт., согласно технической спецификации</t>
  </si>
  <si>
    <t xml:space="preserve">Проточный цитофлуориметр должен поддерживать мультипараметрический анализ с одновременным определением до 23 параметров (до 22 параметров одновременно) в одной пробе – до 3 параметров светорассеяния и до 20 параметров флуоресценции; Потребляемая мощность прибора – от 500 до 1500 Вт в разных режимах; Чувствительность флуоресценции: нижний предел чувствительности цитофлуориметра &lt;85 MESF (молекул эквивалентного растворимого флуоресцеина)  для FITC, и &lt;29 MESF (молекул эквивалентного растворимого флуоресцеина) для фикоэритрина.  Разрешение флуоресценции: коэффициент вариации по пропидиум-иодиду менее 3%, по Хёхст – менее 3.5%  для стандартного материала - ядер эритроцитов цыпленка. Для обоих ядерных красителей должен наблюдаться полный пик фаз G1/G0. Линейность флуоресценции: соотношение дублеты/синглеты для стандартного материала – ядер эритроцитов цыпленка, окрашенных пропидиум-иодидом – в интервале 1.95-2.05 при возбуждении лазером 488 нм, или, для тех же ядер, окрашенных Хёхст – в интервале 1.95-2.05 при возбуждении лазером 405 нм.  Чувствительность: отделение фиксированных тромбоцитов от "белого шума", выявление бактерий и выявление гранул размером 0.5 мкм; при переключении на фотоумножитель до 0,2 мкм.  Прибор должен иметь не менее 6 лазеров (488 нм, 640 нм, 561 нм, 355 нм, 592 нм, 405нм), обеспечивающих работу со всеми необходимыми приложениями, включая анализ растворимых аналитов и ДНК-цитометрию; Световой сигнал от лазеров должен передаваться через волоконную оптику для уменьшения потерь энергии; Минимальное время службы лазерного оборудования – не менее 5000 часов;
Наличие цифровой фокусировки лазеров; Наличие цифровой переменной для лазеров 488 нм, 640 нм и 405 нм;  Наличие опции переключения между датчиками на канале бокового светорассеяния с фотодиода на фотоумножитель. Система должна обеспечивать непрерывное встряхивание образца для поддержания клеток в гомогенной суспензии; Индикация состояния проточной системы на панели прибора или на экране монитора компьютера;
Наличие режима очистки проточной системы во время исследования без нарушения настроек прибора; Фактор «переноса клеток» от образца к образцу - не более 0,1%;  Наличие опции термостатирования проточной ячейки и нагревания или охлаждения сортируемого материала. Интервал температур – от -20оС до 120оС. 
Обработка нескольких сигналов одновременно (до 22 параметров); Возможность сортировки клеточных популяций со скоростью до 70000 клеток/сек при чистоте отсортированного материала 98%; Наличие не менее 5 режимов сортировки; Возможность сортировки в различные сборочные устройства (пробирки разных размеров, планшеты, предметные стекла, и др.).  Рабочая станция - на основе Pentium 4 со скоростью от 3 ГГц; Память не ниже 2 Гб RAM;Жесткие диски 250 Гб и 80 Гб, Два 22” монитора с разрешением не менее 2560 x 1024. Программное обеспечение цитометра должно обеспечивать возможность одновременной работы с разными панелями антител; Комплекс программ должен включать алгоритмы для корректного анализа человеческих лимфоцитов и дискриминации клеточного дебриса, моноцитов, гранулоцитов и лимфоцитов; Программное обеспечение должно поддерживать возможность переноса данных в документы MS Word и MS Excel для составления отчетов;  Стол повышенной устойчивости; Согласно технической спецификации
</t>
  </si>
  <si>
    <t>Химические реагенты для обеспечения деятельности учебных лабораторий Школы инженерии, согласно технической спецификации</t>
  </si>
  <si>
    <t>Лабораторные расходные материалы для обеспечения деятельности учебных лабораторий Школы инженерии комплект 2</t>
  </si>
  <si>
    <t>Лабораторные расходные материалы для реализации проектов Офиса коммерциализации,
комплект 1</t>
  </si>
  <si>
    <t>Химические реагенты для реализации проекта «Высокоемкостные экологичные батареи для соединения возобновляемых источников энергии к энергетическим системам электрических автомобилей», согласно технической спецификации</t>
  </si>
  <si>
    <t>в течение 70 календарных дней со дня вступления в силу договора</t>
  </si>
  <si>
    <t>Лабораторные расходные материалы для реализации проекта  "Получение новых лекарственных средств методом рационального дизайна и компьютерного моделирования", согласно технической спецификации</t>
  </si>
  <si>
    <t>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</si>
  <si>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11</t>
  </si>
  <si>
    <t>Лабораторные расходные материалы для обеспечения деятельности научных лабораторий Департамента нанобиотехнологий комплект 3</t>
  </si>
  <si>
    <t>Составление общего налогового обзора и выявление потенциальных налоговых рисков и налоговых обязательств, проведение анализа и проверки правильности и полноты исчисления и уплаты налогов за 2012 год, определение основных факторов, влияющих на формирование налогооблагаемой базы и исчисление налогов, возникающих в течении осуществления деятельности  Учреждения  (согласно технической спецификации)</t>
  </si>
  <si>
    <t>запрос ценовых предложении</t>
  </si>
  <si>
    <t>Лабораторные расходные материалы  для реализации проектов офиса  коммерциализации комплект 2</t>
  </si>
  <si>
    <t>Лабораторные расходные материалы  для реализации проектов офиса  коммерциализации  комплект 3</t>
  </si>
  <si>
    <t>Лабораторные расходные материалы  для реализации проектов офиса  коммерциализации  комплект 4</t>
  </si>
  <si>
    <t>Лабораторные расходные материалы  для реализации проектов офиса  коммерциализации  комплект 5</t>
  </si>
  <si>
    <t>Лабораторные расходные материалы для обеспечения деятельности научных лабораторий Департамента нанобиотехнологий комплект 4</t>
  </si>
  <si>
    <t>Прибор для нанесения покрытий методом вращения</t>
  </si>
  <si>
    <t>Лабораторные расходные материалы для обеспечения деятельности  научных лабораторий в рамках формирования Инновационно-интеллектуального кластера</t>
  </si>
  <si>
    <t>Химические реагенты, лабораторная посуда и другие лабораторные расходные  материалы для обеспечения деятельности научных лабораторий в рамках формирования Инновационно-интеллектуального кластера. Согласно технической спецификации</t>
  </si>
  <si>
    <t>130 календарных дней со дня вступления в силу договора</t>
  </si>
  <si>
    <t xml:space="preserve">Комплектующие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</si>
  <si>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</si>
  <si>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 xml:space="preserve">Лабораторная посуда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 </t>
  </si>
  <si>
    <t>Лабораторные расходные материалы для обеспечения деятельности научных лабораторий и реализации проекта "Детектирование фазового перехода в тугоплавких сплавах посредством наносекундой лазерной акустики" комплект 2</t>
  </si>
  <si>
    <t>Перчаточный бокс</t>
  </si>
  <si>
    <t>170 календарных дней со дня вступления в силу договора</t>
  </si>
  <si>
    <t>Роторный вакуумный насос</t>
  </si>
  <si>
    <t>100 календарных дней со дня вступления в силу договора</t>
  </si>
  <si>
    <t>Четырехперчаточный бокс</t>
  </si>
  <si>
    <t>Газы для обеспечения деятельности учебных и научных лабораторий ЧУ"NURIS"</t>
  </si>
  <si>
    <t xml:space="preserve">Термоциклер </t>
  </si>
  <si>
    <t xml:space="preserve">Модульный термоциклер, не менее 48 пробирок объемом 0,5 мл, не менее 96 пробирок объемом 0,2 мл, стрипы из 0,2 мл пробирок или 96-луночный планшет, объём реакционной смеси, не менее 3-125 мкл., максимальная скорость изменения температуры, 5 ˚C/сек., точность поддержания температуры не более +/-0,2˚С, количество одновременно устанавливаемых термостатируемых камер не менее 2,  
градиентный нагрев до 24˚C, энергопотребление не более 400 W, дисплей с разрешением не менее 12 х 9 см, цветной. Согласно технической спецификации </t>
  </si>
  <si>
    <t>80 календарных дней со дня вступления в силу договора</t>
  </si>
  <si>
    <t xml:space="preserve">Размеры прибора не более чем: 35см × 50см × 31см, вес более 46 кг,  разрешение не менее 0,1 сек., скорость оборотов не менее 6000 в мин., ускорение не менее 30000 оборотов в мин., ненагруженный не менее 23000 оборотов в мин. с подложкой 200-мм, держатель с размером  4.0 " для поддержки пластин размерами 5", 6 "и 8", ручной центрирующий патрон для пластин 150 мм, вставка в камеру центрифуги. Ручной очиститель инертным газом. Автоматическая распределяющая система для распыления вещества из шприца </t>
  </si>
  <si>
    <t xml:space="preserve">Настольная центрифуга с охлаждением, максимальная скорость с бакетным ротором не менее 4 700 об/мин, максимальное ускорение с бакетным ротором не менее 4 255×g при 4 700 об/мин., максимальная скорость с угловым ротором не менее 18 000 об/мин., максимальное ускорение с угловым ротором не менее 29 756 ×g при 18 000 об/мин., максимальная емкость ротора не менее 4 х 400 мл., шаг задания скорости 100 об/мин., диапазон температур от -20 до +40°с., точность удержания температуры не более + 2,5°с., максимальный уровень шума, не более 68 дб. Согласно технической спецификации
</t>
  </si>
  <si>
    <t>Химические реагенты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</si>
  <si>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</si>
  <si>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 xml:space="preserve">Оборудование  для изготовления лабораторных органических фотоэлементов в условиях высоко-инертной атмосферы, состоящее из двух камер: "мокрой" и "сухой", изготовленные из  нержавеющей стали. Уровень шума  не более 50 дБ (класс А) во время очистки/регулирования. "Мокрая" камера на два рабочих места с габаритными размерами: ширина – не менее 1500 мм., высота – не менее 900 мм., глубина – не менее 1200 мм. Диаметр перчаточного ввода не менее 180 мм.  Мощность вакуумного насоса не менее 20 м3/ч включительно с влагоотделителем.   Вакуумный шлюз диаметром не менее 150 мм и длина не менее 400 мм. Т-образный вакуумный электрополированный шлюз автоматического цикла из нержавеющей стали, диаметр не менее 400 мм и длина не менее 850 мм. "Сухая" камера с габаритными размерами: ширина - не менее 1500 мм, высота – не менее 900мм., глубина – не менее 720 мм, 1 электрический вывод  220 В., 2 свободных вывода. Регулятор давления: прессостат, игольчатый клапан+распределитель с электрическим управлением. Подробное описание согласно технической спецификации
</t>
  </si>
  <si>
    <t>Роторный вакуумный насос, скорость откачки   не менее 1,5 куб.фут/мин, остаточное давление не менее 2*10&lt;-3&gt;Торр, 1/4л.с. , 230 вольт, 50 Гц., не менее 2 л. масло премиум класса для вакуумного насоса с техническими характеристиками не ниже стандарта 79201-74, не менее 5м резиновые вакуумные шланги, фильтр для масла</t>
  </si>
  <si>
    <t xml:space="preserve"> со дня вступления в силу договора до 31 декабря 2013 года  </t>
  </si>
  <si>
    <t>Лабораторные расходные материалы для обеспечения деятельности учебных лабораторий Школы наук и технологий комплект 12</t>
  </si>
  <si>
    <t xml:space="preserve">Изготовление и монтаж алюминиевых конструкций витража экспериментального стенда, с одинарным остеклением по проекту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</si>
  <si>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подпункт 6</t>
  </si>
  <si>
    <t xml:space="preserve">Перчаточный ящик </t>
  </si>
  <si>
    <t xml:space="preserve">Элементарный переменный конденсатор </t>
  </si>
  <si>
    <t xml:space="preserve">Схема зарядки разрядки </t>
  </si>
  <si>
    <t xml:space="preserve">Резистивно-емкостная схема </t>
  </si>
  <si>
    <t xml:space="preserve">Набор "Замок" </t>
  </si>
  <si>
    <t>Набор должен состоять: 4 конденсатора по 25000 мкФ (20 вольт максимального напряжения, неполярные),  4 кронштейна для аккумуляторных батарей, 16 ножек и патронов для лампочек,                                                                                                                                                                                                                                                                                                                                                                                                        16 резисторов по 10 Ом каждый,  1Вт макс. мощность, 25 лампочек с диаметром винта 14 мм  и 25 лампочек с диаметром винта 48 мм., 40 проводов с зажимами,  4 компаса                                                                                                                                                                                                                                                                                                               коробка для хранения набора</t>
  </si>
  <si>
    <t xml:space="preserve">Насос электрический постоянного тока 
</t>
  </si>
  <si>
    <t>Контроллер</t>
  </si>
  <si>
    <t xml:space="preserve">Солнечная панель </t>
  </si>
  <si>
    <t xml:space="preserve">60 календарных дней со дня вступления в силу договора 
</t>
  </si>
  <si>
    <t xml:space="preserve">45 календарных дней со дня вступления в силу договора </t>
  </si>
  <si>
    <t xml:space="preserve">45 календарных дней со дня вступления в силу договора 
</t>
  </si>
  <si>
    <t xml:space="preserve">Несколько объединённых фотоэлектрических преобразователей (фотоэлементов) — полупроводниковых устройств, прямо преобразующих солнечную энергию в постоянный электрический ток. Максимальная мощность, Pmax: 250Wp
Напряжение при Рmах, Vm: 31.17V
Ток при Рmах, Im: 8.03A
Тип ячейки Моно-кристалл: не менее 156х156 mm
Размер панели, мм: не менее 1650х992х45
Вес, кг: не более  22.5
Рабочая температура: -40 0˜ 85°С
</t>
  </si>
  <si>
    <t xml:space="preserve"> Емкость от 0 до 225 пФ,  две пластиковые пластины с не менее 18 см в диаметре с регулируемым расстоянием между ними,  три пластиковых прокладки на закрепленной пластине для разделения  пластин на расстоянии в не менее 1 мм при полном соприкосновении подвижной пластины с закрепленной. Подвижная пластина должна быть установлена на откалиброванном слайдере указывающем разделение пластин с точностью до сантиметров, на пластинах должны быть расположены винтовые клеммы для электрического соединения                                                                                                                                                                                                                                                                                                                                                                              </t>
  </si>
  <si>
    <t xml:space="preserve">Насос постоянного тока      
    Глубина всасывания до 20 м
Производительность, м3/час: 1,2...2,4
Напряжение постоянного тока в вольтах: 12...24
Мощность, Вт: 300…400
Диаметр, мм: не более 100
Длина, мм: не более 500
Вес, кг: не более 8. Выходное отверстие, дюйм: 3/4"...1 1/4"
</t>
  </si>
  <si>
    <t>Насос постоянного тока     
    Глубина всасывания, метр:  до 30
Производительность, м3/час: 1,6...2,8
Напряжение постоянного тока в вольтах: 24...60
Мощность, Вт: 400…600
Диаметр, мм: не более 110
Длина, мм не более: 700
Вес, кг: не более 12 . Выходное отверстие, дюйм 3/4"...1 1/4"</t>
  </si>
  <si>
    <t>Насос постоянного тока     
    Глубина всасывания, метр:  до 60
Производительность, м3/час: 2,0...3
Напряжение постоянного тока в вольтах: 48...96
Мощность, Вт: 1000-1200
Диаметр, мм: не более 150
Длина, мм:не более 800
Вес, кг: не более 20</t>
  </si>
  <si>
    <t>Микропроцессорный контроллер постоянного тока
 Номинальное напряжение, В  15..24  
Максимальный ток нагрузки, А 6...14
Максимальная мощность, Вт 300-400 Вт Максимальное напряжение разомкнутой цепи, В 35...40</t>
  </si>
  <si>
    <t>Микропроцессорный контроллер постоянного тока                                    
Номинальное напряжение, В  24...45  
Максимальный ток нагрузки, А 6...14
Максимальная мощность, Вт 500-600 Вт       Максимальное напряжение разомкнутой цепи, В 40...80</t>
  </si>
  <si>
    <t>Микропроцессорный контроллер постоянного тока
 Номинальное напряжение, В  60..90 
Максимальный ток нагрузки, А 6...14
Максимальная мощность, Вт 1000-1200 Вт. Максимальное напряжение разомкнутой цепи, В 80...120</t>
  </si>
  <si>
    <t xml:space="preserve">Перчаточный ящик для работы в анаэробной, инертной среде, сделан из поликарбоната,  внутренние размеры  не менее 106.7 см*50.8 см*61 см.,  оптически прозрачен, шлюз с двойной дверью, на петлях с защелками из нержавеющей стали, два отверстия размером не менее 20.32 см., для крепления перчаток. Состоит из следующих компонентов:
не менее 2 переходников для перчаток. Адаптер размером  не менее 21/2 дюйма. длина, 3/8 дюйма. /27 резьба по всей длине, вставляется в 3/8 дюйма отверстие в перчаточном ящике для крепления игольчатого вентиля, в комплекте с гайкой, прокладкой и шайбой,  не менее 2 соединителей для трубки: вход не менее ¼ дюйма стандарта NPTF для соединения входной трубы и перчаточного ящика, сделан из латуни,  не менее 2 игольчатых вентилей. Кованый корпус из нержавеющей стали, две ¼ резьбы стандарта NPTM. Отверстие не менее 0.17 дюйма. Одна пара цельных перчаток -рукавов для перчаточного ящика. Перчатки из черного каучука, длиной  не менее 81.28 см, толщина не более 0.0381, для 20.32 см., непроницаемы для водяного пара, газов, токсичных жидкостей, устойчивы к ультрафиолету, озону, окислителям. Подробное описание согласно технической спецификации
</t>
  </si>
  <si>
    <t>10 календарных дней со дня вступления в силу договора</t>
  </si>
  <si>
    <t>Изготовление и монтаж алюминиевых конструкций витража экспериментального стенда, с одинарным остеклением. Алюминиевый профиль фасадной системы, цвет белый. Одинарное стекло толщиной 6мм энергосберегающее с твердым покрытием, закаленное. Цвет стекла - прозрачный. Размер светового просвета (видимой части остекления) 1500мм х 1800мм. Размеры готового изделия 1600мм. х 1900мм. Подробное описание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</si>
  <si>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4</t>
  </si>
  <si>
    <t>Расходные материалы для реализации  проекта “Создание диагностического оптического биосенсора на основе магнитных наночастиц и квантовых точек”, согласно технической спецификации</t>
  </si>
  <si>
    <t>Лабораторные расходные материалы для обеспечения деятельности научных лабораторий Департамента Биосенсоров и биоинструментов  
комплект 5</t>
  </si>
  <si>
    <t>Лабораторные расходные материалы для обеспечения деятельности научных лабораторий Департамента Биосенсоров и биоинструментов  
комплект 6</t>
  </si>
  <si>
    <t xml:space="preserve">                                                                                                                                                                                                    
Схема должна содержать: 3 лампочки с диаметром винта 14 мм  с максимальным напряжением 3 Вольт,  плата не менее 18,3 см * 13 см, состоящая из синего стекловолокна,                                                                                                                                                                                                                                                                                                                                                                         
1 конденсатор - 1 Фарад, с максимальным напряжением 5 вольт, 3 Резистора - 10 Ом, 33 Ом и 100 Ом., с максимальным напряжением 5 вольт </t>
  </si>
  <si>
    <t xml:space="preserve">Схема должна содержать: пальчиковую батарею (AA) 1,5 Вольт постоянного тока,                                                                                                                                                                                                                                                                                                                                  переключатель для выбора режима заряда или разряда,  для выбора между пальчиковой батареей и внешним источником питания, 1 резистор - 15 кОм запаянный к схемной плате и 1 дополнительный резистор - 15кОм., 1 конденсатор - 1000 мФ, запаянный к схемной плате и 1 конденсатор - 1000 мФ., 4 пружины для прикрепления дополнительных компонентов к схемной плате,  плавкий предохранитель -                                                                                                                                                                                                                                                                                                                                                                                                                                                                                                                                                                                                                                                                                                                                                                                                                                                                                     переключатель                                                                                                                                                                                                                                                                                                                                                   </t>
  </si>
  <si>
    <t xml:space="preserve">Электроскоп  </t>
  </si>
  <si>
    <t xml:space="preserve">Электроскоп состоит: зарядного устройства для передачи заряда на электроскоп, защитного кольца не более 15 см в диаметре. Пластины конденсатора не более 5,6 см в диаметре для проверки заряда без размещения их на электроскопе, изоляционная ручка                                                                                                                                                                                                                                          </t>
  </si>
  <si>
    <t>Переоборудование и перепланировка Блока №13 в Технопарк  Научно-образовательного комплекса «Назарбаев Университет»</t>
  </si>
  <si>
    <t>комплексная 
работа</t>
  </si>
  <si>
    <t>10 месяцев с даты вступления в силу договора</t>
  </si>
  <si>
    <t>Проведение изыскательских работ, разработка проектно-сметной документации,  получение положительного заключения государственной экспертизы и других необходимых экспертиз и заключений, требуемых законодательством РК, выполнение строительно-монтажных работ,  переоборудование и перепланировка блока №13, ввод объекта в эксплуатацию</t>
  </si>
  <si>
    <t>Лабораторные расходные материалы для обеспечения деятельности учебных лабораторий Школы наук и технологий комплект 14</t>
  </si>
  <si>
    <t>Химические реагенты для реализации проекта "Рациональный дизайн новых химических лекарственных препаратов на основе соединений, блокирующих поры в клеточных мембранах", согласно технической спецификации</t>
  </si>
  <si>
    <t xml:space="preserve">Электрический колбонагреватель 100мл,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</si>
  <si>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Колбонагреватель </t>
  </si>
  <si>
    <t xml:space="preserve">Электрический колбонагреватель 250мл,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</si>
  <si>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Электрический колбонагреватель 1000мл, обеспечивает равномерное распределение тепла для круглодонных колб; температура нагрева до 482оС; мощность на входе 220 V-240 V; провод не менее 76мм, возможность использования на лабораторном столе. </t>
  </si>
  <si>
    <t xml:space="preserve">Электрический колбонагреватель 500мл, обеспечивает равномерное распределение тепла для круглодонных колб; температура нагрева до 482оС; мощность на входе 220 V- 240 V; провод не менее 76мм, возможность использования на лабораторном столе. </t>
  </si>
  <si>
    <t xml:space="preserve">90 календарных дней со дня вступления в силу договора 
</t>
  </si>
  <si>
    <t>Лабораторные расходные материалы для обеспечения деятельности научных лабораторий Департамента химии МИЦ комплект 7</t>
  </si>
  <si>
    <t>Лабораторные расходные материалы для обеспечения деятельности научных лабораторий Департамента химии МИЦ комплект 6</t>
  </si>
  <si>
    <t>Лабораторные расходные материалы для обеспечения деятельности научных лабораторий Департамента нанобиотехнологий комплект 5</t>
  </si>
  <si>
    <t>Лабораторные расходные материалы для обеспечения деятельности  научных лабораторий в рамках выполнения государственного заказа</t>
  </si>
  <si>
    <t>Химические реагенты, лабораторная посуда и другие лабораторные расходные  материалы для обеспечения деятельности научных лабораторий в рамках выполнения государственного заказа. Согласно технической спецификации</t>
  </si>
  <si>
    <t>Проведение анализа проб отходов хвостохранилищ золотодобывающей промышленности по проекту «Повышение экологической безопасности и экономической эффективности золотодобывающих производств через рециклинг (возврат) опасных и дорогостоящих компонентов из отходов»</t>
  </si>
  <si>
    <t xml:space="preserve">Проведение аналитических исследований 36 проб отходов хвостохранилищ золотодобывающей промышленности для определения количественного состава в них золота, серебра, меди, железа, цинка, свинца, кадмия, мышьяка, кобальта.
</t>
  </si>
  <si>
    <t xml:space="preserve">со дня вступления в силу договора до 30 ноября 2013 года </t>
  </si>
  <si>
    <t>г.Степногорск, 9мкр., зд.3</t>
  </si>
  <si>
    <t xml:space="preserve">Высокоэффективный жидкостной хроматограф </t>
  </si>
  <si>
    <t>Комплект высокоэффективного жидкостного хроматографа должен содержать: Бинарный градиентный насос с формированием градиента на стороне высокого давления из не менее 2 каналов растворителей, не менее 2 элюэнтов, программируемый диапазон потоков в диапазоне  0,00 – 10,00 мл/мин с шагом 0,01 мл (с возможностью модификации до 22,5 мл/мин), воспроизводимость потока: 0,1%  относительное стандартное отклонение, точность потока: +/- 1,0 % от установленного значения при 1,0 мл/мин., максимальное рабочее давление: 6000 psi (41 370 кпа, 401 бар), мертвый объем: &lt; 200 мкл., нестабильность давления (один насос): 2,0% при 1 мл/мин, дегазированный метанол, обратное давление 1000 psi. Автоматический инжектор проб с диапазоном объема инжекции: 0 – 9999 мкл., перенос пробы &lt; 0.05%, стандартный объем петли: 100 мкл (дополнительные петли имеют объем до 10 мл), возможность отбора проб из:  не менее двух 12-и позиционных поддонов для пробирок бóльшего объема, термостатирование отсека с пробами: температура от 4°с до (окружающая – 3°с), программируемая промывка иглы снаружи и изнутри после каждой инжекции специальным растворителем по отдельному каналу, не менее 100 пробирок с крышками. Двухволновой детектор поглощения ультрафиолетового и видимого диапазона диапазон уф-видимого детектирования длин волн 190 – 700 нм, точность установки длины волны ± 1нм, воспроизводимость установки ± 0.1 нм, скорость измерения – 80 гц., лампа: дейтериевая,  не менее 2000 часов работы. Коллектор фракций с надежным механизм двухкоординатного позиционирования для принимающих туб, 3-ходовой сливной клапан, микропланшеты, тубы типа эппендорф, сцинтилляционные пробирки, бутылки или флаконы, включает стандартную стойку под тубы, вмещающую  не менее 120 туб, режимы сбора фракций: по времени (макс. 99 мин 59 с на одну тубу), по количеству капель образца (макс. 9999 на тубу капель), по объему (макс. 999,9 мл на тубу), по аналоговому сигналу детектора, ручной режим; локальный интерфейс пользователя: жк-дисплей с подсветкой размером не менее 40 знаков на 8 строк. Наборы вспомогательных и запасных частей, комплекты расходных материалов. Подробное описание согласно технической спецификации</t>
  </si>
  <si>
    <t xml:space="preserve">Автоматический  синтезатор ДНК/РНК </t>
  </si>
  <si>
    <t xml:space="preserve">запрос 
ценовых предложении </t>
  </si>
  <si>
    <t>Масштаб синтеза: 40,100,200 и 400 наномиль, эффективность синтеза (на шаг): не менее 98,5%, количество одновременно работающих колонок: 1-80 шт, время цикля синтеза (для 8 колонок): 8-12 мин, дискретность дозы не более 1 мкл, объем дозы неограниченный, объемная скорость подачи реактивов: 12,5; 25,0; 50,0 и 100,0 мкл/сек, количество емкостей для мономеров: не менее 8, количество емкостей для активатора: не менее 2, количество емкостей для растворов: не менее 8, диапазон термостатирования: 25-40°c, параметры питающей сети: 110/220 вольт, 50-60 гц, потребляемая мощность: 200 вт, рабочий газ: гелий,  габаритные размеры: не более 480х470х350 мм, вес: не более  50 кг (нетто)/60 кг (брутто), программное обеспечение с протоколами синтеза на CD, кабель связи с PC, комплект колонок для синтеза (500 шт.), комплект картриджей для очистки олигонуклеотидов (10 шт.), стартовый набор сухих реактивов для синтеза, приспособления для установки фильтров в колонки, трубка для соединения с баллоном и комплект запасных частей.</t>
  </si>
  <si>
    <t xml:space="preserve">Установка ручной очистки для олигонуклеотидов </t>
  </si>
  <si>
    <t>Масштаб очистки: 0,5-20, формат очистки: 94 –лунный планшет или картриджи, степень очистки по вэжх: более 90%, размер частиц:15-30 мкм, размер пор:100-200 а°, время цикла очистки:60-90 мин, разряжение создаваемое вакуумным насосом: 200 миллибар, параметры электропитание вакуумного насоса: 220v, 50гц, 100вт, комплект расходных материалов, комплект запасных частей</t>
  </si>
  <si>
    <t xml:space="preserve">65 календарных дней со дня вступления в силу договора 
</t>
  </si>
  <si>
    <t>Лабораторные расходные материалы для обеспечения деятельности учебных лабораторий Школы наук и технологий комплект 15</t>
  </si>
  <si>
    <t>Лабораторные расходные материалы для обеспечения деятельности учебных лабораторий Школы наук и технологий комплект 16</t>
  </si>
  <si>
    <t>подпункт 6, подпункт 20</t>
  </si>
  <si>
    <t>Магнитная мешалка</t>
  </si>
  <si>
    <t xml:space="preserve">Ролл пресс настольный </t>
  </si>
  <si>
    <t xml:space="preserve">Закаточная машина для пуговичных батарей </t>
  </si>
  <si>
    <t xml:space="preserve">Закаточная машина для пуговичных батарей используется для сборки пуговичных батарей. Размеры (ширина х высота х толщина), в мм не более 200 х 300 х 230, Вес не более 19 кг, Мощность, ватт/герц 100V, 50/60Hz, Материал формы - гибкие формы, покрытые  политетрафторэтиленом  (PTFT),                 Комплектующие:
1) Части  пуговичных батарей размером не более 2032 (500 шт.) (корпус и крышка из нержавеющей стали по техническим характеристикам не хуже SUS316L, прокладка из полипропилена); 2) Волнообразная пружина (500 шт.) (материал - нержавеющая сталь по техническим характеристикам не хуже SUS316L, диаметр не более 15 мм, высота не более 1,4 мм); 3) Дисковая прокладка (500 шт.) (материал - нержавеющая сталь по техническим характеристикам не хуже SUS316L, диаметр не более 16 мм, высота не более 0,5 мм); 4) Дисковая прокладка (500 шт.) (материал - нержавеющая сталь по техническим характеристикам не хуже SUS316L, диаметр не более 16 мм, высота не более 1,0 мм); 5) Трехэлектродная электрохимическая ячейка (1 шт.) (нижняя и верхняя металлические части из нержавеющей стали по техническим характеристикам не хуже SUS304, полипропиленовый проводник)
</t>
  </si>
  <si>
    <t xml:space="preserve">Лабораторные расходные материалы  для реализации проектов офиса  коммерциализации  комплект 6 </t>
  </si>
  <si>
    <t>Лабороторные расходные материалы для обеспечения деятельности и реализации проекта "Улучшенное манипулирование объектами с применением многофункциональной роботизированной руки для интеллектуальной промышленной автоматики", согласно технической спецификации</t>
  </si>
  <si>
    <t>Азот: доля азота не менее 99,9% в баллонах по 40 литров, в кол-ве 24шт. Азот : доля азота не менее 99,999%, в баллонах по 40 литров, в кол-ве 24. Гелий марка (А): доля гелия не менее 99,995%, в баллонах по 40 литров, в кол-ве 10шт. Сжатый воздух: чистый воздух в баллонах по 40 литров, в кол-ве 13шт. Углекислый газ: доля двуокиси углерода не менее 99,5%, в баллонах по 40 литров, в кол-ве 36 шт. Метан: чистота 99,99% в баллонах по 40 литров, в кол-ве 6шт. Аргон: доля   аргона   не   менее  99,987   в баллонах по 40 литров, в кол-ве 6шт. Кислород: Доля кислорода не менее 99,7% в баллонах по 40 литров, в кол-ве 12шт. Ацетилен: Доля ацетилена не менее 98,5%, в баллонах по 40 литров,  в кол-ве 12шт., согласно технической спецификации</t>
  </si>
  <si>
    <t xml:space="preserve">Аренда транспортного средства с экипажем </t>
  </si>
  <si>
    <t>по г. Астана и Акмолинской области</t>
  </si>
  <si>
    <t>Совершенствование законодательства Республики Казахстан, регулирующего научную и инновационную деятельность автономной организации образования «Назарбаев Университет», деятельность взаимодействующих с организациями образования высокотехнологичных компаний,  формирования инновационных кластеров путем внесения изменений и дополнений в Закон Республики Казахстан от 19 января 2011 года «О статусе «Назарбаев Университет», «Назарбаев Интеллектуальные школы» и «Назарбаев Фонд»</t>
  </si>
  <si>
    <t>c даты вступления в силу договора до 25 декабря 2013 года</t>
  </si>
  <si>
    <t xml:space="preserve">Универсальный робот-манипулятор </t>
  </si>
  <si>
    <t>50 календарных дней со дня вступления в силу договора</t>
  </si>
  <si>
    <t>Вес: не менее 18 кг. Полезная нагрузка: не менее 5 кг. Зона досягаемости: не менее 850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200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</si>
  <si>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Вес: не менее 28,9 кг. Полезная нагрузка: не менее 10 кг. Зона досягаемости: не менее 1300 мм. Диапазон объема движений сочленений: не менее 360⁰ для всех соединений. Стабильность позиционирования: не более 0.1 мм. Уровень шума: сравнительно низкий.  Потребляемая мощность: 350 Вт +/- 10 Вт при использовании стандартной программы. Электропитание: 200-240 В переменного тока, 50-60 Гц.  Подробное описание согласно технической спецификации</t>
  </si>
  <si>
    <t>Предоставление во временное владение и пользование  транспортного средства (техническая эксплуатация), услуг по управлению транспортным средством</t>
  </si>
  <si>
    <t>Квадроторная летательная система</t>
  </si>
  <si>
    <t>Квадроторная летательная система. В комплект входят:  квадрокоптер  с безщеточными моторами с 10 дюймовым пропеллером, оборудован сенсорной панелью - 1 шт.; LiPo батареи 6000 mAh - 2шт; Процессорная плата с транспортной платой  - 1 шт.; дисплей жидко-кристаллический для процессрной платы  - 1 шт.; WiFi карта для плат - 1 шт.; крепление для лазерного сканера - 1 шт.; расширителя опор (Feet extension short) - 1 шт.; CF пластины для верхней части - 2 шт.; защиты Пропеллера - малые - 2 шт.; наборы механических запасных частей - 2 шт.; каждый состоит из: безщеточный мотор - 1 шт., контроллер мотора - 1 шт., набор из четырех пропеллеров - 1 шт., набор мелких частей и крепжных винтов - 1 шт.; линия передачи данных  2.4 GHz - 1 шт.; модуль JTAG - 1 шт.; зарядное устройство  - 1 шт.; устройство для дистанционного управления - 1 шт.; крепление для камеры - 1 шт.; камера 1/3" CMOS, IDS - 1 шт.</t>
  </si>
  <si>
    <t>56 календарных дней со дня вступления в силу договора</t>
  </si>
  <si>
    <t>Лабораторный анализ веществ с помощью трансмиссионной электронной микроскопии</t>
  </si>
  <si>
    <t xml:space="preserve">Данный анализ используется для определения структуры и размеров синтезированных катодных материалов и включает в себя: разработку методики проведения  трансмиссионной электронной микроскопии (далее -ТЭМ) для изучения структуры наночастиц, предоставление рекомендаций по необходимым расходным материалам, оказание помощи в получении результатов с использованием всех возможностей и преимуществ ТЭМ, обработку полученных результатов с высоким разрешением в формате “jpeg”.   </t>
  </si>
  <si>
    <t>c даты вступления в силу договора до 01 ноября 2013 года</t>
  </si>
  <si>
    <t xml:space="preserve">Сканирующий зондовый микроскоп с возможность измерений в криокамере после среза поверхности образца ультрамикротомом в диапазоне температур от -190 °С до +25 °С.
Режимы сканирующего зондового микроскопа -измерений – топография поверхности, фазовое изображение.
XYZ пьезосканер для сканирования образцом – диапазон сканирования 50x50x5.0 мкм (при +20 °С).
Подвижка образца XY для выбора области измерений (диапазон 4x4 мм, точность &lt; 10 мкм); 
Держатель зонда, адаптированный для зондов на кварцевых резонаторах
Система автоматического подвода зонда к образцу (рабочее расстояние – не менее 5 мм, точность &lt; 0.1 мкм)
Электронный блок управления: 
Аналого-цифровой преобразователь 24-бит , цифро-аналоговый преобразователь 22 бит, цифровая система обратной связи (PID), компьютерный интерфейс 
USB 2.0
Программное обеспечние для управления СЗМ, сбора и визуализации данных. Подробное описание согласно технической спецификации.
</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</si>
  <si>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t>
  </si>
  <si>
    <t>Лабораторные расходные материалы для обеспечения деятельности учебных лабораторий Школы наук и технологий комплект 17</t>
  </si>
  <si>
    <t>Лабораторные расходные материалы для обеспечения деятельности учебных лабораторий Школы наук и технологий, согласно технической спецификации</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</si>
  <si>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1 </t>
    </r>
  </si>
  <si>
    <t>Лабораторные расходные  материалы для реализации  проекта "Получение нано-и микроструктурных полимеров с секретируемыми продуктами стволовых клеток для инициации процесса коллатерогенеза", согласно технической спецификации</t>
  </si>
  <si>
    <t>161 календарных дней со дня вступления в силу договора</t>
  </si>
  <si>
    <t>Лабораторные расходные материалы для обеспечения деятельности научных лабораторий Департамента физических исследований комплект 3</t>
  </si>
  <si>
    <t>Сканирующий зондовый микроскоп</t>
  </si>
  <si>
    <t>Консультационные услуги по разработке и сопровождению нормативных правовых актов, регулирующих научную и инновационную деятельность автономной организации образования «Назарбаев Университет»</t>
  </si>
  <si>
    <t>Лабораторные расходные материалы для проекта  "Разработка технологии получения нитрида галлия для использования в оптоэлектронных приборах", согласно технической спецификации</t>
  </si>
  <si>
    <t>Лабораторные расходные материалы для обеспечения деятельности научных лабораторий Департамента физических исследований комплект 2</t>
  </si>
  <si>
    <t xml:space="preserve">Ролл пресс настольный применяется для регулирования толщины электродов Li ионных батарей перед сборкой. Материал вала: Хромированный, по техническим характеристикам не хуже SUJ-2, Диаметр вала не более 100 мм, Длина вала не более 150 мм, Шероховатость вала 0,4S, Погрешность вала ±2µм, Зазор 0,08-1,2 мм.
Скорость вращения вала, м/мин 0,2-1,0, Мощность, вольт/Гц/кватт, Одна фаза, 220V/60Hz/1.0Kw, Габариты (ширина*длина*высота), в мм не более 600*400*300, Вес общий не более 70 кг, Функция безопасности - защита поверхности вала, Комплектующие:
1) Резак для электродов (1шт.) (диаметр 5-25 мм, вес не более 250 гр); 2) Дозирующее лезвие (1 шт.) (металлический цельный брусок со специальным зазором) (размеры не более 100*100 мм)  
</t>
  </si>
  <si>
    <t>Лабораторные расходные материалы для обеспечения деятельности научных лабораторий Департамента физических исследований комплект 4</t>
  </si>
  <si>
    <t>Химические реагенты и лабораторные расходные материалы для обеспечения деятельности учебных лабораторий Школы наук и технологий, согласно технической спецификации</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</si>
  <si>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</si>
  <si>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учебных лабораторий Школы наук и технологий комплект 18</t>
  </si>
  <si>
    <t>Лабораторные расходные материалы для обеспечения деятельности учебных лабораторий Школы наук и технологий комплект 19</t>
  </si>
  <si>
    <t>Лабораторные расходные материалы для обеспечения деятельности учебных лабораторий Школы наук и технологий комплект 20</t>
  </si>
  <si>
    <t xml:space="preserve">Система из солнечных фотоэлектрических панелей </t>
  </si>
  <si>
    <t>Лазер</t>
  </si>
  <si>
    <t>Генератор Гармоник</t>
  </si>
  <si>
    <t>Оптика для разделения волн</t>
  </si>
  <si>
    <t>Инжектор затравочного импульса</t>
  </si>
  <si>
    <t>Измеритель мощности и энергии</t>
  </si>
  <si>
    <t xml:space="preserve">Сенсор для измерения энергии лазерных импульсов </t>
  </si>
  <si>
    <t>Сенсор для измерения энергии лазерных импульсов</t>
  </si>
  <si>
    <t xml:space="preserve">Цифровая камера для диагностики лазерных лучей </t>
  </si>
  <si>
    <t>Бесступенчато-регулируемый аттенюатор энергии лазерных импульсов</t>
  </si>
  <si>
    <t xml:space="preserve">Сверхпрочный лабораторный домкрат </t>
  </si>
  <si>
    <t xml:space="preserve">Маленький лабораторный домкрат </t>
  </si>
  <si>
    <t xml:space="preserve">Осциллограф цифровой запоминающий: не менее 4 входных канала; Полоса пропускания не менее 2,5 ГГц; Вертикальное разрешение: от не более 8 бит до не менее 11 бит; Частота дискретизации для сбора данных должна быть не менее 20 ГГц на 4 каналах и не менее 40 ГГц на 2 каналах в режиме объединения (доступна опция удвоения частоты дискретизации);  Память не менее 20 Мб/канал (опция до 256 Мб) и не менее 40 Мб в режиме объединения; Сенсорный жидкокристаллический экран 38.86 см с разрешением 1280*768 пикселей; Размер не более 355*467*289 мм; Вес не более 18.4 кг.                                                                                                                                                                                                                                                                                                                                                                                                                                                                                                                                                                                                                                                                                                                                                                                                                                                                                                                                                                                                                                                                                                                                                                                                                                                                                                                                                                                                                                                                                                                                                                                                                                                                                                                                                                                                                                                                                                                                                                                                                                                                                                                                                                                                                                                                                                                                                                                                                                                                                                                                                                                                                                                                                                                                                                                                                                                                                                                                                                                                                                                                                                                                                                                                                                                                                    </t>
  </si>
  <si>
    <t xml:space="preserve">Частота повторений (Гц): не менее 10; энергия (МДж) должна быть  для длины волны 1064 нм не менее 650, для 5321 нм не менее 300, для 355 нм не менее 100 не более 160, для 266 нм не менее 80; Длительность импульса (нсек) должна быть для 1064 нм не менее 5 не более 7, для 532 нм не менее 4 не более 6, для 355 нм не менее 4 не более 6, для 266 нм не менее 4 не более 6; Энергетическая стабильность (±%) должна иметь для 1064 нм значения для интервала между пульсами не более 2.5, значение среднеквадратичного корня не более 0.8, для 532 нм значения для интервала между пульсами не более 3.5, значение среднеквадратичного корня не более 1.2, для 355 нм значения для интервала между пульсами не более 4.0,  значение среднеквадратичного корня не более 1.3, 266 нм значения для интервала между пульсами не более 7.0  значение среднеквадратичного корня не более 2.3; Мощность расхождения (±%) для 1064 нм не более 3.0, 532 нм не более 6.0, 355 нм не более 6.0, 266 нм не более 8.0; Поляризация для длин волн 1064, 355, 266 нм должна быть горизонтальной; Для длины волны 532 нм должна быть вертикальной.                                                                                                                                                                                                                                                                                                                                                                                                                                                                                                                                                                                                                                                                                                                                                                                                                                                                                                                                                                                                                                                                                                                                                                                                                                                                                                                                                                                                                                                                                                                                                                                                                                                                                                                                                                                                                                                                                                                                                                                                                                                                                                                                                                                                                                                                                                                                                                                                                                                                                                                                                                                                                                                                                                                                                                                                                                                                                                                                                                                                                                                                                                                                                                                                                                                                                                                                                                                                                                                                                                                                                                                                                                                                                                                                                                                                                                                                                                                                                                                                                                                                                                                                                                                                                                                                                                                                                                                                                                                                                                                                                                                                                                                                                                                                                                                                                                                                                                                                                                                                                                                                                                                                                                                                                                                                                                                                                                                                                                                                                                                                                                                                                                                                                                                                                                                                                                                                                                                                                                                                                                                                                                                                                                                                                                                                                                                                                                                                                                                                                                                                                                                                                                                                                                                                                                                                                                                                                                                                                                                                                                                                                                                                                                                                                                                                                                                                                                                                                                                                                                                                                                                                                                                                                                                                                                                                                                                                                                                                                                                                                                                                                                                                                                                                                                                                                                                                                                                                                                                                                                                                                                                                                                                                                                                                                                                                                                                                                                                                                                                                                                                                                                                                                                                                                                                                                                                                                                                                                                                                                                                                                                                                                                                                                                                                                                                                                                                                                                                                                                                                                                                                                                                                                                                                                                                                                                                                                                                                                                                                                                                                                                                                                                 </t>
  </si>
  <si>
    <t xml:space="preserve">Должен генерировать вторую гармонику первого и второго типа (532 нм), третью (355 нм) и четвертую (266 нм) гармонику; Размер генератора с источником питания не более 257 x 421 x 41 мм; Вес не более 9 кг; Общий вес для трех кристаллов (каждый в отдельном запечатанном корпусе) должен быть не более 1.36 кг.                                                                                                                                                                                                                                                                                                                                                                                                                                                                                                                                                                                                                                                                                                                                                                                                                                                                                                                                                                                                                                                                                                                                                                                                                                                                                                 </t>
  </si>
  <si>
    <t xml:space="preserve">Оптика для разделения волн должна разделять волновой сигнал на вторую (532 нм),третью (355 нм) и четвертую (266 нм) гармонику; корпус оптики для разделения волн должен содержать высококачественную просветленную оптику для разделения необходимой длины волны, просветленная оптика также должна позволить использовать остаточную основную длину волны 1064 нм; вес корпуса оптики должен составлять не более 2.26 кг;                                                                                                                                                                                                                                                                                                                                                                                                                                                                                                                                                                                     </t>
  </si>
  <si>
    <t xml:space="preserve">Энергия лазера с использованием системы инжектора затравочного импульса должна быть равна  для луча с длиной волны 1064 нм не менее 520 мДж, с длиной волны 532 нм не менее 240 мДж, с длиной волны 355 нм не менее 80 мДж и с опцией высокоэнергичного ультрафиолета не менее 125 мДж, с длиной волны 266 нм не менее 65 мДж; Ширина линии затравленного лазера должна быть равна не более 0.005 см^(-1); Отклонение луча затравленного лазера должна быть равна не более 0.6 мрад; Дрожание по отношению к внешнему синхронизатору сигнала не должно превышать +- 1 нсек; Размеры и вес источника инжектора затравочного импульса не должны превышать 257 мм *421 мм* 41мм и 9 кг соответственно; Размеры и вес источника инжектора затравочного импульса не должны превышать 257 мм *421 мм* 41мм и 9 кг соответственно.                                                                                                                                                                                                                                                                                                                                                                                                                                                                                                                                                                                                                                                                                                                                                                                                                                                                                                                                               </t>
  </si>
  <si>
    <t xml:space="preserve">Рабочий диапазон длин волн должен быть от не более 380 нм до не менее 2200нм; Коэффициент ослабления от не более 50:1 до не менее 10:1; Максимально допустимая разрушающая плотность мощности должна быть не менее 2,5х10^9 W/см²; Максимально допустимая разрушающая плотность энергии должна быть не менее 50 J/см²; Смещение пучка должно оставлять не более 4 мм; Размеры не более 61мм х 45,7мм х 46 мм.                                                                                                                                                                                                                                                                                                                                                                                                                                                                                                                                                                                                                                                                                                                                                                                                                                                                                                                                                                                                                                                                                                                                                                                                                                                                                                                                             </t>
  </si>
  <si>
    <t>175 календарных дней со дня вступления в силу договора</t>
  </si>
  <si>
    <t>Количественный анализ Т- и В- клеточного иммунного ответа против ВПГ-2, стимулированного синтетической вакциной на животной модели по проекту "Получение новых лекарственных средств методом рационального дизайна и компьютерного моделирования": этап 2</t>
  </si>
  <si>
    <t>Эксперименты на кроликах: иммунизация кроликов препаратом, анализ in-vivo и in-vitro иммунного ответа методом измерения уровня вырабатываемых против вводимых перпаратов антител</t>
  </si>
  <si>
    <t>г. Астана, пр. Сарыарка, 33</t>
  </si>
  <si>
    <t>Жидкий азот для обеспечения деятельности учебных и научных лабораторий ЧУ"NURIS"</t>
  </si>
  <si>
    <t>Азот жидкий, объемная доля не менее 99,993%</t>
  </si>
  <si>
    <t>кг</t>
  </si>
  <si>
    <t>Система, общей мощностью не менее 15кВт,  состоящая из 60 штук солнечных фотоэлектрических панелей со следующими техническими характеристиками: размер (мм) - не менее 1650х992х40, максимальная мощность (Pmax) - 250Wp, напряжение при Рmах (Vm) - 30.76V, ток при Рmах (Im) - 8.13A, тип ячейки - поли-кристалл, размер ячейки (мм) - не менее156х156, вес (кг) - не более 22.5, рабочая температура -40 ˜ 85°с. В комплект  системы  входит синхронный  инвертор на не менее 15 kватт, 3 фазы,  молниезащита, кабели, расходные материалы для установки системы</t>
  </si>
  <si>
    <t>Осциллограф</t>
  </si>
  <si>
    <t xml:space="preserve">Выходная мощность не менее 2 Вт;  Длина волны  532±2 нм; Ширина линии не более 5 МГц; Качество луча не более 1.1; Диаметр перетяжки луча (полная форма колебания, 1/e2)  2.25±10% мм; Расходимость пучка  (полная форма колебания, 1/e2)  не более 0.5 мрад; Место перетяжки луча  ±0.5 м; место перетяжки луча  ±0.5 м; Стабильность наведения луча не более 2 мкрад/°C; Допустимое отклонение позиции горизонтального луча не более ± 1.0 мм; допустимое отклонение позиции горизонтального луча не более ± 1.0 мм; Допустимое отклонение позиции вертикального луча не более  ±1.0 мм;  Рабочее напряжение от 100 В до 240 В переменного тока; Частота от 50 до 60 Гц; потребляемая мощность  не более 500  Вт.                                                                                                                                                                                                                                                                                                                                                                                                                                                                                                                                                                                                                                                                                                                                                                                                                                                                                                                                                                                                                                                                                                                                                                                                                                                                                                                                                                                                                                                                                                                                                                                                                                                                                                                                                                                                                                                                                                                                                                                                                                                                                                                                                                                                                                                                                                                                                                                                                                                                                                                                                                                                                                                                                                                                                                                                                                                                                                                                                                                                                                                                                                                                                                                                                                                                                                                                                                                                                                                                                                                                                                                                                                                                                                                                                                                                                                                                                                                                                                                                                                                                                                                                                                                                                                                                                                                                                                                                                                                                                                                                                                                                                                                                                                                                                                                                                                                                                                                                                                                                                                                                                                                                                                                                                                                                                                                                                                                                                                                                                                                                                                                                                                                                                                                                                                                                                                                                                                                                                                                                                                                                                                                        </t>
  </si>
  <si>
    <t xml:space="preserve">Разрешение измерения не должно превышать 0,03% от полной шкалы; Разрешение скорости повторения должно быть не более 0,1 Гц; Максимальная скорость повторения должна быть не менее 1.000 Гц при каждом импульсе; Мощность частоты дискретизации должна быть не менее 10 Гц; Диапазон напряжения аналогового выхода должен быть от 0,00 до 2,00 В постоянного тока; Источник питания инструмента должен  поставлять от 120 до 220 Вольт переменного тока, с внутренней частотой от 50 до 60 Гц; Размеры (Высота х Ширина х Глубина) должны быть равны 305 мм х 305 мм х 114 мм; Вес (включая батареи) не должен превышать 2,7 кг; Отображаемый полномасштабный интервал энергий (с пироэлектрического датчика) должен быть от не менее 3.000 пикоджоулей до не более 30.00 Дж; Отображаемый полномасштабный диапазон мощности (с датчиком термобатареи) должен составлять от не более 10 мкВт до не менее 10 кВт (автоматическое или ручное масштабирование, по выбору).                                                                                                                                                                                                                                                                                                                                       
                                                                                                                                                                                                                                                                                                                                                                                                                                                                                                                                                                                               </t>
  </si>
  <si>
    <t>Сенсор должен измерять энергию лазерных импульсов в диапазоне от не более 250 мкДж до не менее 500 мДж; энергия эквивалентная шуму не должна превосходить 8 мкДж;  диапазон длин волн измеряемого лазерного импульса должен быть не более 0.19 мкм и не менее 12 мкм; диаметр активной площади должен быть равен не более 50 мм; максимальная средняя мощность должна быть равна не менее 10 Вт;  максимальная длительность импульса должна быть не менее 57 мксек; максимальная частота повторения должна быть не менее 300 пульсов в секунду.</t>
  </si>
  <si>
    <t xml:space="preserve">Сенсор должен измерять энергию лазерных импульсов в диапазоне от не более 1.5 мДж до не менее 3 Дж.; Энергия эквивалентная шуму не должна превосходить 50 мкДж.; Диапазон длин волн измеряемого лазерного импульса должен быть не менее 0.266 и не более 2.1; Диаметр активной площади должен быть равен не более 35 мм; Максимальная средняя мощность должна быть равна не менее 20  Вт.; Максимальная длительность импульса должна быть не менее 340 мксек; Максимальная частота повторения должна быть не менее 50 пульсов в секунду.;Максимальная плотность энергии не должна превышать (мДж/см2): 14000 (при 1064 нм, 10 нсек), 2800 (при 532 нм, 10 нсек), 750 (при 355 нм, 10 нсек), 1000 (при 266 нм, 10 нсек); Диффузор должен быть лазером на иттрий-алюминиевом гранате;                                                                                                                                                                                                                                                                                                                                                                                                                                                                                                                                                                                                                                                                                                                                                                                                                                                                                                                                                                                                                                                                                                                                                                                                                                                                                                                                                                                                                                                                                                                                                               Калибровка должна быть на длине волны 1064 нм;Погрешность калибровки не должна превышать  ± 2%; Линейность энергии не должна превышать ± 3%;Длина кабеля должна составлять не менее 2,5 м.                                                                                                                                                                                                                                                                                                                                                                                                                                                                                                                                                                                                                                                                                                                                                                                                                                                                                                                                                                                                                                                                                                         </t>
  </si>
  <si>
    <t xml:space="preserve">Разрешение должно быть не менее 1280 х 1024 пикселей; Размер пикселя не более (мкм): 6,7 х 6,7;  Датчик активной области должен быть не менее (Глубина х Высота) 8,5 мм х 6,8 мм; Диапазон длин волн должен быть от не более 300 нм и до не менее 1100 нм без лицевой панели низкого искажения, и от не менее 400 до не более 1100 с лицевой панелью низкого искажения; ширина диаметра входного лазерного луча должна быть не менее 0.2 мм и не более 6.0 мм; Камера должна иметь съёмную лицевую панель низкого искажения; Камера должна быть способна снимать в непрерывном и импульсном режиме.                                                                                                                                                                                                                                                                                                                                                                                                                                                                                                                                                                                                                                                                                                                                                                                                                                                                                                                                                                                                                                                                                                                                                                                                                                                                                                                                                                                                                                                                                                                                                                                                                                                                                                                                                                                                                                     </t>
  </si>
  <si>
    <t xml:space="preserve">Бесступенчато-регулируемый аттенюатор модулей содержат два клиновых аттенюатора и ступенчатый аттенюатор, который должен позволять ослаблять с коэффициентом затухания от не более  (10^7):1 до не менее 3000:1; Рабочий диапазон длин волн от не более 380 нм до не менее 2200нм; Максимально допустимая разрушающая плотность мощности должна быть не менее 5х10^7 W/см²; Максимально допустимая разрушающая плотность энергии должна быть не менее 10 Дж/см²; Размеры аттенюатора энергии должны быть не более 79,4 мм х 44,5 мм х 57,140 мм.                                                                                                                                                                                                                                                                                                                                                                                                                                                                                                                                                                                                                                                                                                                                                                                                                                                                                                                                                                                                                                                                                                                                                                                                                                                                                                                                                                                                                                                                                                                                                                                                                                                                    </t>
  </si>
  <si>
    <t>Фиксированный аттенюатор энергии лазерных импульсов</t>
  </si>
  <si>
    <t xml:space="preserve">Домкрат должен поддерживать не менее 34 кг; Монтажная поверхность должна составлять не менее 180 мм * 102 мм; Домкрат должен содержать 19 монтажных отверстий диаметром в 6 мм. на верхней и нижней поверхности должны располагаться 4 монтажные щели размером не менее 25.4 мм; Домкрат должен иметь удобную, съемную приводную ручку; полный вес должен составлять не менее 1.97 кг.                                                                                                                                                                                                                                                                                                                                                                                                                                                                                                                                                                                                                                                                                                                                                                                                                                                                                                                                                                                                                                                                                                                                                                                                                                                                                                                                                                                                                                                                                                                                                                   </t>
  </si>
  <si>
    <t xml:space="preserve">Регулировка высоты должна составлять не менее 2.79 см; Стальной ходовой винт  с шестигранным гнездом размером не менее 0.3175 см должен регулировать высоту домкрата; также в комплекте должен находиться шестигранный ключ размером не менее 0.3175 см; Вес домкрата должен составлять не более 415 грамм; Домкрат должен выдерживает нагрузку не менее 22 кг; Верхняя и нижняя пластины должны содержать содержит 18 резьбовых отверстия размером не более 1.5 мм; 7 резьбовых отверстий размером не более 6 мм; 4 резьбовых отверстия размером не более 2.8 мм; 4 цилиндрических отверстия размером не более 3 мм; 2 цилиндрических отверстия размером не более 6 мм.                                                                                                                                                                                                                                                                                                                                                                                                                                                                                                                                                                                                                                                                                                                                                                                                                                                                                                                                                                                                                                                                                                                                                                                                                                                                                                                                                                                                                                                                                                                                                                                                                                                                                                                                                                                                                                                                                                                                                                                                                                                                                                                                                                                                                                                                                                                                                                                                                                                                                                                                                                                                                                                                                                                                                                                                                                                                                                                                                                                                                                                                                                                                                                                                                                                                                                                                                                                                                                                                                                                                                                                                 </t>
  </si>
  <si>
    <t>с даты вступления в силу договора до 30 ноября 2013г.</t>
  </si>
  <si>
    <t>Установка по получению азота и кислорода</t>
  </si>
  <si>
    <t>Лабораторные расходные материалы для реализации проектов Офиса коммерциализации,
комплект 7</t>
  </si>
  <si>
    <t>Лабораторные расходные материалы для обеспечения деятельности учебных лабораторий UCL Foundation комплект 1</t>
  </si>
  <si>
    <t>Химические реагенты для проведения практических занятий по химии и биологии подготовительной школы UCL Foundation</t>
  </si>
  <si>
    <t>Оборудование для Департамента биосенсоров и биоинструментов МИЦ комплект 1</t>
  </si>
  <si>
    <t>77 календарных дней со дня вступления в силу договора</t>
  </si>
  <si>
    <t>Лабораторные расходные материалы для обеспечения деятельности учебных лабораторий Школы наук и технологий комплект 21</t>
  </si>
  <si>
    <t xml:space="preserve"> Лазерный измеритель </t>
  </si>
  <si>
    <t xml:space="preserve">Лазерный измеритель </t>
  </si>
  <si>
    <t xml:space="preserve">Блок питания для лабораторий </t>
  </si>
  <si>
    <t xml:space="preserve">Кремниевый фотоприемник </t>
  </si>
  <si>
    <t xml:space="preserve">Фотоприемник </t>
  </si>
  <si>
    <t xml:space="preserve">Компактная вращающая платформа </t>
  </si>
  <si>
    <t xml:space="preserve">Пятикоординантный манипулятор для линз </t>
  </si>
  <si>
    <t>Оптоволоконный осветительный прибор</t>
  </si>
  <si>
    <t xml:space="preserve">Полная сборка </t>
  </si>
  <si>
    <t xml:space="preserve">Диаметр активной области должен быть 8 мм; спектральный диапазон от не более 400 нм до не менее 1064 нм; точность измерения не более ± 5%; диапазон измерения без аттенюатора от не более 10 мкВт до не менее 10 мВт, с аттенюатором от не более 1 мВт до не менее 1 Вт; диапазон мощности дисплея от 9,99 мкВт до 999 мВт; минимальная разрешающая способность не более 0.01 мкВт; максимальная плотность мощности без аттенюатора не менее 0,5 Вт/кв.см, с аттенюатором не менее 30 Вт/кв. см; диапазон мощности дисплея от 9.99 мкВт до 999 мВт; минимальное разрешение мощности не более 0.01 мкВт; дисплей должен быть жидкокристаллическим с индикатором питания блока; размеры не более (В х Ш х Г) 168 х 24 х 20 мм; вес не более 44 г;                                                                                                                                                                                                                                                                                                                                                                                                                                                                                                                                                                                                                                                                                                                                                                                                                                                                                                                                                                                                                                                                                                                                                                                                                                                                                                                                                                                                                                                                                                                                                                                                                                                                                                                                                                                                                                                                                                                                                                                                                                                                                                                                                                                                                                                                                                                                                                                                                                                                                                                                                                                                                                                                                                                                                                                                                                                                                                                                                                                                                                                                                                                                                                                                                                                                                   </t>
  </si>
  <si>
    <t xml:space="preserve">Разрешение мощности не менее 0,1% от полной шкалы для всех диапазонов в масштабе 10 сек, не менее 0,3% от полной шкалы для всех диапазонов в масштабе 3 сек; точность цифрового измерителя не более ± 1,0%, точность аналогового измерителя не более ± 3,0 %; точность аналогового выхода не более ± 1,0 %; погрешность не более ± 1,0 % сенсора;  частота дискретизации мощности должна быть 20 Гц; размер жидкокристаллического дисплея должен быть не менее 26 х 89 мм; шкала аналоговый иглы должна быть от 0 до 10 и содержать 100 делений; динамическая реакция должна иметь значение временной постоянной не более 80 мсек; напряжение должно быть от 0 до 2 В постоянного тока; частота обновления должна быть не менее 20 раз / сек; диапазон рабочей температуры должна быть от 5 до 40 ° C; температура хранения должна быть от -20 до +70 ° C; мощность инструмента от 100 до 240 В переменного тока, 50/60 Гц; батареи для инструмента должны быть двумя щелочными батареями не менее 9 Вольт; размеры должны быть не более (В х Ш х Г) 193 х 117 х 46 мм; вес должен быть не более 0,8 кг;                                                                                                                                                                                                                                                                                                                                                                                                                                                                                                                                                                                                                                                                                                                                                                                                                                                                                                                                                                                                                                                                                                                                                                                                                                                                                                                                                                                                                                                                                                                                                                                                                                                                                                                                                                                                                                                                                                                                                                                                                                                                                                                                                                                                                                                                                                                                                                                                                                                                                                                                                                                                                                                                                                                                                                                                                                                                                                                                                                                                                                                                                                                                                                                                                                                                                                                                                                                                                                                                                                                                                                                                                                                                                                                                                                                                                                                                                                                                                                                                                                                                                                                                                                                                                                                                                                                                                                                                                                                                                                                                                                                                                                                                                                                                                                                                                                                                                                                                                                                                                                                                                                                                                                                                                                                                                                                                                                                                                                                                                                                                                                                                                                                                                                                                                                                                                                                                                                                                                                                                                                                                                                                                                                                                                                                                                                                                                                                                                                                                                                                                                                                                                                                                                                                                                                                                                                                                                                                                                                                                                                                                                                                                                                                                                                                                                                                                                                                                                                                                                                                                                                                                                                                                                                                                                                                                                                                                                                                                                                                                                                                                                                                                                                                                                                                                                                                                                                                                                                                                                                                                                                                                                                                                                                                                                                                                                                                                                                                                                                                                                                                                                                                                                                                                                                                                                                                                                                                                                                                                                                                                                                                                                                                                                                                                                                                                                                                                                                                                                                                                                                                                                                                                                                                                                                                                                                                                                                                                                                                                                                                                                                                                                            </t>
  </si>
  <si>
    <t xml:space="preserve">Диапазон вращения должен быть не менее 360 °;  минимальное возрастающее движение должно быть не более 0.004 °; однонаправленная повторяемость должна быть не менее 0.01 °;  точность должна быть не более ± 0.03 °; максимальная скорость вращения должна быть не менее 4 °/s; колебание должно быть не более ± 50 мкрад; среднее время между нарушениями в работе платформы должно быть не менее 10,000 часов; максимальный вращающий момент должен быть не менее 0.5 Н*м; нормальная грузоподъемность должна быть не менее 30 Н;                                                                                                                                                                                                                                                                                                                                      
                                                                                                                                                                                                                                                                                                                                                                                                                                                                                                                                                                                               </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</si>
  <si>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7
</t>
  </si>
  <si>
    <t>Лабораторные расходные материалы для обеспечения деятельности научных лабораторий Департамента нанобиотехнологий комплект 6</t>
  </si>
  <si>
    <t>Лабораторные расходные материалы для обеспечения деятельности учебных лабораторий Школы наук и технологий комплект 22</t>
  </si>
  <si>
    <t>Потребляемая мощность должна быть  60 Вт; мощность лазера должна быть  500 мВт; выходная мощность должна быть от  2 до 310 мВт; рабочая длина волны должна быть  532 нм; ширина полосы при измерении калиброванного выхода при -3 дБ должна быть от 100 кГц до  220 МГц; выход постоянного тока при обнаружении должен быть 50 кГц; преобразование постоянного тока при обнаружении должно быть  390 В/Вт; максимальное значение постоянного тока должно быть  3.7 В; максимальное значение выходной мощности должно быть  310 мВт; откалиброванная спектральная плотность эквивалентная шуму должна быть не более 2*10^(-7) нм *Вт/(Гц)^(1/2);  пропускная способность без компенсации должна быть не менее 75 Гц и с компенсацией не менее 350 Гц; откалиброванное выходное сопротивление должно быть не более 50 Ом; выходное сопротивление для калибрации должна быть 1 МОм; калиброванный сигнал частоты должен быть  10 кГц; оптический размер пятна на выходе должен быть равен для F=100 мм  75 мкм, для F=200 мм   150 мкм, для F=500 мм  375 мкм; глубина резкости (полная ширина на половине максимального уровня постоянного тока) должна быть для F=100 мм  2 мм, для F=200 мм  6 мм, для F=500 мм  25 мм; электрические требования должны быть 110/220 V , 50/60 Гц;  размеры должен быть не более 495 мм * 305 мм * 114 мм; вес должен быть не более 20 кг</t>
  </si>
  <si>
    <t>Лазерный ультразвуковой приемник</t>
  </si>
  <si>
    <t>Удерживаемый оптический размер должен быть не менее 25,4 мм; резьба должна иметь диаметр не более 6.35 мм и не менее 20 резьб на 25.4 мм; высота оптической оси должна быть не менее 63,5 мм; диапазон перемещения по оси X должен быть не менее 6,4 мм; диапазон перемещения по оси Y должен быть не менее 6,4 мм; путь по оси Z  должен быть не менее 6.4 мм; угловой диапазон должен быть не более ±5 градусов; диаметр должен быть не более 25,4 мм;</t>
  </si>
  <si>
    <t xml:space="preserve">Разрешение измерения должно быть не более 0,1% от полномасштабной; точность цифрового измерителя не более ± 1,0%; точность аналогового выхода не более ± 1,0 %; погрешность не более ± 1,0 %; мощность частоты дискретизации должна быть не менее 10 Гц; максимальный частота повторения импульса должна быть не менее 300 Гц; дисплей должен быть не менее 58 х 73 мм с жидкокристаллическим экраном и подсветкой; индикатор цифровой настройки должен обладать значением 100 мс временной постоянной; аналоговый выход должен иметь диапазон от 0 до 5 Вольт постоянного тока; внутренний триггер должен иметь возможность настройки от не более 2% до не менее 20% от полного масштаба; диапазон рабочей температуры должен быть от 5 до 40 ° C; мощность инструмента должна быть от 100 до 240 В переменного тока, частота должна быть 50/60 Гц; аккумуляторные батареи для инструмента должны быть перезаряжаемыми и сделаны из никель-металлогидридных материалов; размеры должны быть не более (В х Ш х Г) 200 х 100 х 40 мм; вес не более 1,0 кг;                                                                                                                                                                                                                                                                                                                                                                                                                                                                                                                                                                                                                                                                                                                                                                                                                                                                                                                                                                                                                                                                                                                                                                                                                                                                                              </t>
  </si>
  <si>
    <t xml:space="preserve">Диапазон длин волн должен быть от не более 320 до не менее 1000 нм; регистрирующий материал должен быть сделан из кремния; максимально значение коэффициента преобразования должно быть не менее 350 В / Вт; диаметр детектора должен быть не менее 0.4 мм; мощность эквивалента шума должна быть не более 31 пВт / √ Гц; чувствительность фотоприемника должна быть не менее 0,5 А / Вт; полоса пропускания при -3 дБ должна быть от не более 30 кГц до не менее 1 ГГц;усиление трансимпеданса при наблюдении смещения постоянного тока должно быть не менее 10 В / мА; выходное сопротивление не более 50 Ω; преобразования сопротивлений должно быть не мене 700 В / А; источник питания должен потреблять не более ± 15 В и не более 250 мА;                                                                                                                                                                                                                                                                                                                                                                                                                                                                                                                                                                                                                                                                                                                                                                                                                                                                                                                                               </t>
  </si>
  <si>
    <t xml:space="preserve">Диапазон длин волн должен быть от не более 900 до не менее 1700 нм; материал регистратора должен быть сделан из индия галлия арсенида; максимальное значение коэффициента преобразования должно быть не менее 700 В / Вт; диаметр детектора должен быть не менее 0,1 мм; мощность эквивалента шума должно быть не более 31 пВт / √ Гц; чувствительность должна быть не менее 1,0 А / Вт; полоса пропускания при -3 дБ должна быть от не более 30 кГц до не менее 1 ГГц; усиление трансимпеданса при наблюдении смещения постоянного тока должно быть не менее 10 В / мА; выходное сопротивление должно быть не менее 50 Ом; Преобразование сопротивления должно быть не менее 700 В / А;источник питания должен потреблять не более ± 15 В и не более 250 мА;                                                                                                                                                                                                                                                                                                                                                                                                                                                                                                                                                                                                                                                                                                                                                                                                                                                                                                                                                                                                                                                                                                                                                                                                                                                                                                                                                                                                                                                                                                                                                                                                                                                                                                                                                                                                                                                                                                                                                                                                                                                                                                                                                                                                                                                                                                                                                                                                                                                                                                                                                                                                                                                                                                                                                                                                                                                                                                                                                                                                                                                                                                                                                                                                                                                                                                                                                                                                                                                                                                                                                                                                                                                                                                                                                                                                                                                                                                                                                                                                                                                                                                                                                                                                                                                                                                                                                                                                                                                                                                                                                                                                                                                                                                                                                                                                                                                                                                                                                                                                                                                                                                                                                                                                                                                                                                                                                                                                                                                                                                                                                                                                                                                                                                                                                                                                                                                                                                                                                                                                                                                                                                                       </t>
  </si>
  <si>
    <t xml:space="preserve"> Производимая мощность оптоволоконного осветительного прибора должна быть не менее 150 Вт;  источник света прибора должен быть галогенным и с двойным S-образный волоконно-оптическим световодом; линзы стандартной фокусировки для двойной изогнутой стойки; осветительный прибор должен иметь встроенный отсекающий фильтр на инфракрасной длине волны; прибор должен иметь отверстие внутри диаметра размером не менее 14.35 мм; потребляемая мощность не более 120 Вольт;                                                                                                                                                                                                                                                                                                                                                                                                                                                                                                                                                                                                                                                                                                                                                                                                                                                                                                                                                                                                                                                                                                                                                                                                                                                                                                                                                                                                                                                                                                                                                                                                                                                                </t>
  </si>
  <si>
    <t xml:space="preserve">Комплект должен включать в себя 2 блока соединителя  с  зажимом под винт; 2 кабеля; программное обеспечение;  частота дискретизации должна быть не менее 2.86 Мега-замеров в секунду; комплект должен иметь не менее 16 дифференциальных 32 одноконечных канала; разрешение аналого-дискретного преобразователя должно быть не менее 16 бит; максимальная частота дискретизации для использования одного канала должна быть не менее 1.25 Мега-замеров в секунду, для использования множества каналов должна быть не менее 1 мега-замера в секунду; точность времени должна быть равна 50 частей на миллион; временное разрешение должно быть равно 50 нсек;  максимальное напряжение должно быть не менее 10 В; максимальный диапазон напряжения  должен быть равен ±10 В;  точность максимального диапазона напряжения должна быть не боле 2080 мкВ; минимальный диапазон напряжения должен быть равен ±5 В; точность минимального диапазона напряжения должна быть не более 1045 мкВ;                                                                                                                                                                                                                                                                                                                                                                                                                                                                                                                                                                                                                                                                                                                                                                                                                                                                                                                                                                                                                                                                                                                                                                                                                                                                                                                                                                                                                                                                                                                                                             </t>
  </si>
  <si>
    <t xml:space="preserve">Комплект должен иметь 4 аналоговых входа с частотой дискретизации не менее 102.4 кило-замеров в секунду; разрешение аналогового входа должна быть не менее 24 бит; максимальное напряжение аналогового входа должно быть не менее 10 В; диапазон максимального напряжения должен составлять от не менее -10 В до не более 10 В; чувствительность диапазона максимального напряжения должно быть равно не более 1.19 микроВольт;  диапазон минимального напряжения должен быть равен от не менее -10 В до не более 10 В; динамический диапазон должен быть равен не менее 110 дБ; размеры не должны превышать (длина*ширина) 17.5 см* 10.7 см
                                                                                                                                                                                                                                                                                                                                                                                                                                                                                                                                                                                                                                                                                                                                                                                                                                                                                                                                                                                                                                                                                                                                                                                                                                                                                                                                                                                                                                                                                                                                                                                                                                                                                                                                                                                                                                                                                                                                                                                                                                                                                                                                                                                                                                                                                                                                                                                                                                                                                                                                                                                                                                                                                                                                                                                                                                                                                                                                                                                                                                                                                                                                                                                                                                                                                                                                                                                                                                                                                                                                                                                          </t>
  </si>
  <si>
    <t xml:space="preserve">Выходное напряжение должно составлять ± 15 Вольт (± 3%);  блок питания должен иметь 3 выходных гнезда включая основное гнездо для штекера с продольными подпружинивающими контактами и 2 выхода с тремя штыревыми разъёмами; максимальное значение тока для выхода с тремя штыревыми разъёмами должно быть 300 мА; максимальное значение тока для основного гнезда должно быть 100 мА; выходное сопротивление должно быть 6 Ом;                                                                                                                                                                                                                                                                                                                                                                                                                                                                                                                                                                                      </t>
  </si>
  <si>
    <t xml:space="preserve">Лабораторные расходные материалы для обеспечения деятельности научных лабораторий Департамента химии МИЦ
комплект 8
</t>
  </si>
  <si>
    <t>Химические реагенты для обеспечения деятельности и реализации проекта «Создание лаборатории по предоставлению услуг пептидного синтеза», согласно технической спецификации</t>
  </si>
  <si>
    <t>Лабораторные расходные материалы для обеспечения деятельности учебных лабораторий Лабораторного центра Школы инженерии комплект 3</t>
  </si>
  <si>
    <t>Лабораторные принадлежности для проведения практических занятий Лабораторного центра Школы инженерии</t>
  </si>
  <si>
    <t>Мобильная платформа</t>
  </si>
  <si>
    <t xml:space="preserve">Лазерный сканер </t>
  </si>
  <si>
    <t>Система полного захвата движения тела</t>
  </si>
  <si>
    <t>Обнаруживаемый диапазон: от 100 мм до 30 000 мм (30 м); Период сканирования не более:  25 мсек; Рабочее напряжение: 12V/700 миллиампер; диапазон области сканирования:  270 ° с угловым разрешением 0,25 °;  Интерфейс USB2.0 или USB3.0; Вес не более: 370 г; Размер не более: 60 х 60 х 87 мм;</t>
  </si>
  <si>
    <t>16 камер; Разрешение камер не менее: 2048x2048 пиксель; Частота кадров не менее: 180 кадров в секунду; Поле зрения (FOV) не менее: 51 градус; Комплект включает в себя:
- 17 кабелей камеры (Ethernet - CAT 6, длиной не менее 15 метров),
- 3 uplink кабелей (Ethernet - CAT 6, длиной не менее 9 м);
- 2 сетевых коммутаторов PoE (не менее 8 портов 1 Гб)
- 1 Ethernet Синхронизатор, Максимальная частота: 50 кГц, Минимальная частота: 10 Гц, делителя (от 1:1 до 1:256);
- 1 Сетевой коммутатор;
- 1 сетевая карта;
- 1 лицензия на программное обеспечение;
- 1 ключ защиты программного обеспечения (аппаратный ключ);
- 1 комплект палочки для калибровки;
- 1 калибровочного устройства ;</t>
  </si>
  <si>
    <t xml:space="preserve">Вес не более: 19.5 кг; Высота не более: 255 мм (10 "), ширина не более: 530 мм (21") Длина: не более: 570 мм (22,5 ");
 Контроллер движения и датчика (PWM, контроль позиций  и скорости); GPS приемник  и 9 (DOF) ИДУ чип (гироскоп / акселерометр / компас); Лазерный сканер (30 метр); Измерение температуры и контроль напряжения; Цветная камера (не менее 640x480 пиксель, не менее 30 кадров в секунду) со звуком
Мощность: Аккумулятор: LiPo 22.2 В,10 ампер-час; LiPo зарядное устройство с балансиром; Номинальное время работы: 2 - 4 часа;
Двигатель:  4 единицы (24 вольтовые); Номинальный ток: 2.75 А, Максимальный ток: 16А;
</t>
  </si>
  <si>
    <t>Лабораторные расходные материалы для реализации проектов Офиса коммерциализации,
комплект 8</t>
  </si>
  <si>
    <t>Лабораторные расходные материалы для обеспечения деятельности учебных лабораторий Школы наук и технологий комплект 23</t>
  </si>
  <si>
    <t>Химические реагенты для проведения практических занятии по курсам "Биология развития", "Современная биология" и "Молекулярная биология, " в учебных лабораториях Школы наук и технологий, согласно технической спецификации</t>
  </si>
  <si>
    <t>Инвертор</t>
  </si>
  <si>
    <t>Инвертор для преобразования постоянного тока в переменный для прямой интеграции в сеть мощностью 2 кВт; Номинальное напряжение постоянного тока -520 V;Номинальный ток заряда батарей-12,5 А; Макс. мощность -2200W, эффективность - более 95,2%</t>
  </si>
  <si>
    <t>Лабораторные расходные материалы для обеспечения деятельности учебных лабораторий (мастерских) комплект 2</t>
  </si>
  <si>
    <t>Листовой и сортовой стальной металлопрокат, согласно технической спецификации</t>
  </si>
  <si>
    <t>до 15 календарных дней со дня вступления в силу договора</t>
  </si>
  <si>
    <t>Набор для измерения оптической мощности</t>
  </si>
  <si>
    <t xml:space="preserve">Комплект включает измеритель мощности оптического излучения и термопарный детектор модели. Мощность не менее 20 мВт, не более 30 Вт, спектральный диапазон 0,19 – 10,6 мкм, точность не менее 2,5% </t>
  </si>
  <si>
    <t xml:space="preserve">Измеритель оптической мощности </t>
  </si>
  <si>
    <t xml:space="preserve">Маломощный кремниевый детектор </t>
  </si>
  <si>
    <t>Кремниевый детектор. Максимальная мощность 2 Вт, энергия 0,5 мкДж, спектральный диапазон 400 – 1100 нм, точность от 1 до 4%. Тип разъема DB15. Диаметр не более  1,13 см. Энергия импульса не менее 5 мкдж. Равномерность не более  ± 2%. Погрешность калибровки не более 1% при 940 нм. Линейность не более ± 0,5%.</t>
  </si>
  <si>
    <t xml:space="preserve">Маломощный германиевый детектор </t>
  </si>
  <si>
    <t xml:space="preserve">Детектор </t>
  </si>
  <si>
    <t xml:space="preserve">Столешница для оптического стола </t>
  </si>
  <si>
    <t>Размеры не менее: 1800×1200×203 мм, с отверстиями М6 через 25 мм, отклонение от плоскости не более 0,1 мм на 600 мм. Рабочая проверхность из ферромагнитной нержавеющей стали, верхняя и нижняя части толщиной не более 4,8 мм, средняя – сотовая конструкция из стали толщиной 0,01 и 0,03 дюйма.</t>
  </si>
  <si>
    <t xml:space="preserve">Набор виброизоляторов </t>
  </si>
  <si>
    <t xml:space="preserve">Воздушный компрессор </t>
  </si>
  <si>
    <t xml:space="preserve">Рельс </t>
  </si>
  <si>
    <t>Материал: нержавеющая сталь, длина 512 мм, ширина 26 мм, зажимы на М6, отверстия с каждой стороны. Тип резьбы M6. Вес 4,4 фунта (2,0 кг)</t>
  </si>
  <si>
    <t>Материал: нержавеющая сталь, длина 256 мм, ширина 26 мм, зажимы на М6. Отверстия с двух сторон. Тип резьбы M6. Вес не более 2,2 фунта (1,0 кг).</t>
  </si>
  <si>
    <t xml:space="preserve">HeNe лазер </t>
  </si>
  <si>
    <t>Лазерная трубка с красным гелий-неоновым лазером с блоком питания на 120/220 В, размеры трубки не более 425мм×диаметр 44 мм. Длина волны 633 нм, мощность не менее 5 Вт. поляризация 500:1. Диаметр луча (1 / е ²) не более 0,80 мм. Уровнь шума не более 1,0%. Продольный режим не более 441 МГц. Размер лазерной головки не более 16,75 х 1,75 дюйма.</t>
  </si>
  <si>
    <t xml:space="preserve">Кинематическое крепление </t>
  </si>
  <si>
    <t xml:space="preserve">Поворотный столик </t>
  </si>
  <si>
    <t xml:space="preserve">Материал: сталь. Измерительное поворотное основание, позволяющее поворачивать держатель для зеркала на 3600, совместимый с рельсами шириной 26 мм </t>
  </si>
  <si>
    <t xml:space="preserve">Уровень шума: не более 30 дБ. Портативный. Давление сжатого воздуха до 7 атм, питание 220 В, датчик контроля. В комплекте аппаратные предохранительные клапана, датчики, розетки, краны, фитинги, воздушный фильтр, регулятор.  </t>
  </si>
  <si>
    <t xml:space="preserve">Материал: сталь, совместимый с рельсами шириной 26 мм. 
Компактное кинематическое крепление для зеркала диаметром не более 25,4 мм и спектроделителей толщиной от 4 до 8 мм. Регулировка винтов до  ± 1 °.  Шестигранная головка. Вращение не менее 360 °. С одной стороны  оптическая ось высоты в 32,5 мм,с другой стороны – 19,5 мм. </t>
  </si>
  <si>
    <r>
      <t xml:space="preserve">Двухканальный, откалиброванный на детекторы, вес не более 5,1 кг, интерфейс USB, диапазоны мощности не менее 250 пиковатт, не более 400 Вт, точность не менее 1%. </t>
    </r>
    <r>
      <rPr>
        <sz val="11"/>
        <color theme="1"/>
        <rFont val="Times New Roman"/>
        <family val="1"/>
        <charset val="204"/>
      </rPr>
      <t xml:space="preserve">Частота дискретизации не более 250 кГц. Разрешение не менее 0,0004%. Вход детектора до 25 мА для фотодиодов. Аналоговый выход 0-1 В, 0-2 В, 0-5 В или 0-10 В Полоса пропускания не менее DC-500 кГц (фотодиод), Тип дисплея 5.7 "TFT LCD графический. </t>
    </r>
  </si>
  <si>
    <r>
      <t xml:space="preserve">Материал германий. Максимальная мощность 2 Вт, энергия 5 мкДж, спектральный диапазон 780-1800 нм, точность 2-4%. </t>
    </r>
    <r>
      <rPr>
        <sz val="11"/>
        <color theme="1"/>
        <rFont val="Times New Roman"/>
        <family val="1"/>
        <charset val="204"/>
      </rPr>
      <t>Тип разъема DB15. Диаметр не более  0,3 см. Энергия импульса не менее 5 мкдж. Энергия импульса, максимальная - без аттенюатора 5 N J. Равномерность не более ± 2%. Погрешность калибровки не более 2%. Погрешность калибровки аттенюатора 5%. Линейность не более ± 0,5%.</t>
    </r>
  </si>
  <si>
    <r>
      <t>Термопарный детектор. Диапазон мощности 40 мкВт – 3 Вт, спектральный диапазон 0,19 – 11 мкм, точность 3%, диаметр приемника не менее 9 мм. Измеряет оп</t>
    </r>
    <r>
      <rPr>
        <sz val="11"/>
        <color theme="1"/>
        <rFont val="Times New Roman"/>
        <family val="1"/>
        <charset val="204"/>
      </rPr>
      <t>тическую мощность от 40 мВт до 3 Вт  и энергию от 20 мкдж-2J.охват диапазона длин волн от 0,19 до 11 мкм. Измеряемая мощность не менее 3 Вт. Тип разъема DB15. Диаметром не более 9,5 мм. Спектральный диапазон от 0,19 до 11 мкм. Плотность мощности не менее 1 квт/см2. Наличие охлаждения теплоотвода. Диапазон мощности от 40 мкВт до  3 Вт. Максимальная плотность энергии  при более 100 нс, 0,3 Дж/см2; при 0,5 мс, 1 Дж/см2; при 2 мс, 2 Дж/см2; при 10 мс, 4 Дж/см2 Дж/см2. Линейность ± 1,5%. Погрешность калибровки не более ± 3%. Эквивалентная мощность шума μ 2 W. Повторяемость неболее ± 0,5%. Размеры не менее: 2,76 х 2,76 х 1,18 дюйма (70 х 70 х 30 мм). Вес не более 0,44 фунта (0,2 кг).</t>
    </r>
  </si>
  <si>
    <r>
      <t xml:space="preserve">Комплект из 4-х изоляторов, каждый на нагрузку не менее 900 кГ, высотой не более 28 дюймов (711 мм), точность установки уровня </t>
    </r>
    <r>
      <rPr>
        <sz val="11"/>
        <color rgb="FF000000"/>
        <rFont val="Times New Roman"/>
        <family val="1"/>
        <charset val="204"/>
      </rPr>
      <t>±</t>
    </r>
    <r>
      <rPr>
        <sz val="11"/>
        <color theme="1"/>
        <rFont val="Times New Roman"/>
        <family val="1"/>
        <charset val="204"/>
      </rPr>
      <t xml:space="preserve">0,25 мм. Грузоподъемность не менее 8000 фунтов.Механическая регулировка высоты. Нагрузка на кажый изолятор до 2000 фунтов (900 кг). Вертикальная изоляция не менее 5 Гц 94%, горизонтальная изоляция не менее 5 Гц 85%. Выдерживает давление воздуха не менее 20-85 фунтов на квадратный дюйм (1.4-6.0 кг/см2). </t>
    </r>
  </si>
  <si>
    <t>Склад № 1:
Разборка, подшивки потолков из гипсокартонных листов.
Пробивка борозд в бетонных стенах.
Устройство подвесных потолков из гипсокартона.
Прокладка электрических кабелей до 35 кВ.
Прокладка силовых кабелей до 660 В.
Заделка борозд в бетонных стенах.
Склад № 2:
Демонтаж дверных коробок с отбивкой откосов.
Разборка подшивки потолков из гипсокартонных листов.
Демонтаж радиатора.
Укрепление стен решетчатой конструкцией.
Отделка стен.
Устройство подвесных потолков из гипсокартона.</t>
  </si>
  <si>
    <t>Акустическая система с лазерным измерением</t>
  </si>
  <si>
    <t>Азотный импульсный лазер: Длина волны - 337 нм. Мощность пульса не менее 30 кВт, энергия импульса &gt;= 90 МДж. Расходимость луча &lt;= 0.5 мкрад. Продолжительность импульса 3 ns. Частота следования импульса - 10 Гц. - Цифровой осциллограф с монитором не менее 19 дюмов: ширина спектра 600 мГц. Частота выборки &gt;= 4*10Е9 1/с. - Линейный стол с блоком управления: длина пробега 500 мм. Повторяемость +=1.5 микрон. Абсолютная погрешность 5μm для полной длины пробега 50 мм. на оси. - Лазерно-акустическая устройство состоящее из лучепровода для лазера и акустического датчика: для образцов выше 150 мм в диаметре. Ширина спектра 250 мГц.  ПК с монитором не менее 19 дюймов.  Максимальная высота 1.5 м. Вес не более 175 кг.</t>
  </si>
  <si>
    <t>Расходные материалы и химические реагенты для проведения практических занятий по химии и биологии подготовительной школы UCL Foundation</t>
  </si>
  <si>
    <t>Лабораторные расходные материалы для обеспечения деятельности учебных лабораторий UCL Foundation комплект 3</t>
  </si>
  <si>
    <t>Вакуумный концентратор</t>
  </si>
  <si>
    <t xml:space="preserve">Работает в четырех температурных режимах: комнатная температура, 30. °С, 45 °С и 60 °С.
Эмиссионный конденсатор в комплекте с концентратором, очищающий не менее 85% воздуха, предотвращая распространение вредных испарений в окружающую среду. Химически устойчивая камера для концентрирования изготовленная из нержавеющей стали.
Скорость вращения: фиксированная: не менее 1400 об/мин, вакуум 20 mbar, производительность вакуумного насоса не менее 1,7 м³/час, Габариты не более 320х530х300 мм, Максимальная мощность350 Вт, Вес не более 31 кг. </t>
  </si>
  <si>
    <t>Вытяжной шкаф</t>
  </si>
  <si>
    <t>35 рабочих дней со дня вступления в силу договора</t>
  </si>
  <si>
    <t>Лабораторные принадлежности для проведения практических занятий по химии и биологии подготовительной школы UCL Foundation</t>
  </si>
  <si>
    <t xml:space="preserve">Предусилитель 
</t>
  </si>
  <si>
    <r>
      <t xml:space="preserve">Длина не более 173 мм., ширина не более 105 мм., высота не более 100 мм., 64 канальный предусилитель с дифференциальным выходом; переключатель чувствительности, коэффициент 5; защита от электростатического разряда; 100 омный дифференциальный выход; вход для пульсатора; напряжение смещения до </t>
    </r>
    <r>
      <rPr>
        <u/>
        <sz val="11"/>
        <color theme="1"/>
        <rFont val="Times New Roman"/>
        <family val="1"/>
        <charset val="204"/>
      </rPr>
      <t xml:space="preserve">+ </t>
    </r>
    <r>
      <rPr>
        <sz val="11"/>
        <color theme="1"/>
        <rFont val="Times New Roman"/>
        <family val="1"/>
        <charset val="204"/>
      </rPr>
      <t>400 В; диапазон энергии не более 101 МэВ, с возможностью использования в вакууме</t>
    </r>
  </si>
  <si>
    <t xml:space="preserve">120 календарных дней со дня вступления в силу договора 
</t>
  </si>
  <si>
    <t>Лабораторные расходные материалы для обеспечения деятельности учебных лабораторий UCL Foundation комплект 2</t>
  </si>
  <si>
    <t>Лабораторные принадлежности для проведения практических занятий Школы наук и технологий</t>
  </si>
  <si>
    <t>Лабораторные расходные материалы для обеспечения деятельности научных лабораторий Департамента физических исследований комплект 6</t>
  </si>
  <si>
    <t xml:space="preserve">Лабораторные расходные материалы для обеспечения деятельности научных лабораторий Департамента Биосенсоров и биоинструментов  
комплект 8
</t>
  </si>
  <si>
    <t>Лабораторные расходные материалы для обеспечения деятельности учебных лабораторий Школы наук и технологий комплект 24</t>
  </si>
  <si>
    <t>Шкаф вытяжной: Рабочая поверхность - керамогранит, длина не более 1200 мм, полезная внутренняя длина в боксе не более 1170 мм, глубина 1:полезная внутренняя глубина  не более 700/600 мм, глубина 2: полезная внутренняя глубина  не более 800/700 мм, высота не более 2250 мм. В комплект входит: рабочии бокс, рамное основание и автомат аварийного отключения электропитания. Подробное описание согласно технической спецификации</t>
  </si>
  <si>
    <t>Формирователь</t>
  </si>
  <si>
    <t>Формирователь с дифференциальным входным сигналом, формирующий /временной полосовой усилитель с дискриминатором и триггером на высокую множественность, 16-канальный модуль NIM, расчетная низкая мощность, формирующие усилители с восстановлением базовой линии, временные полосовые усилители, дискриминаторы переднего фронта, цифровая задержка 450 нс  для остановки времени, выход для триггера, триггер на высокую множественность, коэффициент регулируется от 1 до 600, низкий уровень шума: не более 7uV (коэффициент усиления=100 и время формирования = 2 мкс), низкая интегральная нелинейность.</t>
  </si>
  <si>
    <t xml:space="preserve">Лабораторные расходные материалы для реализации  проекта «Исследование концентраторов света для повышения эффективности фотоэлементов и разработка систем управления установок возобновляемых источников энергии» согласно технической спецификации </t>
  </si>
  <si>
    <t>Лабораторные расходные материалы для обеспечения деятельности научных лабораторий Департамента нанобиотехнологий комплект 7</t>
  </si>
  <si>
    <t>подпункт 20, подпункт 6</t>
  </si>
  <si>
    <t>Оборудование для изготовления литий-ионных батарей в условиях инертной атмосферы (четырехперчаточный бокс с двумя очистными колонками). Габаритные размеры: длина – не менее 1800 мм., высота – не менее 920 мм., ширина – не менее 840 мм. Должны быть сконструированы программируемый логический контроллер (PLC) с сенсорной панелью размером не менее 5,7 дюймов, автоматический контроль давления перчаточного бокса и ножная педаль для регулирования давления в боксе. Электрическое подключение должно  быть 220VAC, 1-фазный 50/60Гц, максимально 10A. Толщина окна перчаточного бокса не менее  10 мм. Перчаточный порт диаметром 220 мм с кольцевым уплотнением. Перчатки бутиловые толщиной не менее 0,4 мм, в количестве не менее 4 шт. Перчаточный бокс должен иметь внутри две (2) системы очистки газа для удаления H2O (воды) и O2 (кислорода) с достигаемой чистотой атмосферы по воде и кислороду меньше &lt;1ppm. Количество очистительных колонок не менее 2 шт. Вакуумный насос производительностью не менее 12м³/ч и предельным вакуумом &lt;3x10-2 мбар. Должны быть две (2) переходные камеры с правой стороны: большая и маленькая. Большая круглая переходная камера диаметром 380-400 мм, длиной 590-620 мм из нержавеющей стали марки SUS 304, толщиной не менее 2 мм. Выдвижные полки из нержавеющей стали марки SUS 304. Маленькая переходная камера должна быть длиной не менее 400 мм, диаметром не менее 150 мм из нержавеющей стали марки SUS 304, толщиной не менее 3 мм, со скоростью утечки: &lt;10-5 мбар л/с. 
.Подробное описание согласно технической спецификации</t>
  </si>
  <si>
    <t>Комплект оборудования состоит из следующих частей: 
Установка по получению кислорода, в составе:
-  компрессор винтовой для сжатого  воздуха производительностью не менее 5 кВт,  точкой росы  3°C, ресивер для сжатого воздуха не менее 500  литров.
- генератор кислорода,  состоящий из молекулярного сита, системы управления работой  запорной арматуры кислородной установки с сенсорным цветным экраном, системой контроля, програмирования и сигнализации, самой запорной арматурой с электромагнитными и пневмоклапанами, трубная обвязка и сосудами адсорберов, с производительностью не менее 2,1 см3/час и чистотой  не менее 99%, минимальное давление на входе – 6 бар,  давление на выходе – 3,5 бар,  рабочее давление – 6 бар.
- кислородный компрессор для наполнения баллонов с максимальным давлением заполнения баллона не менее 140 бар и  давлением всасывания 2-5 бар и выходом 0,35 м3/час.
Установка по получению азота, в составе:
-  компрессор винтовой для сжатого  воздуха производительностью не менее 2 кВт и  точкой росы  +3°C. 
- ресивер для сжатого воздуха не менее 200 литров, с манометром давлением не менее 10 бар.
- генератор азота,  состоящий из молекулярного сита, системой управления работой  запорной арматуры азотной установки с сенсорным цветным экраном, системой контроля, программирования и сигнализации, самой запорной арматуры с электромагнитными и пневмоклапанами, трубной обвязкой и сосудами адсорберов, производительностью не менее 2,1 см3/час, чистота не менее 99,9999%,  минимальное давление на входе 6 бар,  давление на выходе 3,5 бар, рабочее давление 6 бар.
 - ресивер для азота не менее 200 литров.              
- азотный компрессор  для наполнения баллонов с максимальным давлением заполнения баллона не менее 140 бар и давлением всасывания 2-5 бар и выходом 0,35 м3/час.
Подробное описание согласно технической спецификации</t>
  </si>
  <si>
    <t>Портативный флуоресцентный спектрометр. Диапазон детекции 200-1100. Возможность использования с линейными фильтрами для разделения спектров возбуждения и эмиссии . В комплект спектрометра входит :ксеноновая лампа 220 Гц, диапазон спектра 220-750 нм, ~5500 ч при 50 Гц (1 шт); адаптер для соединения спектрометра  и ксеноновой лампы (1 шт); держатель кювет, 4 коллиматора, длина оптического пути 1 см (1 шт),  кварцевые кюветы объемом 3,5 мл.,  длина оптического пути 1 см (1 шт); крышка для кювет (1шт); набор фильтров включающий комбинацию фильтров высокой и низкой пропускной способностью, адаптер для закрепления фильтра к держателю кювет, система линз для экспериментов по абсорбции /пропускной способности, диффузор (1шт); оптическое волокно диаметром 600µм, УФ – видимый спектр (2шт). Насос шприцевой (2шт): точность +0,5%, для шприцов объемом от 0,5 мкл до 60 мл.</t>
  </si>
  <si>
    <t>Потенциометрический титратор</t>
  </si>
  <si>
    <t xml:space="preserve">Атомно-абсорбционный спектрометр высокого разрешения </t>
  </si>
  <si>
    <t xml:space="preserve">Анализатор вольтамперометрический  </t>
  </si>
  <si>
    <t>Автоматический интеллектуальный лабораторный  титратор модульной конструкции с программным обеспечением. Ход поршня при дозировании – сверху-вниз. Дискретность дозирования: не менее 10 000.
Размеры мм: не более 142х227х231 мм. Вес: не более 2,8 кг
Электропитание: 220В/50 Гц. Комплект прибора должен состоять из:
Автоматический титратор - 1 шт. Магнитная мешалка  – 1 шт.
Интеллектуальное дозирующее устройство – 2 шт.
Дозирующая бюретка, 10мл – 2 шт. Дозирующая бюретка, 20мл – 2 шт.
Программное обеспечение на русском языке – 1 шт.
Бутыль для реагентов, 1л темное стекло – 8 шт.
Кабель для электродов, 1 метр – 1 шт.
Кабель для электрода с соединением U/plug F, 2x2 mm B, 1 метр, 1 шт.
Полное описание согласно технической спецификации.</t>
  </si>
  <si>
    <t>Оптическая схема спектрометра: Двойной Эшелле-полихроматор высокого разрешения (разрешение 2 пм при 200 нм). 
Спектральный диапазон: 185 - 900 нм. Малошумящий ультрафиолетовый-чувствительный полупроводниковый детектор. 
Компрессор воздуха, 1шт. Регулятор давления в аргоновом баллоне, 1шт. Регулятор давления в ацетиленовом баллоне, 1шт. Регулятор давления в баллоне с закисью азота, 1шт. Скраппер, 1шт. Комплект необходимых расходных материалов, 1шт. Расходные материалы на 1000 пламенных, 1000 графитовых анализов, 1шт. Запасные части для атомно-абсорбционного спектрометра рекомендованные заводом-изготовителем. Компьютер, принтер, монитор. Габаритные размеры спектрометра, не более: Д*В*Ш: 700 – 120 х 48 х 60 см, вес не более: 230 кг.
Полное описание согласно технической спецификации.</t>
  </si>
  <si>
    <t>Пластина основания и крышка измерительной руки: метал, горче-эмалированный. Скорость вращения мешалки: 200 до 3000 об/мин. Стабильность скорости: ± 5%. Материал: полиэтилентерефталат. Рабочий объем измерительной ячейки: не менее 10-70 мл. Размеры основного анализатора не более: ширина: 258 мм, высота: 245 мм (с поднятой крышкой 630 мм), глубина: 535 мм. Вес: без аксессуаров не более 9,7 кг. 
Полное описание согласно технической спецификации.</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</si>
  <si>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3</t>
  </si>
  <si>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3</t>
    </r>
  </si>
  <si>
    <r>
      <t xml:space="preserve">Лабораторные расходные материалы для обеспечения деятельности </t>
    </r>
    <r>
      <rPr>
        <sz val="11"/>
        <rFont val="Times New Roman"/>
        <family val="1"/>
        <charset val="204"/>
      </rPr>
      <t xml:space="preserve">научных </t>
    </r>
    <r>
      <rPr>
        <sz val="11"/>
        <color indexed="8"/>
        <rFont val="Times New Roman"/>
        <family val="1"/>
        <charset val="204"/>
      </rPr>
      <t>лабораторий</t>
    </r>
    <r>
      <rPr>
        <sz val="11"/>
        <rFont val="Times New Roman"/>
        <family val="1"/>
        <charset val="204"/>
      </rPr>
      <t xml:space="preserve"> Департамента биофизики МИЦ комплект 2</t>
    </r>
  </si>
  <si>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</si>
  <si>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25</t>
  </si>
  <si>
    <t>до 60 календарных дней со дня вступления в силу договора</t>
  </si>
  <si>
    <t>Алюминиевый, нержавеющий, латунный, бронзовый, цветной металлопрокат, согласно технической спецификации</t>
  </si>
  <si>
    <t>Стеллаж для растений</t>
  </si>
  <si>
    <t>Состоит из 2 полок. Верхняя полка должна быть изготовлена из каленого стекла, цвет прозрачный, толщиной не менее 60 мм., нижняя полка изготовлена из нержавеющей стали (цвет по согласованию с заказчиком), каркас изготовлен из нержавеющей стали. Габаритные размеры: длина не  менее 1200 мм., ширина не менее 850 мм., высота не менее 900 мм., регулируемые опоры, высота регулировки  до 50 мм.</t>
  </si>
  <si>
    <t>Лабораторные расходные материалы для обеспечения  деятельности лабораторий Технопарка: комплект 1</t>
  </si>
  <si>
    <t>Лабораторные расходные материалы для обеспечения  деятельности лабораторий Технопарка, согласно технической спецификации</t>
  </si>
  <si>
    <t>Комплект газовых баллонов</t>
  </si>
  <si>
    <t xml:space="preserve">В комплект входят:
1) Газовый баллон емкостью 40 л, высотой 1755 мм, весом не менее 65 и не более 75 кг, и диаметром цилиндра 219 мм с газовой смесью с содержанием аргона не менее 97% и водорода не менее 3%;
2) Газовый баллон емкостью 40 л, высотой 1755 мм, весом не менее 65 и не более 75 кг, и диаметром цилиндра 219 мм с аргоном газообразным с чистотой не менее 99,987%;
3) Газовый баллон емкостью 40 л, высотой 1755 мм, весом не менее 65 и не более 75 кг, и диаметром цилиндра 219 мм с гелием, чистота гелия не ниже 99,995% и допустимым содержанием примесей: кислород не более 0,002%, вода не более 0,002%; 
4) Газовый баллон емкостью 40 л, высотой 1755 мм, весом не менее 65 и не более 75 кг, и диаметром цилиндра 219 мм с азотом газообразным, чистотой не менее 99,9%;
5) Газовые редукторы для аргона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(2 шт.); 
6) Газовый редуктор для азота  с наибольшей пропускной способностью в м3/ч: не более 5, с наибольшим давлением газа на входе в МПа (кгс/см2): не более 20 (200), и с наибольшим рабочим давлением газа в МПа (кгс/см2): не более 0,35 (3,5) (1 шт.); 
7) Газовый редуктор для гелия с наибольшей пропускной способностью при наибольшем рабочем давлении в м3/ч (л/мин): не более 4,2 (70), с давлением газа на входе в МПа (кгс/см2): наибольшее – не более 20 (200), наименьшее при наибольшем расходе – не менее 1,5 (15) (1 шт.).
</t>
  </si>
  <si>
    <t>Лабораторные расходные материалы для обеспечения деятельности научных лабораторий и для реализации проекта "Детектирование фазового перехода в тугоплавких сплавах посредством наносекундой лазерной акустики" комплект 4</t>
  </si>
  <si>
    <t>Лабораторные расходные материалы для обеспечения деятельности учебных лабораторий Школы наук и технологий комплект 26</t>
  </si>
  <si>
    <t>Лабораторные расходные материалы для обеспечения деятельности учебных лабораторий Школы наук и технологий комплект 27</t>
  </si>
  <si>
    <t>Лабораторные расходные материалы для обеспечения деятельности учебных лабораторий Школы наук и технологий комплект 28</t>
  </si>
  <si>
    <t>Лабораторные расходные материалы для обеспечения деятельности учебных лабораторий Школы наук и технологий комплект 29</t>
  </si>
  <si>
    <t>Лабораторные расходные материалы для обеспечения деятельности учебных лабораторий Школы наук и технологий комплект 30</t>
  </si>
  <si>
    <t>Лабораторные расходные материалы для обеспечения деятельности учебных лабораторий Школы наук и технологий комплект 31</t>
  </si>
  <si>
    <t>Лабораторные расходные материалы для обеспечения деятельности учебных лабораторий Школы наук и технологий комплект 32</t>
  </si>
  <si>
    <t>Лабораторные расходные материалы для обеспечения деятельности учебных лабораторий Школы наук и технологий комплект 33</t>
  </si>
  <si>
    <t>Наборы лабораторных расходных материалов для обеспечения деятельности учебных лабораторий Школы наук и технологий, согласно технической спецификации</t>
  </si>
  <si>
    <t>Лабораторная посуда  и расходные материалы для обеспечения деятельности учебных лабораторий Школы наук и технологий, согласно технической спецификации</t>
  </si>
  <si>
    <t>Лабораторная посуда   для обеспечения деятельности учебных лабораторий Школы наук и технологий, согласно технической спецификации</t>
  </si>
  <si>
    <t>Химические, биологические расходные материалы  для обеспечения деятельности учебных лабораторий Школы наук и технологий, согласно технической спецификации</t>
  </si>
  <si>
    <t>91 календарных дней со дня вступления в силу договора</t>
  </si>
  <si>
    <t>105 календарных дней со дня вступления в силу договора</t>
  </si>
  <si>
    <t>84 календарных дней со дня вступления в силу договора</t>
  </si>
  <si>
    <t>Система высокоразрешающей визуализации множественных популяций клеток</t>
  </si>
  <si>
    <t xml:space="preserve">Прибор должен получать микроскопические изображения клеток  непосредственно в потоке с частотой не менее 5000 событий в секунду и обеспечивать интенсивную спектральную компенсацию в режиме реального времени, а также быть способен работать с переменным выходным объемом образца с минимальным объемом не более 20 мкл и максимальным объемом не менее 150 мкл, выполнять автоматизированные и непрерывные измерения не менее 96 образцов в течение одного пуска и генерировать не менее двенадцати (12) одновременных изображений каждой клетки с увеличениями х20, х40, х60 ( числовая апертура для х60= 0,9). Изображения должны включать не менее одного изображения в светлом поле, дополнительное изображение в темном поле и до десяти (10) отдельных флуоресцентных изображений. Флуоресцентные изображения должны попадать в следующие спектральные диапазоны; 420-480 нм, 480-560 нм, 560-595 нм, 595-660 нм, 660-740 нм и 740-800 нм.
Прибор должен включать: фиолетовый лазер с длиной волны 405 нм ± 5нм с мощностью не менее 100мВ; кассету из двух синих лазеров с длиной волны 488 нм ± 5нм с суммарной мощностью не менее 400 мВ; зеленый лазер с длиной волны 560 нм ± 5нм с мощностью не менее 150мВ; желтый лазер с длиной волны 590 нм ± 5нм с мощностью не мене 250мВ; красный лазер с длиной волны 640 нм ± 5нм с мощностью не менее 150 мВ; ультрафиолетовый лазер 370 нм ±5 нм, с мощностью не менее 30 мВт; лазер освещения темного поля с длиной волны 780 нм ± 15нм с мощностью не менее 70мВ; калибрирующий лазер с длиной волны 840 нм ± 15нм с мощностью не менее 20мВ; а также иметь оптический механизм, способный захватывать в фокус целую клетку диаметром не менее 16мкм. 
Система должна включать в себя рабочую станцию-компьютер с двумя жесткими дисками емкостью не менее 1,5 ТБ каждый, двойной гигабитный сетевой адаптер, видеокарту с минимальной памятью 256 Мб.Полное описание согласно технической спецификации
</t>
  </si>
  <si>
    <t>Лабораторные расходные материалы для обеспечения  деятельности научных лабораторий Департамента физических исследований: комплект 7</t>
  </si>
  <si>
    <t>г.Хэрндон, Вирджиния, США. г.Астана,пр.Кабанбай батыра, 53</t>
  </si>
  <si>
    <t>ИСКЛЮЧЕНА</t>
  </si>
  <si>
    <t>Источник света</t>
  </si>
  <si>
    <t>Спектрофотометр</t>
  </si>
  <si>
    <t xml:space="preserve">Размеры: 1200 мм х 1800 мм х 110 мм, интервал отверстий 12,5 мм, сверху и снизу панели из нержавеющей стали толщиной 5 мм. 
</t>
  </si>
  <si>
    <t>Источник cвета(лазер)</t>
  </si>
  <si>
    <t>Коллимированный, фокусируемый модуль для лазерного диода, на длину волны 532 нм,
мощность от 1 МВт до 4,5 МВт,
расхождение ≤ 1,8 мрад</t>
  </si>
  <si>
    <t xml:space="preserve">Вакуумный пластинчато-роторный насос 
</t>
  </si>
  <si>
    <t xml:space="preserve">Турбомолекулярный насос </t>
  </si>
  <si>
    <t xml:space="preserve">Компактный многофункциональный безмасляный течеискатель </t>
  </si>
  <si>
    <t xml:space="preserve">Номинальная скорость откачки: не менее 9,7 м3/ч (не менее 160 л/мин). Предельное давление: не менее 5*10-4 мбар (по непромышленным тестам предельное парциальное давление 10-4 мбар) Предельное давление при открытом газовом балласте: не более 10-2 мбар. Питание: 180-254VAC – 50/60Hz .
</t>
  </si>
  <si>
    <t xml:space="preserve">Оптическая платформа
</t>
  </si>
  <si>
    <t>Ультрамикротом</t>
  </si>
  <si>
    <t>Услуги по организации исследований в сфере рационального дизайна и создания новых лекарственных препаратов по проекту "Рациональный дизайн новых химических лекарственных препаратов на основе соединений, блокирующих поры в клеточных мембранах" Этап 1</t>
  </si>
  <si>
    <t>с даты вступления в силу договора до 31 октября 2013 г.</t>
  </si>
  <si>
    <t xml:space="preserve">Вольфрамовый-дейтериевый источник света, стабильный выход в диапазоне 215-2500 нм, 1000 часов
</t>
  </si>
  <si>
    <t>Калиброванный вольфрамовый галогенный источник света в диапазоне 300-1050 нм, источник питания 12 В постоянного тока</t>
  </si>
  <si>
    <t xml:space="preserve">Вольфрамовый галогенный источник света. Диапазон 360 -2000 нм. Встроенный вентилятор поддерживает температуру. Встроенный разъем для фильтров размерами - 25,4-мм круглый, или до 50,8 мм квадратный и до 3 мм в толщину
</t>
  </si>
  <si>
    <t xml:space="preserve">Спектрометр, размеры: 148,6 мм х 104,8 мм х 45,1 мм, вес: 570 г. Разрешение: 3636 пикселей
Размер пикселя: 8 мкм х 200 мкм. 
</t>
  </si>
  <si>
    <t>Длина волны 635 нм, 4.0 mW, регулируемая мощность на выходе, с интегрированным затвором</t>
  </si>
  <si>
    <t>Длина волны 405 нм, 4.0 mW, регулируемая мощность на выходе, с интегрированным затвором</t>
  </si>
  <si>
    <t xml:space="preserve">Предельное давление, создаваемое насосом: не менее чем 5•10–10мбар. Частота вращения, не менее 60 000 об/мин допустимые пределы ±2 %. Время разгона не более 1,8 мин. Потребление охлаждающей воды: не более 50 л/час. Температура охлаждающей воды: 15-35 °C. Подвеска ротора: гибридная (магнитная+подшипниковая технология). Гибридная (магнитная+подшипниковая технология, сочетающая преимущества магнитно-левитационного подвеса и механической прочности классических турбонасосов). Макс. допустимое магнитное поле: не менее 5,5 МТл .Уровень давления звука: ≤ 50 дБ (A). Питание: 24 VDC.                
В комплекте: Контроллер: встроенный. Класс защиты: IP 54. Контроллер, блок дистанционного управления, воздушное охлаждение, программное обеспечение для работы с компьютером, преобразователь питания для работы с сетью 220В/50Гц. Зажим для соединения фланцев. Материал нерж сталь 304. Фланец-заглушка, материал нерж сталь. Сильфон для гибкого соединения поста и вакуумной камеры. Материал нерж сталь, длина не менее 250 мм. Активный датчик (Пирани/холодный катод).
Максимальный диапазон измерений: 1000 мбар. Минимальный диапазон измерений 5 ∙ 10-9 мбар. Допустимая длина сигнального кабеля датчика: до 300 м .Температура (рабочая) +5..+55 °C. Полное описание согласно технической спецификации
</t>
  </si>
  <si>
    <t xml:space="preserve">Ультрамикротом с компьютерным управлением, оснащенный сенсорным экраном и HD видеомикроскопом:
- Автоматическое выполнение тонких срезов (минимальная толщина среза от 5 нм) 
- Автоматическое выполнение толстых срезов (минимальная толщина среза до 15 мкм)  
- Скорость среза от 0.1 до 100 мм/сек
- Диапазон автоматической подачи образца 200 мкм
- Высокоточная мануальная подвижка держателя ножа 30×12 мм 
- Держатель ножа с возможностью поворота не менее 360° и настройки угла наклона ножа от -2° до +15° для 12 мм стеклянных и алмазных ножей.
Рабочая станция, минимальные параметры:
не менее 2.5 GHz процессор, 6GB RAM, 4 порта USB,привод DVD, жесткий диск 1TB.
В комплекте:
1) Криокамера к ультрамикротому: Изолированная с внешним нагревом и внутренним освещением. Рабочий диапазон температур от -180°С до +35°С.
2) Комплект ножей для системы.
Подробное описание согласно технической спецификации
</t>
  </si>
  <si>
    <t xml:space="preserve">             </t>
  </si>
  <si>
    <t xml:space="preserve">Дизайн новых соединений на основе β-циклодекстрина;                                                      подготовка протокола синтеза новых производных β-циклодекстрина;                                                            синтезирование минимум 10 (десять) новых производных β-циклодекстрина; 
подготовка протокола для in vitro тестирования синтезированных соединений; 
проведение in vitro тестирования всех новых производных β-циклодекстрина для определения пора блокирующих свойств
</t>
  </si>
  <si>
    <t>Лабораторные расходные материалы для реализации проекта "Исследование резонанса взаимодействий α+13С при малых энергиях", согласно технической спецификации</t>
  </si>
  <si>
    <t>Лабораторные расходные материалы для обеспечения деятельности учебных лабораторий (мастерских) комплект 1</t>
  </si>
  <si>
    <t xml:space="preserve">Скорость откачки по гелию гибридным турбонасосом: не менее 1,1 л/с. Форвакуумная откачка: не менее 1,7 м3/ч (мембранный насос). Давление на фланце всасывания для начала работы: 15 мбар. Вес: не менее 21 кг. Размеры: не более 350 x 245 x 414 мм
Питание универсальное: 100/240 В - 50/60 Гц. Рабочая температура 10 … 40°C. Встроенная калибровочная течь (автоматически калибруется при запуске).
В комплекте течеискателя:
1)  Щуп-пробозаборник для работы по методу щупа, длина не менее 5 м; 2) Пистолет для обдува гелием для работы по вакуумному методу c набором аксессуаров; 3) Пульт дистанционного управления; 4) Тележка для мобильности перемещения течеискателя на значительные расстояния; 5) Инструкция по эксплуатации на русском языке,  6) Приварной фланец,  7) Гибкий сильфонный трубопровод из нержавеющей стали с фланцами,  8) Хомут; 9) Кольцо центрирующее из нержавеющей стали с уплотнением, 10) Вентиль угловой. 11) Аксессуары.  Полное описание согласно технической спецификации
</t>
  </si>
  <si>
    <t>Лабораторные расходные материалы для обеспечения деятельности учебных лабораторий UCL Foundation комплект 4</t>
  </si>
  <si>
    <t>Лабораторные расходные материалы  для реализации проектов офиса  коммерциализации  комплект 9</t>
  </si>
  <si>
    <t>Химические реагенты и лабораторная посуда для обеспечения деятельности и реализации проекта "Приобретение технологической платформы для основной лаборатории синтеза ДНК в "Назарбаев Университет", согласно технической спецификации</t>
  </si>
  <si>
    <t>Расходные материалы и химические реагенты для проведения практических занятий по химии и биологии подготовительной школы UCL Foundation, согласно технической спецификации</t>
  </si>
  <si>
    <t>15 календарных дней со дня вступления в силу договора</t>
  </si>
  <si>
    <t>120 календарных дней с даты получения заказа и обсуждения деталей</t>
  </si>
  <si>
    <t>Лабораторные расходные материалы для обеспечения деятельности научных лабораторий Департамента нанобиотехнологий комплект 8</t>
  </si>
  <si>
    <t>Лабораторные расходные материалы для обеспечения деятельности научных лабораторий Департамента нанобиотехнологий комплект 9</t>
  </si>
  <si>
    <t>Лабораторные расходные материалы для обеспечения деятельности учебных лабораторий UCL Foundation комплект 5</t>
  </si>
  <si>
    <t>Лабораторные принадлежности для проведения практических занятий подготовительной школы UCL Foundation, согласно технической спецификации</t>
  </si>
  <si>
    <t>Термостолик</t>
  </si>
  <si>
    <t>подпункт 27</t>
  </si>
  <si>
    <t>в течение 60 календарных дней со дня вступления в силу договора</t>
  </si>
  <si>
    <t>21 сентября 2013 года</t>
  </si>
  <si>
    <t xml:space="preserve">Максимальная температура нагрева не менее 300 °C; совместимость со сканирующим зондовым микроскопом AIST SmartSPM. Высота: не более 18 мм, диаметр 8,5 мм, диаметр зоны нагрева 8,5 мм
</t>
  </si>
  <si>
    <t>Магнитная мешалка с подогревом и керамической пластиной нагревания, диапазон вращающего момента от 100 до 1500 оборотов в минуту, диапазон нагревания температур от 50 до 500 °С, скорость нагрева 2.5 К/мин, колебание температур нагрева от 1±К до 10±К, безопасный нагрев 550 °С, потребляемая мощность привода не более 15Вт, производимая мощность привода 1,5Вт, индикатор скорости – шкала, не менее 1 места для перемешивания</t>
  </si>
  <si>
    <t>г. Астана или Акмолинская область</t>
  </si>
  <si>
    <t>Приказ  Генерального директора частного учреждения «Nazarbayev University Research and Innovation System»  от 6 сентября 2013 года №142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</si>
</sst>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р_._-;\-* #,##0.00_р_._-;_-* &quot;-&quot;??_р_._-;_-@_-"/>
    <numFmt numFmtId="164" formatCode="_(* #,##0.00_);_(* \(#,##0.00\);_(* &quot;-&quot;??_);_(@_)"/>
    <numFmt numFmtId="165" formatCode="[$-419]mmmm\ yyyy;@"/>
  </numFmts>
  <fonts count="25" x14ac:knownFonts="1">
    <font>
      <sz val="11"/>
      <color theme="1"/>
      <name val="Calibri"/>
      <family val="2"/>
      <charset val="204"/>
      <scheme val="minor"/>
    </font>
    <font>
      <sz val="11"/>
      <color theme="1"/>
      <name val="Calibri"/>
      <family val="2"/>
      <charset val="204"/>
      <scheme val="minor"/>
    </font>
    <font>
      <sz val="11"/>
      <name val="Times New Roman"/>
      <family val="1"/>
      <charset val="204"/>
    </font>
    <font>
      <sz val="11"/>
      <color indexed="8"/>
      <name val="Calibri"/>
      <family val="2"/>
      <charset val="204"/>
    </font>
    <font>
      <sz val="8"/>
      <name val="Arial"/>
      <family val="2"/>
      <charset val="204"/>
    </font>
    <font>
      <b/>
      <sz val="14"/>
      <name val="Times New Roman"/>
      <family val="1"/>
      <charset val="204"/>
    </font>
    <font>
      <b/>
      <sz val="11"/>
      <name val="Times New Roman"/>
      <family val="1"/>
      <charset val="204"/>
    </font>
    <font>
      <sz val="11"/>
      <color theme="1"/>
      <name val="Calibri"/>
      <family val="2"/>
      <scheme val="minor"/>
    </font>
    <font>
      <b/>
      <sz val="18"/>
      <name val="Times New Roman"/>
      <family val="1"/>
      <charset val="204"/>
    </font>
    <font>
      <sz val="14"/>
      <name val="Times New Roman"/>
      <family val="1"/>
      <charset val="204"/>
    </font>
    <font>
      <sz val="12"/>
      <name val="Times New Roman"/>
      <family val="1"/>
      <charset val="204"/>
    </font>
    <font>
      <sz val="11"/>
      <color indexed="8"/>
      <name val="Times New Roman"/>
      <family val="1"/>
      <charset val="204"/>
    </font>
    <font>
      <sz val="11"/>
      <color theme="1"/>
      <name val="Times New Roman"/>
      <family val="1"/>
      <charset val="204"/>
    </font>
    <font>
      <sz val="11"/>
      <color rgb="FF000000"/>
      <name val="Times New Roman"/>
      <family val="1"/>
      <charset val="204"/>
    </font>
    <font>
      <b/>
      <sz val="14"/>
      <color theme="1"/>
      <name val="Times New Roman"/>
      <family val="1"/>
      <charset val="204"/>
    </font>
    <font>
      <sz val="12"/>
      <color theme="1"/>
      <name val="Times New Roman"/>
      <family val="1"/>
      <charset val="204"/>
    </font>
    <font>
      <sz val="11"/>
      <color rgb="FF222222"/>
      <name val="Times New Roman"/>
      <family val="1"/>
      <charset val="204"/>
    </font>
    <font>
      <u/>
      <sz val="11"/>
      <color theme="1"/>
      <name val="Times New Roman"/>
      <family val="1"/>
      <charset val="204"/>
    </font>
    <font>
      <sz val="11"/>
      <color rgb="FF000000"/>
      <name val="Times New Roman"/>
      <family val="1"/>
    </font>
    <font>
      <sz val="11"/>
      <color theme="1"/>
      <name val="Times New Roman"/>
      <family val="1"/>
    </font>
    <font>
      <sz val="11"/>
      <color indexed="8"/>
      <name val="Times New Roman"/>
      <family val="1"/>
    </font>
    <font>
      <sz val="60"/>
      <name val="Times New Roman"/>
      <family val="1"/>
      <charset val="204"/>
    </font>
    <font>
      <sz val="60"/>
      <color theme="1"/>
      <name val="Times New Roman"/>
      <family val="1"/>
      <charset val="204"/>
    </font>
    <font>
      <sz val="11"/>
      <name val="Times New Roman"/>
      <family val="1"/>
    </font>
    <font>
      <sz val="36"/>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s>
  <cellStyleXfs count="15">
    <xf numFmtId="0" fontId="0" fillId="0" borderId="0"/>
    <xf numFmtId="0" fontId="1" fillId="0" borderId="0"/>
    <xf numFmtId="43" fontId="3" fillId="0" borderId="0" applyFont="0" applyFill="0" applyBorder="0" applyAlignment="0" applyProtection="0"/>
    <xf numFmtId="0" fontId="1" fillId="0" borderId="0"/>
    <xf numFmtId="43" fontId="3" fillId="0" borderId="0" applyFont="0" applyFill="0" applyBorder="0" applyAlignment="0" applyProtection="0"/>
    <xf numFmtId="0" fontId="4" fillId="0" borderId="0"/>
    <xf numFmtId="0" fontId="7" fillId="0" borderId="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7" fillId="0" borderId="0"/>
    <xf numFmtId="0" fontId="1" fillId="0" borderId="0"/>
    <xf numFmtId="164" fontId="1" fillId="0" borderId="0" applyFont="0" applyFill="0" applyBorder="0" applyAlignment="0" applyProtection="0"/>
  </cellStyleXfs>
  <cellXfs count="316">
    <xf numFmtId="0" fontId="0" fillId="0" borderId="0" xfId="0"/>
    <xf numFmtId="0" fontId="2" fillId="2" borderId="1" xfId="4"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165" fontId="2" fillId="0" borderId="1" xfId="0" applyNumberFormat="1" applyFont="1" applyBorder="1" applyAlignment="1">
      <alignment horizontal="center" vertical="center" wrapText="1"/>
    </xf>
    <xf numFmtId="1" fontId="2" fillId="0" borderId="1" xfId="0" applyNumberFormat="1" applyFont="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Fill="1" applyBorder="1" applyAlignment="1">
      <alignment horizontal="center" vertical="center" wrapText="1"/>
    </xf>
    <xf numFmtId="165" fontId="2" fillId="0" borderId="10" xfId="0" applyNumberFormat="1" applyFont="1" applyFill="1" applyBorder="1" applyAlignment="1">
      <alignment horizontal="center" vertical="center" wrapText="1"/>
    </xf>
    <xf numFmtId="1" fontId="2" fillId="2" borderId="1" xfId="0" applyNumberFormat="1" applyFont="1" applyFill="1" applyBorder="1" applyAlignment="1">
      <alignment horizontal="center" vertical="center" wrapText="1"/>
    </xf>
    <xf numFmtId="3" fontId="2" fillId="2" borderId="0" xfId="1" applyNumberFormat="1" applyFont="1" applyFill="1" applyBorder="1" applyAlignment="1">
      <alignment horizontal="center" vertical="center" wrapText="1"/>
    </xf>
    <xf numFmtId="0" fontId="2" fillId="2" borderId="0" xfId="0" applyFont="1" applyFill="1"/>
    <xf numFmtId="3" fontId="6" fillId="2" borderId="0" xfId="0" applyNumberFormat="1" applyFont="1" applyFill="1" applyBorder="1" applyAlignment="1">
      <alignment horizontal="center" vertical="center" wrapText="1"/>
    </xf>
    <xf numFmtId="3" fontId="6" fillId="2" borderId="9" xfId="1" applyNumberFormat="1" applyFont="1" applyFill="1" applyBorder="1" applyAlignment="1">
      <alignment vertical="center" wrapText="1"/>
    </xf>
    <xf numFmtId="3" fontId="6" fillId="2" borderId="1" xfId="2" applyNumberFormat="1" applyFont="1" applyFill="1" applyBorder="1" applyAlignment="1">
      <alignment horizontal="center" vertical="center" wrapText="1"/>
    </xf>
    <xf numFmtId="49" fontId="6" fillId="2" borderId="1" xfId="0" applyNumberFormat="1" applyFont="1" applyFill="1" applyBorder="1" applyAlignment="1">
      <alignment horizontal="center" vertical="center" wrapText="1"/>
    </xf>
    <xf numFmtId="3" fontId="6" fillId="3" borderId="2" xfId="2" applyNumberFormat="1" applyFont="1" applyFill="1" applyBorder="1" applyAlignment="1">
      <alignment horizontal="center" vertical="center" wrapText="1"/>
    </xf>
    <xf numFmtId="3" fontId="6" fillId="5"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xf>
    <xf numFmtId="3" fontId="2" fillId="2" borderId="1" xfId="2" applyNumberFormat="1" applyFont="1" applyFill="1" applyBorder="1" applyAlignment="1">
      <alignment horizontal="center" vertical="center" wrapText="1"/>
    </xf>
    <xf numFmtId="3" fontId="2" fillId="2" borderId="1" xfId="10" applyNumberFormat="1" applyFont="1" applyFill="1" applyBorder="1" applyAlignment="1">
      <alignment horizontal="center" vertical="center"/>
    </xf>
    <xf numFmtId="3" fontId="2" fillId="2" borderId="1" xfId="10" applyNumberFormat="1" applyFont="1" applyFill="1" applyBorder="1" applyAlignment="1">
      <alignment horizontal="center" vertical="center" wrapText="1"/>
    </xf>
    <xf numFmtId="3" fontId="9" fillId="4" borderId="2" xfId="2" applyNumberFormat="1"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2" borderId="0" xfId="0" applyFont="1" applyFill="1"/>
    <xf numFmtId="3" fontId="9" fillId="5" borderId="2" xfId="2" applyNumberFormat="1" applyFont="1" applyFill="1" applyBorder="1" applyAlignment="1">
      <alignment horizontal="center" vertical="center" wrapText="1"/>
    </xf>
    <xf numFmtId="3" fontId="2" fillId="2" borderId="4" xfId="0" applyNumberFormat="1" applyFont="1" applyFill="1" applyBorder="1" applyAlignment="1">
      <alignment horizontal="center" vertical="center"/>
    </xf>
    <xf numFmtId="3" fontId="9" fillId="4" borderId="1" xfId="2" applyNumberFormat="1" applyFont="1" applyFill="1" applyBorder="1" applyAlignment="1">
      <alignment horizontal="center" vertical="center" wrapText="1"/>
    </xf>
    <xf numFmtId="3" fontId="5" fillId="4" borderId="1" xfId="0" applyNumberFormat="1" applyFont="1" applyFill="1" applyBorder="1" applyAlignment="1">
      <alignment horizontal="center" vertical="center"/>
    </xf>
    <xf numFmtId="3" fontId="9" fillId="4" borderId="1" xfId="0" applyNumberFormat="1" applyFont="1" applyFill="1" applyBorder="1" applyAlignment="1">
      <alignment horizontal="center" vertical="center" wrapText="1"/>
    </xf>
    <xf numFmtId="3" fontId="2" fillId="3" borderId="1" xfId="2" applyNumberFormat="1" applyFont="1" applyFill="1" applyBorder="1" applyAlignment="1">
      <alignment horizontal="center" vertical="center" wrapText="1"/>
    </xf>
    <xf numFmtId="0" fontId="9" fillId="5" borderId="1" xfId="0" applyFont="1" applyFill="1" applyBorder="1"/>
    <xf numFmtId="0" fontId="2" fillId="0" borderId="1" xfId="0" applyFont="1" applyBorder="1" applyAlignment="1">
      <alignment horizontal="center" vertical="center"/>
    </xf>
    <xf numFmtId="0" fontId="2" fillId="0" borderId="1" xfId="0" applyFont="1" applyBorder="1" applyAlignment="1">
      <alignment horizontal="center" vertical="top" wrapText="1"/>
    </xf>
    <xf numFmtId="0" fontId="2" fillId="2" borderId="7" xfId="0" applyFont="1" applyFill="1" applyBorder="1" applyAlignment="1">
      <alignment horizontal="center" vertical="center" wrapText="1"/>
    </xf>
    <xf numFmtId="3" fontId="2" fillId="2" borderId="6"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4"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2" borderId="1" xfId="0" applyFont="1" applyFill="1" applyBorder="1" applyAlignment="1">
      <alignment horizontal="justify" vertical="center" wrapText="1"/>
    </xf>
    <xf numFmtId="3" fontId="2" fillId="4" borderId="2" xfId="2" applyNumberFormat="1" applyFont="1" applyFill="1" applyBorder="1" applyAlignment="1">
      <alignment horizontal="center" vertical="center" wrapText="1"/>
    </xf>
    <xf numFmtId="3" fontId="2" fillId="5" borderId="2" xfId="2" applyNumberFormat="1" applyFont="1" applyFill="1" applyBorder="1" applyAlignment="1">
      <alignment horizontal="center" vertical="center" wrapText="1"/>
    </xf>
    <xf numFmtId="0" fontId="9" fillId="4" borderId="1" xfId="0" applyFont="1" applyFill="1" applyBorder="1" applyAlignment="1">
      <alignment vertical="center"/>
    </xf>
    <xf numFmtId="0" fontId="9" fillId="2" borderId="0" xfId="0" applyFont="1" applyFill="1" applyAlignment="1">
      <alignment vertical="center"/>
    </xf>
    <xf numFmtId="0" fontId="9" fillId="2" borderId="1" xfId="0" applyFont="1" applyFill="1" applyBorder="1" applyAlignment="1">
      <alignment vertical="center"/>
    </xf>
    <xf numFmtId="3" fontId="5" fillId="2" borderId="1" xfId="0" applyNumberFormat="1" applyFont="1" applyFill="1" applyBorder="1" applyAlignment="1">
      <alignment horizontal="center" vertical="center"/>
    </xf>
    <xf numFmtId="3" fontId="9" fillId="2" borderId="1" xfId="0" applyNumberFormat="1" applyFont="1" applyFill="1" applyBorder="1" applyAlignment="1">
      <alignment horizontal="center" vertical="center"/>
    </xf>
    <xf numFmtId="0" fontId="2" fillId="2" borderId="0" xfId="0" applyFont="1" applyFill="1" applyAlignment="1">
      <alignment horizontal="center"/>
    </xf>
    <xf numFmtId="0" fontId="2" fillId="2" borderId="0" xfId="0" applyFont="1" applyFill="1" applyAlignment="1">
      <alignment horizontal="center" vertical="center"/>
    </xf>
    <xf numFmtId="3" fontId="2" fillId="2" borderId="0" xfId="0" applyNumberFormat="1" applyFont="1" applyFill="1" applyAlignment="1">
      <alignment horizontal="center"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3" fontId="2" fillId="0" borderId="1" xfId="1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0" fontId="2" fillId="0" borderId="0" xfId="0" applyFont="1" applyFill="1"/>
    <xf numFmtId="3" fontId="2" fillId="0" borderId="1" xfId="1"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2" fillId="0" borderId="7"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3" fontId="2" fillId="0" borderId="1" xfId="10" applyNumberFormat="1" applyFont="1" applyFill="1" applyBorder="1" applyAlignment="1">
      <alignment horizontal="center" vertical="center"/>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xf>
    <xf numFmtId="3" fontId="12" fillId="2" borderId="1" xfId="0" applyNumberFormat="1" applyFont="1" applyFill="1" applyBorder="1" applyAlignment="1">
      <alignment horizontal="center" vertical="center"/>
    </xf>
    <xf numFmtId="0" fontId="2" fillId="6" borderId="0" xfId="0" applyFont="1" applyFill="1"/>
    <xf numFmtId="3" fontId="2" fillId="0" borderId="1" xfId="2"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3" fontId="12" fillId="2" borderId="1" xfId="2" applyNumberFormat="1" applyFont="1" applyFill="1" applyBorder="1" applyAlignment="1">
      <alignment horizontal="center" vertical="center" wrapText="1"/>
    </xf>
    <xf numFmtId="0" fontId="10" fillId="2" borderId="1" xfId="0" applyFont="1" applyFill="1" applyBorder="1" applyAlignment="1">
      <alignment horizontal="center" vertical="center"/>
    </xf>
    <xf numFmtId="3" fontId="2" fillId="2" borderId="3" xfId="1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0" xfId="0" applyNumberFormat="1" applyFont="1" applyFill="1"/>
    <xf numFmtId="0" fontId="2" fillId="2" borderId="1" xfId="0" applyNumberFormat="1" applyFont="1" applyFill="1" applyBorder="1" applyAlignment="1">
      <alignment horizontal="center" vertical="center" wrapText="1"/>
    </xf>
    <xf numFmtId="3" fontId="2" fillId="6" borderId="0" xfId="0" applyNumberFormat="1" applyFont="1" applyFill="1"/>
    <xf numFmtId="0" fontId="2" fillId="2" borderId="1" xfId="6" applyFont="1" applyFill="1" applyBorder="1" applyAlignment="1">
      <alignment horizontal="center" vertical="center" wrapText="1"/>
    </xf>
    <xf numFmtId="0" fontId="2" fillId="2" borderId="1" xfId="12"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1" fontId="2" fillId="2" borderId="1" xfId="1" applyNumberFormat="1" applyFont="1" applyFill="1" applyBorder="1" applyAlignment="1">
      <alignment horizontal="center" vertical="center" wrapText="1"/>
    </xf>
    <xf numFmtId="1" fontId="12" fillId="2" borderId="1" xfId="0" applyNumberFormat="1" applyFont="1" applyFill="1" applyBorder="1" applyAlignment="1">
      <alignment horizontal="center" vertical="center"/>
    </xf>
    <xf numFmtId="0" fontId="2" fillId="7" borderId="1" xfId="0" applyFont="1" applyFill="1" applyBorder="1" applyAlignment="1">
      <alignment horizontal="center" vertical="center" wrapText="1"/>
    </xf>
    <xf numFmtId="0" fontId="5" fillId="2" borderId="0" xfId="0" applyFont="1" applyFill="1"/>
    <xf numFmtId="0" fontId="13" fillId="2" borderId="2" xfId="0" applyFont="1" applyFill="1" applyBorder="1" applyAlignment="1">
      <alignment horizontal="center" vertical="center" wrapText="1"/>
    </xf>
    <xf numFmtId="0" fontId="12" fillId="2" borderId="0" xfId="0" applyFont="1" applyFill="1" applyAlignment="1">
      <alignment horizontal="center" vertical="center" wrapText="1"/>
    </xf>
    <xf numFmtId="3" fontId="12" fillId="2" borderId="5" xfId="0" applyNumberFormat="1" applyFont="1" applyFill="1" applyBorder="1" applyAlignment="1">
      <alignment horizontal="center" vertical="center"/>
    </xf>
    <xf numFmtId="3" fontId="2" fillId="2" borderId="5" xfId="0" applyNumberFormat="1" applyFont="1" applyFill="1" applyBorder="1" applyAlignment="1">
      <alignment horizontal="center" vertical="center"/>
    </xf>
    <xf numFmtId="0" fontId="12" fillId="2" borderId="1" xfId="13" applyFont="1" applyFill="1" applyBorder="1" applyAlignment="1">
      <alignment horizontal="center" vertical="center" wrapText="1"/>
    </xf>
    <xf numFmtId="3" fontId="5" fillId="4" borderId="3" xfId="0"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2" xfId="0" applyFont="1" applyFill="1" applyBorder="1" applyAlignment="1">
      <alignment horizontal="center" vertical="center" wrapText="1"/>
    </xf>
    <xf numFmtId="0" fontId="12" fillId="2" borderId="2"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6" fillId="2" borderId="0" xfId="1" applyNumberFormat="1" applyFont="1" applyFill="1" applyBorder="1" applyAlignment="1">
      <alignment horizontal="center" vertical="center" wrapText="1"/>
    </xf>
    <xf numFmtId="0" fontId="12" fillId="2" borderId="2" xfId="0" applyFont="1" applyFill="1" applyBorder="1" applyAlignment="1">
      <alignment horizontal="center" vertical="center"/>
    </xf>
    <xf numFmtId="3" fontId="12" fillId="2" borderId="2" xfId="0" applyNumberFormat="1" applyFont="1" applyFill="1" applyBorder="1" applyAlignment="1">
      <alignment horizontal="center" vertical="center"/>
    </xf>
    <xf numFmtId="0" fontId="1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wrapText="1"/>
    </xf>
    <xf numFmtId="3" fontId="13" fillId="2" borderId="1" xfId="0" applyNumberFormat="1" applyFont="1" applyFill="1" applyBorder="1" applyAlignment="1">
      <alignment horizontal="center" vertical="center" wrapText="1"/>
    </xf>
    <xf numFmtId="0" fontId="15" fillId="2" borderId="0" xfId="0" applyFont="1" applyFill="1" applyAlignment="1">
      <alignment horizontal="center" vertical="center" wrapText="1"/>
    </xf>
    <xf numFmtId="3" fontId="2" fillId="4" borderId="10" xfId="2" applyNumberFormat="1" applyFont="1" applyFill="1" applyBorder="1" applyAlignment="1">
      <alignment horizontal="center" vertical="center" wrapText="1"/>
    </xf>
    <xf numFmtId="0" fontId="5" fillId="4"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12" fillId="2" borderId="3"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xf>
    <xf numFmtId="3" fontId="2" fillId="2" borderId="10" xfId="2"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3" fontId="14" fillId="4" borderId="3" xfId="0" applyNumberFormat="1" applyFont="1" applyFill="1" applyBorder="1" applyAlignment="1">
      <alignment horizontal="center" vertical="center" wrapText="1"/>
    </xf>
    <xf numFmtId="3" fontId="2" fillId="2" borderId="6" xfId="1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12"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6" fillId="2" borderId="6" xfId="0" applyFont="1" applyFill="1" applyBorder="1" applyAlignment="1">
      <alignment horizontal="center" vertical="center" wrapText="1"/>
    </xf>
    <xf numFmtId="0" fontId="12" fillId="2" borderId="6" xfId="0"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12" fillId="2" borderId="3" xfId="0" applyNumberFormat="1" applyFont="1" applyFill="1" applyBorder="1" applyAlignment="1">
      <alignment horizontal="center" vertical="center"/>
    </xf>
    <xf numFmtId="0" fontId="2" fillId="2" borderId="2" xfId="0" applyFont="1" applyFill="1" applyBorder="1" applyAlignment="1">
      <alignment horizontal="center" vertical="center"/>
    </xf>
    <xf numFmtId="3" fontId="2" fillId="2" borderId="3" xfId="0" applyNumberFormat="1"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0" fontId="2" fillId="2" borderId="1" xfId="0" applyFont="1" applyFill="1" applyBorder="1" applyAlignment="1">
      <alignment horizontal="center" vertical="center"/>
    </xf>
    <xf numFmtId="0" fontId="18" fillId="2" borderId="1" xfId="0" applyFont="1" applyFill="1" applyBorder="1" applyAlignment="1">
      <alignment horizontal="center" vertical="center" wrapText="1"/>
    </xf>
    <xf numFmtId="0" fontId="19"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3" fontId="19" fillId="2" borderId="1" xfId="0" applyNumberFormat="1" applyFont="1" applyFill="1" applyBorder="1" applyAlignment="1">
      <alignment horizontal="center" vertical="center" wrapText="1"/>
    </xf>
    <xf numFmtId="0" fontId="20" fillId="2" borderId="1" xfId="6" applyFont="1" applyFill="1" applyBorder="1" applyAlignment="1">
      <alignment horizontal="center" vertical="center" wrapText="1"/>
    </xf>
    <xf numFmtId="0" fontId="20" fillId="2" borderId="1" xfId="0" applyFont="1" applyFill="1" applyBorder="1" applyAlignment="1">
      <alignment horizontal="center" wrapText="1"/>
    </xf>
    <xf numFmtId="0" fontId="19" fillId="2" borderId="1" xfId="0" applyFont="1" applyFill="1" applyBorder="1" applyAlignment="1">
      <alignment horizontal="center" vertical="center"/>
    </xf>
    <xf numFmtId="3" fontId="19" fillId="2" borderId="1" xfId="0" applyNumberFormat="1" applyFont="1" applyFill="1" applyBorder="1" applyAlignment="1">
      <alignment horizontal="center" vertical="center"/>
    </xf>
    <xf numFmtId="3" fontId="2" fillId="2" borderId="2" xfId="1" applyNumberFormat="1" applyFont="1" applyFill="1" applyBorder="1" applyAlignment="1">
      <alignment horizontal="center" vertical="center" wrapText="1"/>
    </xf>
    <xf numFmtId="0" fontId="2" fillId="2" borderId="2" xfId="0"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0" fontId="12" fillId="2" borderId="2" xfId="0" applyFont="1" applyFill="1" applyBorder="1" applyAlignment="1">
      <alignment horizontal="center" vertical="center"/>
    </xf>
    <xf numFmtId="0" fontId="2" fillId="4" borderId="10" xfId="0" applyFont="1" applyFill="1" applyBorder="1" applyAlignment="1">
      <alignment horizontal="center" vertical="center"/>
    </xf>
    <xf numFmtId="3" fontId="5" fillId="4" borderId="3" xfId="0" applyNumberFormat="1" applyFont="1" applyFill="1" applyBorder="1" applyAlignment="1">
      <alignment horizontal="center" vertical="center"/>
    </xf>
    <xf numFmtId="3"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xf>
    <xf numFmtId="0" fontId="9" fillId="4" borderId="3" xfId="0" applyFont="1" applyFill="1" applyBorder="1" applyAlignment="1">
      <alignment horizontal="center" vertical="center" wrapText="1"/>
    </xf>
    <xf numFmtId="3" fontId="21" fillId="2" borderId="1" xfId="0" applyNumberFormat="1" applyFont="1" applyFill="1" applyBorder="1" applyAlignment="1">
      <alignment horizontal="left" vertical="center"/>
    </xf>
    <xf numFmtId="3" fontId="22" fillId="2" borderId="1" xfId="0" applyNumberFormat="1" applyFont="1" applyFill="1" applyBorder="1" applyAlignment="1">
      <alignment horizontal="left" vertical="center"/>
    </xf>
    <xf numFmtId="3" fontId="2" fillId="0" borderId="3" xfId="0"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3" fontId="12" fillId="0"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2" fillId="0" borderId="0" xfId="0" applyFont="1" applyFill="1" applyBorder="1"/>
    <xf numFmtId="0" fontId="20" fillId="0" borderId="1" xfId="6" applyFont="1" applyFill="1" applyBorder="1" applyAlignment="1">
      <alignment horizontal="center" vertical="center" wrapText="1"/>
    </xf>
    <xf numFmtId="0" fontId="20" fillId="0" borderId="1" xfId="0" applyFont="1" applyFill="1" applyBorder="1" applyAlignment="1">
      <alignment horizontal="center" vertical="center" wrapText="1"/>
    </xf>
    <xf numFmtId="0" fontId="19" fillId="0" borderId="1" xfId="0" applyFont="1" applyFill="1" applyBorder="1" applyAlignment="1">
      <alignment horizontal="center" vertical="center"/>
    </xf>
    <xf numFmtId="0" fontId="23" fillId="0" borderId="1" xfId="0" applyFont="1" applyFill="1" applyBorder="1" applyAlignment="1">
      <alignment horizontal="center" vertical="center"/>
    </xf>
    <xf numFmtId="3" fontId="12" fillId="0" borderId="1" xfId="2" applyNumberFormat="1" applyFont="1" applyFill="1" applyBorder="1" applyAlignment="1">
      <alignment horizontal="center" vertical="center" wrapText="1"/>
    </xf>
    <xf numFmtId="3" fontId="2" fillId="0" borderId="0" xfId="0" applyNumberFormat="1" applyFont="1" applyFill="1"/>
    <xf numFmtId="3" fontId="20" fillId="0" borderId="1" xfId="6" applyNumberFormat="1" applyFont="1" applyFill="1" applyBorder="1" applyAlignment="1">
      <alignment horizontal="center" vertical="center" wrapText="1"/>
    </xf>
    <xf numFmtId="3" fontId="19" fillId="0" borderId="1" xfId="0" applyNumberFormat="1" applyFont="1" applyFill="1" applyBorder="1" applyAlignment="1">
      <alignment horizontal="center" vertical="center" wrapText="1"/>
    </xf>
    <xf numFmtId="3" fontId="19" fillId="0" borderId="1" xfId="14" applyNumberFormat="1" applyFont="1" applyFill="1" applyBorder="1" applyAlignment="1">
      <alignment horizontal="center" vertical="center" wrapText="1"/>
    </xf>
    <xf numFmtId="3" fontId="19" fillId="0" borderId="3" xfId="14" applyNumberFormat="1" applyFont="1" applyFill="1" applyBorder="1" applyAlignment="1">
      <alignment horizontal="center" vertical="center" wrapText="1"/>
    </xf>
    <xf numFmtId="3" fontId="20" fillId="0" borderId="3" xfId="6" applyNumberFormat="1" applyFont="1" applyFill="1" applyBorder="1" applyAlignment="1">
      <alignment horizontal="center" vertical="center" wrapText="1"/>
    </xf>
    <xf numFmtId="3" fontId="24" fillId="2" borderId="7" xfId="0" applyNumberFormat="1" applyFont="1" applyFill="1" applyBorder="1" applyAlignment="1">
      <alignment vertical="center"/>
    </xf>
    <xf numFmtId="3" fontId="24" fillId="2" borderId="6" xfId="0" applyNumberFormat="1" applyFont="1" applyFill="1" applyBorder="1" applyAlignment="1">
      <alignment vertical="center"/>
    </xf>
    <xf numFmtId="3" fontId="24" fillId="2" borderId="1" xfId="0" applyNumberFormat="1" applyFont="1" applyFill="1" applyBorder="1" applyAlignment="1">
      <alignment vertical="center"/>
    </xf>
    <xf numFmtId="0" fontId="2" fillId="2" borderId="2"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xf>
    <xf numFmtId="3" fontId="2" fillId="0" borderId="2" xfId="2" applyNumberFormat="1" applyFont="1" applyFill="1" applyBorder="1" applyAlignment="1">
      <alignment horizontal="center" vertical="center" wrapText="1"/>
    </xf>
    <xf numFmtId="0" fontId="12" fillId="0" borderId="0" xfId="0" applyFont="1" applyFill="1" applyAlignment="1">
      <alignment horizontal="center" vertical="center" wrapText="1"/>
    </xf>
    <xf numFmtId="3" fontId="12" fillId="0" borderId="1" xfId="0" applyNumberFormat="1" applyFont="1" applyFill="1" applyBorder="1" applyAlignment="1">
      <alignment horizontal="center" vertical="center"/>
    </xf>
    <xf numFmtId="3" fontId="2" fillId="0" borderId="4" xfId="10" applyNumberFormat="1" applyFont="1" applyFill="1" applyBorder="1" applyAlignment="1">
      <alignment horizontal="center" vertical="center"/>
    </xf>
    <xf numFmtId="0" fontId="19" fillId="0"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wrapText="1"/>
    </xf>
    <xf numFmtId="3" fontId="2" fillId="2" borderId="3" xfId="0" applyNumberFormat="1"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1" xfId="0" applyFont="1" applyFill="1" applyBorder="1" applyAlignment="1">
      <alignment horizontal="center" vertical="center" wrapText="1"/>
    </xf>
    <xf numFmtId="3" fontId="12" fillId="2" borderId="1" xfId="0" applyNumberFormat="1"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3" fontId="12" fillId="2" borderId="2"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0" fontId="5" fillId="4" borderId="5"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5" borderId="5"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8" fillId="3" borderId="5"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3" fontId="2" fillId="2" borderId="2" xfId="1" applyNumberFormat="1" applyFont="1" applyFill="1" applyBorder="1" applyAlignment="1">
      <alignment horizontal="center" vertical="center" wrapText="1"/>
    </xf>
    <xf numFmtId="3" fontId="2" fillId="2" borderId="3" xfId="1" applyNumberFormat="1" applyFont="1" applyFill="1" applyBorder="1" applyAlignment="1">
      <alignment horizontal="center" vertical="center" wrapText="1"/>
    </xf>
    <xf numFmtId="3" fontId="2" fillId="2" borderId="2" xfId="0" applyNumberFormat="1" applyFont="1" applyFill="1" applyBorder="1" applyAlignment="1">
      <alignment horizontal="center" vertical="center"/>
    </xf>
    <xf numFmtId="3" fontId="2" fillId="2" borderId="3" xfId="0" applyNumberFormat="1" applyFont="1" applyFill="1" applyBorder="1" applyAlignment="1">
      <alignment horizontal="center" vertical="center"/>
    </xf>
    <xf numFmtId="0" fontId="2" fillId="2" borderId="8" xfId="0" applyFont="1" applyFill="1" applyBorder="1" applyAlignment="1">
      <alignment horizontal="left"/>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6" xfId="0" applyFont="1" applyFill="1" applyBorder="1" applyAlignment="1">
      <alignment horizontal="center" vertical="center"/>
    </xf>
    <xf numFmtId="0" fontId="5" fillId="4" borderId="5"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6" xfId="0" applyFont="1" applyFill="1" applyBorder="1" applyAlignment="1">
      <alignment horizontal="center" vertical="center"/>
    </xf>
    <xf numFmtId="3" fontId="5" fillId="5" borderId="5" xfId="2" applyNumberFormat="1" applyFont="1" applyFill="1" applyBorder="1" applyAlignment="1">
      <alignment horizontal="center" vertical="center" wrapText="1"/>
    </xf>
    <xf numFmtId="3" fontId="5" fillId="5" borderId="7" xfId="2" applyNumberFormat="1" applyFont="1" applyFill="1" applyBorder="1" applyAlignment="1">
      <alignment horizontal="center" vertical="center" wrapText="1"/>
    </xf>
    <xf numFmtId="3" fontId="5" fillId="5" borderId="6" xfId="2" applyNumberFormat="1" applyFont="1" applyFill="1" applyBorder="1" applyAlignment="1">
      <alignment horizontal="center" vertical="center" wrapText="1"/>
    </xf>
    <xf numFmtId="3" fontId="6" fillId="2" borderId="0" xfId="1" applyNumberFormat="1" applyFont="1" applyFill="1" applyBorder="1" applyAlignment="1">
      <alignment horizontal="center" vertical="center" wrapText="1"/>
    </xf>
    <xf numFmtId="3" fontId="6" fillId="2" borderId="9" xfId="1" applyNumberFormat="1" applyFont="1" applyFill="1" applyBorder="1" applyAlignment="1">
      <alignment horizontal="center" vertical="center" wrapText="1"/>
    </xf>
    <xf numFmtId="3" fontId="8" fillId="3" borderId="5" xfId="2" applyNumberFormat="1" applyFont="1" applyFill="1" applyBorder="1" applyAlignment="1">
      <alignment horizontal="center" vertical="center" wrapText="1"/>
    </xf>
    <xf numFmtId="3" fontId="8" fillId="3" borderId="7" xfId="2" applyNumberFormat="1" applyFont="1" applyFill="1" applyBorder="1" applyAlignment="1">
      <alignment horizontal="center" vertical="center" wrapText="1"/>
    </xf>
    <xf numFmtId="3" fontId="8" fillId="3" borderId="6" xfId="2" applyNumberFormat="1" applyFont="1" applyFill="1" applyBorder="1" applyAlignment="1">
      <alignment horizontal="center" vertical="center" wrapText="1"/>
    </xf>
    <xf numFmtId="3" fontId="2" fillId="2" borderId="2" xfId="2" applyNumberFormat="1" applyFont="1" applyFill="1" applyBorder="1" applyAlignment="1">
      <alignment horizontal="center" vertical="center" wrapText="1"/>
    </xf>
    <xf numFmtId="3" fontId="2" fillId="2" borderId="3" xfId="2"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1" applyNumberFormat="1" applyFont="1" applyFill="1" applyBorder="1" applyAlignment="1">
      <alignment horizontal="center" vertical="center" wrapText="1"/>
    </xf>
    <xf numFmtId="3" fontId="2" fillId="2" borderId="1" xfId="5" applyNumberFormat="1" applyFont="1" applyFill="1" applyBorder="1" applyAlignment="1">
      <alignment horizontal="center" vertical="center" wrapText="1"/>
    </xf>
    <xf numFmtId="0" fontId="2" fillId="2" borderId="1" xfId="0" applyFont="1" applyFill="1" applyBorder="1" applyAlignment="1">
      <alignment horizontal="center" vertical="center"/>
    </xf>
    <xf numFmtId="3" fontId="2" fillId="2" borderId="1" xfId="0" applyNumberFormat="1" applyFont="1" applyFill="1" applyBorder="1" applyAlignment="1">
      <alignment horizontal="center" vertical="center" wrapText="1"/>
    </xf>
    <xf numFmtId="3" fontId="2" fillId="0" borderId="2" xfId="0" applyNumberFormat="1" applyFont="1" applyFill="1" applyBorder="1" applyAlignment="1">
      <alignment horizontal="center" vertical="center" wrapText="1"/>
    </xf>
    <xf numFmtId="3" fontId="2" fillId="0" borderId="10" xfId="0" applyNumberFormat="1" applyFont="1" applyFill="1" applyBorder="1" applyAlignment="1">
      <alignment horizontal="center" vertical="center" wrapText="1"/>
    </xf>
    <xf numFmtId="3"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3" xfId="0" applyFont="1" applyFill="1" applyBorder="1" applyAlignment="1">
      <alignment horizontal="center" vertical="center"/>
    </xf>
    <xf numFmtId="3" fontId="2" fillId="0" borderId="2" xfId="10" applyNumberFormat="1" applyFont="1" applyFill="1" applyBorder="1" applyAlignment="1">
      <alignment horizontal="center" vertical="center" wrapText="1"/>
    </xf>
    <xf numFmtId="3" fontId="2" fillId="0" borderId="10" xfId="10" applyNumberFormat="1" applyFont="1" applyFill="1" applyBorder="1" applyAlignment="1">
      <alignment horizontal="center" vertical="center" wrapText="1"/>
    </xf>
    <xf numFmtId="3" fontId="2" fillId="0" borderId="3" xfId="10" applyNumberFormat="1" applyFont="1" applyFill="1" applyBorder="1" applyAlignment="1">
      <alignment horizontal="center" vertical="center" wrapText="1"/>
    </xf>
    <xf numFmtId="3" fontId="2" fillId="0" borderId="2" xfId="2" applyNumberFormat="1" applyFont="1" applyFill="1" applyBorder="1" applyAlignment="1">
      <alignment horizontal="center" vertical="center" wrapText="1"/>
    </xf>
    <xf numFmtId="3" fontId="2" fillId="0" borderId="10" xfId="2" applyNumberFormat="1" applyFont="1" applyFill="1" applyBorder="1" applyAlignment="1">
      <alignment horizontal="center" vertical="center" wrapText="1"/>
    </xf>
    <xf numFmtId="3" fontId="2" fillId="0" borderId="3" xfId="2" applyNumberFormat="1"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3" fontId="2" fillId="2" borderId="2" xfId="10" applyNumberFormat="1" applyFont="1" applyFill="1" applyBorder="1" applyAlignment="1">
      <alignment horizontal="center" vertical="center"/>
    </xf>
    <xf numFmtId="3" fontId="2" fillId="2" borderId="3" xfId="10" applyNumberFormat="1" applyFont="1" applyFill="1" applyBorder="1" applyAlignment="1">
      <alignment horizontal="center" vertical="center"/>
    </xf>
    <xf numFmtId="0" fontId="5" fillId="4" borderId="5" xfId="4" applyNumberFormat="1" applyFont="1" applyFill="1" applyBorder="1" applyAlignment="1">
      <alignment horizontal="center" vertical="center" wrapText="1"/>
    </xf>
    <xf numFmtId="0" fontId="5" fillId="4" borderId="7" xfId="4" applyNumberFormat="1" applyFont="1" applyFill="1" applyBorder="1" applyAlignment="1">
      <alignment horizontal="center" vertical="center" wrapText="1"/>
    </xf>
    <xf numFmtId="0" fontId="5" fillId="4" borderId="6" xfId="4" applyNumberFormat="1" applyFont="1" applyFill="1" applyBorder="1" applyAlignment="1">
      <alignment horizontal="center" vertical="center" wrapText="1"/>
    </xf>
    <xf numFmtId="0" fontId="5" fillId="5" borderId="5" xfId="4" applyNumberFormat="1" applyFont="1" applyFill="1" applyBorder="1" applyAlignment="1">
      <alignment horizontal="center" vertical="center" wrapText="1"/>
    </xf>
    <xf numFmtId="0" fontId="5" fillId="5" borderId="7" xfId="4" applyNumberFormat="1" applyFont="1" applyFill="1" applyBorder="1" applyAlignment="1">
      <alignment horizontal="center" vertical="center" wrapText="1"/>
    </xf>
    <xf numFmtId="0" fontId="5" fillId="5" borderId="6" xfId="4" applyNumberFormat="1" applyFont="1" applyFill="1" applyBorder="1" applyAlignment="1">
      <alignment horizontal="center" vertical="center" wrapText="1"/>
    </xf>
    <xf numFmtId="0" fontId="5" fillId="4" borderId="11" xfId="4" applyNumberFormat="1" applyFont="1" applyFill="1" applyBorder="1" applyAlignment="1">
      <alignment horizontal="center" vertical="center" wrapText="1"/>
    </xf>
    <xf numFmtId="0" fontId="5" fillId="4" borderId="9" xfId="4" applyNumberFormat="1" applyFont="1" applyFill="1" applyBorder="1" applyAlignment="1">
      <alignment horizontal="center" vertical="center" wrapText="1"/>
    </xf>
    <xf numFmtId="0" fontId="5" fillId="4" borderId="4" xfId="4"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12" fillId="2" borderId="3" xfId="0" applyNumberFormat="1" applyFont="1" applyFill="1" applyBorder="1" applyAlignment="1">
      <alignment horizontal="center" vertical="center" wrapText="1"/>
    </xf>
    <xf numFmtId="0" fontId="2" fillId="2" borderId="2"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cellXfs>
  <cellStyles count="15">
    <cellStyle name="Comma 2" xfId="14"/>
    <cellStyle name="Normal 2 4" xfId="13"/>
    <cellStyle name="Normal 4 2" xfId="12"/>
    <cellStyle name="Обычный" xfId="0" builtinId="0"/>
    <cellStyle name="Обычный 12" xfId="1"/>
    <cellStyle name="Обычный 15" xfId="3"/>
    <cellStyle name="Обычный 2" xfId="6"/>
    <cellStyle name="Обычный 4 2" xfId="5"/>
    <cellStyle name="Финансовый" xfId="10" builtinId="3"/>
    <cellStyle name="Финансовый 10" xfId="11"/>
    <cellStyle name="Финансовый 12" xfId="4"/>
    <cellStyle name="Финансовый 12 2" xfId="8"/>
    <cellStyle name="Финансовый 7" xfId="2"/>
    <cellStyle name="Финансовый 7 2" xfId="9"/>
    <cellStyle name="Финансовый 7 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8"/>
  <sheetViews>
    <sheetView tabSelected="1" view="pageBreakPreview" topLeftCell="A361" zoomScale="40" zoomScaleNormal="90" zoomScaleSheetLayoutView="40" workbookViewId="0">
      <selection activeCell="Y363" sqref="Y363"/>
    </sheetView>
  </sheetViews>
  <sheetFormatPr defaultRowHeight="15" x14ac:dyDescent="0.25"/>
  <cols>
    <col min="1" max="1" width="6.42578125" style="12" customWidth="1"/>
    <col min="2" max="2" width="24" style="49" customWidth="1"/>
    <col min="3" max="3" width="14.42578125" style="12" customWidth="1"/>
    <col min="4" max="4" width="74.85546875" style="50" customWidth="1"/>
    <col min="5" max="5" width="12.85546875" style="12" customWidth="1"/>
    <col min="6" max="6" width="8.140625" style="12" customWidth="1"/>
    <col min="7" max="7" width="18.28515625" style="51" customWidth="1"/>
    <col min="8" max="8" width="22.5703125" style="51" customWidth="1"/>
    <col min="9" max="9" width="25.7109375" style="51" customWidth="1"/>
    <col min="10" max="10" width="23.140625" style="49" customWidth="1"/>
    <col min="11" max="11" width="15.42578125" style="49" customWidth="1"/>
    <col min="12" max="12" width="20.140625" style="49" customWidth="1"/>
    <col min="13" max="16384" width="9.140625" style="12"/>
  </cols>
  <sheetData>
    <row r="1" spans="1:12" x14ac:dyDescent="0.25">
      <c r="A1" s="11" t="s">
        <v>0</v>
      </c>
      <c r="B1" s="11"/>
      <c r="C1" s="11"/>
      <c r="D1" s="11"/>
      <c r="E1" s="11"/>
      <c r="F1" s="11"/>
      <c r="G1" s="11"/>
      <c r="H1" s="11"/>
      <c r="I1" s="11"/>
      <c r="J1" s="269" t="s">
        <v>71</v>
      </c>
      <c r="K1" s="269"/>
      <c r="L1" s="269"/>
    </row>
    <row r="2" spans="1:12" x14ac:dyDescent="0.25">
      <c r="A2" s="11"/>
      <c r="B2" s="11"/>
      <c r="C2" s="11"/>
      <c r="D2" s="11"/>
      <c r="E2" s="11"/>
      <c r="F2" s="11"/>
      <c r="G2" s="11"/>
      <c r="H2" s="11"/>
      <c r="I2" s="11"/>
      <c r="J2" s="269"/>
      <c r="K2" s="269"/>
      <c r="L2" s="269"/>
    </row>
    <row r="3" spans="1:12" x14ac:dyDescent="0.25">
      <c r="A3" s="11"/>
      <c r="B3" s="11"/>
      <c r="C3" s="11"/>
      <c r="D3" s="11"/>
      <c r="E3" s="11"/>
      <c r="F3" s="11"/>
      <c r="G3" s="11"/>
      <c r="H3" s="11"/>
      <c r="I3" s="11"/>
      <c r="J3" s="269"/>
      <c r="K3" s="269"/>
      <c r="L3" s="269"/>
    </row>
    <row r="4" spans="1:12" ht="64.5" customHeight="1" x14ac:dyDescent="0.25">
      <c r="A4" s="11"/>
      <c r="B4" s="11"/>
      <c r="C4" s="11"/>
      <c r="D4" s="11"/>
      <c r="E4" s="11"/>
      <c r="F4" s="11"/>
      <c r="G4" s="11"/>
      <c r="H4" s="11"/>
      <c r="I4" s="11"/>
      <c r="J4" s="269" t="s">
        <v>760</v>
      </c>
      <c r="K4" s="269"/>
      <c r="L4" s="269"/>
    </row>
    <row r="5" spans="1:12" x14ac:dyDescent="0.25">
      <c r="A5" s="11"/>
      <c r="B5" s="11"/>
      <c r="C5" s="11"/>
      <c r="D5" s="11"/>
      <c r="E5" s="11"/>
      <c r="F5" s="11"/>
      <c r="G5" s="11"/>
      <c r="H5" s="11"/>
      <c r="I5" s="11"/>
      <c r="J5" s="106"/>
      <c r="K5" s="106"/>
      <c r="L5" s="106"/>
    </row>
    <row r="6" spans="1:12" ht="15" customHeight="1" x14ac:dyDescent="0.25">
      <c r="A6" s="11"/>
      <c r="B6" s="11"/>
      <c r="C6" s="269" t="s">
        <v>70</v>
      </c>
      <c r="D6" s="269"/>
      <c r="E6" s="269"/>
      <c r="F6" s="269"/>
      <c r="G6" s="269"/>
      <c r="H6" s="269"/>
      <c r="I6" s="269"/>
      <c r="J6" s="11"/>
      <c r="K6" s="11"/>
      <c r="L6" s="13"/>
    </row>
    <row r="7" spans="1:12" ht="15" customHeight="1" x14ac:dyDescent="0.25">
      <c r="A7" s="14"/>
      <c r="B7" s="14"/>
      <c r="C7" s="14"/>
      <c r="D7" s="270" t="s">
        <v>69</v>
      </c>
      <c r="E7" s="270"/>
      <c r="F7" s="270"/>
      <c r="G7" s="270"/>
      <c r="H7" s="270"/>
      <c r="I7" s="270"/>
      <c r="J7" s="14"/>
      <c r="K7" s="14"/>
      <c r="L7" s="14"/>
    </row>
    <row r="8" spans="1:12" ht="71.25" x14ac:dyDescent="0.25">
      <c r="A8" s="15" t="s">
        <v>1</v>
      </c>
      <c r="B8" s="15" t="s">
        <v>19</v>
      </c>
      <c r="C8" s="15" t="s">
        <v>2</v>
      </c>
      <c r="D8" s="15" t="s">
        <v>20</v>
      </c>
      <c r="E8" s="15" t="s">
        <v>3</v>
      </c>
      <c r="F8" s="15" t="s">
        <v>4</v>
      </c>
      <c r="G8" s="15" t="s">
        <v>5</v>
      </c>
      <c r="H8" s="15" t="s">
        <v>8</v>
      </c>
      <c r="I8" s="15" t="s">
        <v>9</v>
      </c>
      <c r="J8" s="15" t="s">
        <v>6</v>
      </c>
      <c r="K8" s="16" t="s">
        <v>18</v>
      </c>
      <c r="L8" s="15" t="s">
        <v>7</v>
      </c>
    </row>
    <row r="9" spans="1:12" ht="73.5" customHeight="1" x14ac:dyDescent="0.25">
      <c r="A9" s="17"/>
      <c r="B9" s="271" t="s">
        <v>35</v>
      </c>
      <c r="C9" s="272"/>
      <c r="D9" s="272"/>
      <c r="E9" s="272"/>
      <c r="F9" s="272"/>
      <c r="G9" s="272"/>
      <c r="H9" s="272"/>
      <c r="I9" s="272"/>
      <c r="J9" s="272"/>
      <c r="K9" s="272"/>
      <c r="L9" s="273"/>
    </row>
    <row r="10" spans="1:12" ht="27.75" customHeight="1" x14ac:dyDescent="0.25">
      <c r="A10" s="18"/>
      <c r="B10" s="266" t="s">
        <v>27</v>
      </c>
      <c r="C10" s="267"/>
      <c r="D10" s="267"/>
      <c r="E10" s="267"/>
      <c r="F10" s="267"/>
      <c r="G10" s="267"/>
      <c r="H10" s="267"/>
      <c r="I10" s="267"/>
      <c r="J10" s="267"/>
      <c r="K10" s="267"/>
      <c r="L10" s="268"/>
    </row>
    <row r="11" spans="1:12" ht="34.5" hidden="1" customHeight="1" x14ac:dyDescent="0.25">
      <c r="A11" s="90"/>
      <c r="B11" s="102"/>
      <c r="C11" s="102"/>
      <c r="D11" s="102"/>
      <c r="E11" s="102"/>
      <c r="F11" s="102"/>
      <c r="G11" s="126"/>
      <c r="H11" s="19"/>
      <c r="I11" s="19"/>
      <c r="J11" s="102"/>
      <c r="K11" s="102"/>
      <c r="L11" s="102"/>
    </row>
    <row r="12" spans="1:12" ht="339" customHeight="1" x14ac:dyDescent="0.25">
      <c r="A12" s="274">
        <v>1</v>
      </c>
      <c r="B12" s="276" t="s">
        <v>97</v>
      </c>
      <c r="C12" s="277" t="s">
        <v>98</v>
      </c>
      <c r="D12" s="278" t="s">
        <v>115</v>
      </c>
      <c r="E12" s="279" t="s">
        <v>11</v>
      </c>
      <c r="F12" s="280">
        <v>1</v>
      </c>
      <c r="G12" s="280">
        <v>122968000</v>
      </c>
      <c r="H12" s="227">
        <v>122968000</v>
      </c>
      <c r="I12" s="257">
        <f>H12*1.12</f>
        <v>137724160</v>
      </c>
      <c r="J12" s="253" t="s">
        <v>125</v>
      </c>
      <c r="K12" s="253" t="s">
        <v>17</v>
      </c>
      <c r="L12" s="253" t="s">
        <v>14</v>
      </c>
    </row>
    <row r="13" spans="1:12" ht="108.75" customHeight="1" x14ac:dyDescent="0.25">
      <c r="A13" s="275"/>
      <c r="B13" s="276"/>
      <c r="C13" s="277"/>
      <c r="D13" s="278"/>
      <c r="E13" s="279"/>
      <c r="F13" s="280"/>
      <c r="G13" s="280"/>
      <c r="H13" s="228"/>
      <c r="I13" s="258"/>
      <c r="J13" s="254"/>
      <c r="K13" s="254"/>
      <c r="L13" s="254"/>
    </row>
    <row r="14" spans="1:12" ht="132.75" customHeight="1" x14ac:dyDescent="0.25">
      <c r="A14" s="20">
        <v>2</v>
      </c>
      <c r="B14" s="102" t="s">
        <v>103</v>
      </c>
      <c r="C14" s="103" t="s">
        <v>13</v>
      </c>
      <c r="D14" s="102" t="s">
        <v>104</v>
      </c>
      <c r="E14" s="105" t="s">
        <v>105</v>
      </c>
      <c r="F14" s="100">
        <v>1</v>
      </c>
      <c r="G14" s="21">
        <v>2166793.75</v>
      </c>
      <c r="H14" s="19">
        <f t="shared" ref="H14:H18" si="0">F14*G14</f>
        <v>2166793.75</v>
      </c>
      <c r="I14" s="19">
        <f t="shared" ref="I14:I24" si="1">H14*1.12</f>
        <v>2426809</v>
      </c>
      <c r="J14" s="102" t="s">
        <v>106</v>
      </c>
      <c r="K14" s="102" t="s">
        <v>17</v>
      </c>
      <c r="L14" s="102" t="s">
        <v>14</v>
      </c>
    </row>
    <row r="15" spans="1:12" ht="146.25" customHeight="1" x14ac:dyDescent="0.25">
      <c r="A15" s="20">
        <v>3</v>
      </c>
      <c r="B15" s="102" t="s">
        <v>107</v>
      </c>
      <c r="C15" s="103" t="s">
        <v>13</v>
      </c>
      <c r="D15" s="102" t="s">
        <v>359</v>
      </c>
      <c r="E15" s="105" t="s">
        <v>105</v>
      </c>
      <c r="F15" s="100">
        <v>1</v>
      </c>
      <c r="G15" s="21">
        <v>1949399</v>
      </c>
      <c r="H15" s="19">
        <f t="shared" si="0"/>
        <v>1949399</v>
      </c>
      <c r="I15" s="19">
        <f t="shared" si="1"/>
        <v>2183326.8800000004</v>
      </c>
      <c r="J15" s="102" t="s">
        <v>106</v>
      </c>
      <c r="K15" s="102" t="s">
        <v>17</v>
      </c>
      <c r="L15" s="102" t="s">
        <v>14</v>
      </c>
    </row>
    <row r="16" spans="1:12" ht="104.25" customHeight="1" x14ac:dyDescent="0.25">
      <c r="A16" s="20">
        <v>4</v>
      </c>
      <c r="B16" s="102" t="s">
        <v>108</v>
      </c>
      <c r="C16" s="103" t="s">
        <v>13</v>
      </c>
      <c r="D16" s="102" t="s">
        <v>109</v>
      </c>
      <c r="E16" s="105" t="s">
        <v>105</v>
      </c>
      <c r="F16" s="100">
        <v>1</v>
      </c>
      <c r="G16" s="21">
        <v>1520719.64</v>
      </c>
      <c r="H16" s="19">
        <f t="shared" si="0"/>
        <v>1520719.64</v>
      </c>
      <c r="I16" s="19">
        <f t="shared" si="1"/>
        <v>1703205.9968000001</v>
      </c>
      <c r="J16" s="102" t="s">
        <v>106</v>
      </c>
      <c r="K16" s="102" t="s">
        <v>17</v>
      </c>
      <c r="L16" s="102" t="s">
        <v>14</v>
      </c>
    </row>
    <row r="17" spans="1:12" ht="111" customHeight="1" x14ac:dyDescent="0.25">
      <c r="A17" s="20">
        <v>5</v>
      </c>
      <c r="B17" s="102" t="s">
        <v>110</v>
      </c>
      <c r="C17" s="103" t="s">
        <v>13</v>
      </c>
      <c r="D17" s="104" t="s">
        <v>111</v>
      </c>
      <c r="E17" s="105" t="s">
        <v>105</v>
      </c>
      <c r="F17" s="100">
        <v>1</v>
      </c>
      <c r="G17" s="21">
        <v>523321.43</v>
      </c>
      <c r="H17" s="19">
        <f t="shared" si="0"/>
        <v>523321.43</v>
      </c>
      <c r="I17" s="19">
        <f t="shared" si="1"/>
        <v>586120.00160000008</v>
      </c>
      <c r="J17" s="102" t="s">
        <v>106</v>
      </c>
      <c r="K17" s="102" t="s">
        <v>17</v>
      </c>
      <c r="L17" s="102" t="s">
        <v>14</v>
      </c>
    </row>
    <row r="18" spans="1:12" ht="81" customHeight="1" x14ac:dyDescent="0.25">
      <c r="A18" s="20">
        <v>6</v>
      </c>
      <c r="B18" s="102" t="s">
        <v>112</v>
      </c>
      <c r="C18" s="103" t="s">
        <v>13</v>
      </c>
      <c r="D18" s="104" t="s">
        <v>113</v>
      </c>
      <c r="E18" s="105" t="s">
        <v>105</v>
      </c>
      <c r="F18" s="100">
        <v>1</v>
      </c>
      <c r="G18" s="21">
        <v>4101750</v>
      </c>
      <c r="H18" s="19">
        <f t="shared" si="0"/>
        <v>4101750</v>
      </c>
      <c r="I18" s="19">
        <f t="shared" si="1"/>
        <v>4593960</v>
      </c>
      <c r="J18" s="102" t="s">
        <v>114</v>
      </c>
      <c r="K18" s="102" t="s">
        <v>17</v>
      </c>
      <c r="L18" s="102" t="s">
        <v>14</v>
      </c>
    </row>
    <row r="19" spans="1:12" ht="99" customHeight="1" x14ac:dyDescent="0.25">
      <c r="A19" s="90">
        <v>7</v>
      </c>
      <c r="B19" s="102" t="s">
        <v>139</v>
      </c>
      <c r="C19" s="102" t="s">
        <v>13</v>
      </c>
      <c r="D19" s="102" t="s">
        <v>136</v>
      </c>
      <c r="E19" s="102" t="s">
        <v>16</v>
      </c>
      <c r="F19" s="102">
        <v>2</v>
      </c>
      <c r="G19" s="126">
        <f>300000+25000</f>
        <v>325000</v>
      </c>
      <c r="H19" s="19">
        <f t="shared" ref="H19:H27" si="2">F19*G19</f>
        <v>650000</v>
      </c>
      <c r="I19" s="19">
        <f t="shared" si="1"/>
        <v>728000.00000000012</v>
      </c>
      <c r="J19" s="100" t="s">
        <v>61</v>
      </c>
      <c r="K19" s="102" t="s">
        <v>17</v>
      </c>
      <c r="L19" s="102" t="s">
        <v>14</v>
      </c>
    </row>
    <row r="20" spans="1:12" ht="99" customHeight="1" x14ac:dyDescent="0.25">
      <c r="A20" s="90">
        <v>8</v>
      </c>
      <c r="B20" s="102" t="s">
        <v>139</v>
      </c>
      <c r="C20" s="102" t="s">
        <v>13</v>
      </c>
      <c r="D20" s="102" t="s">
        <v>137</v>
      </c>
      <c r="E20" s="102" t="s">
        <v>16</v>
      </c>
      <c r="F20" s="102">
        <v>1</v>
      </c>
      <c r="G20" s="126">
        <f>385000+25000</f>
        <v>410000</v>
      </c>
      <c r="H20" s="19">
        <f t="shared" si="2"/>
        <v>410000</v>
      </c>
      <c r="I20" s="19">
        <f t="shared" si="1"/>
        <v>459200.00000000006</v>
      </c>
      <c r="J20" s="100" t="s">
        <v>61</v>
      </c>
      <c r="K20" s="102" t="s">
        <v>17</v>
      </c>
      <c r="L20" s="102" t="s">
        <v>14</v>
      </c>
    </row>
    <row r="21" spans="1:12" ht="81" customHeight="1" x14ac:dyDescent="0.25">
      <c r="A21" s="90">
        <v>9</v>
      </c>
      <c r="B21" s="102" t="s">
        <v>138</v>
      </c>
      <c r="C21" s="102" t="s">
        <v>13</v>
      </c>
      <c r="D21" s="102" t="s">
        <v>280</v>
      </c>
      <c r="E21" s="102" t="s">
        <v>16</v>
      </c>
      <c r="F21" s="102">
        <v>6</v>
      </c>
      <c r="G21" s="126">
        <v>15000</v>
      </c>
      <c r="H21" s="19">
        <f t="shared" si="2"/>
        <v>90000</v>
      </c>
      <c r="I21" s="19">
        <f t="shared" si="1"/>
        <v>100800.00000000001</v>
      </c>
      <c r="J21" s="100" t="s">
        <v>61</v>
      </c>
      <c r="K21" s="102" t="s">
        <v>17</v>
      </c>
      <c r="L21" s="102" t="s">
        <v>14</v>
      </c>
    </row>
    <row r="22" spans="1:12" ht="205.5" customHeight="1" x14ac:dyDescent="0.25">
      <c r="A22" s="90">
        <v>10</v>
      </c>
      <c r="B22" s="102" t="s">
        <v>336</v>
      </c>
      <c r="C22" s="102" t="s">
        <v>13</v>
      </c>
      <c r="D22" s="102" t="s">
        <v>360</v>
      </c>
      <c r="E22" s="102" t="s">
        <v>11</v>
      </c>
      <c r="F22" s="102">
        <v>1</v>
      </c>
      <c r="G22" s="126">
        <v>6191923</v>
      </c>
      <c r="H22" s="19">
        <f t="shared" si="2"/>
        <v>6191923</v>
      </c>
      <c r="I22" s="19">
        <f t="shared" si="1"/>
        <v>6934953.7600000007</v>
      </c>
      <c r="J22" s="100" t="s">
        <v>337</v>
      </c>
      <c r="K22" s="102" t="s">
        <v>17</v>
      </c>
      <c r="L22" s="102" t="s">
        <v>14</v>
      </c>
    </row>
    <row r="23" spans="1:12" ht="409.5" customHeight="1" x14ac:dyDescent="0.25">
      <c r="A23" s="20">
        <v>11</v>
      </c>
      <c r="B23" s="102" t="s">
        <v>326</v>
      </c>
      <c r="C23" s="102" t="s">
        <v>98</v>
      </c>
      <c r="D23" s="102" t="s">
        <v>361</v>
      </c>
      <c r="E23" s="105" t="s">
        <v>11</v>
      </c>
      <c r="F23" s="102">
        <v>1</v>
      </c>
      <c r="G23" s="126">
        <v>17650000</v>
      </c>
      <c r="H23" s="100">
        <f t="shared" si="2"/>
        <v>17650000</v>
      </c>
      <c r="I23" s="100">
        <f>H23*1.12</f>
        <v>19768000.000000004</v>
      </c>
      <c r="J23" s="100" t="s">
        <v>348</v>
      </c>
      <c r="K23" s="102" t="s">
        <v>17</v>
      </c>
      <c r="L23" s="102" t="s">
        <v>14</v>
      </c>
    </row>
    <row r="24" spans="1:12" ht="191.25" customHeight="1" x14ac:dyDescent="0.25">
      <c r="A24" s="90">
        <v>12</v>
      </c>
      <c r="B24" s="102" t="s">
        <v>327</v>
      </c>
      <c r="C24" s="102" t="s">
        <v>13</v>
      </c>
      <c r="D24" s="102" t="s">
        <v>328</v>
      </c>
      <c r="E24" s="105" t="s">
        <v>11</v>
      </c>
      <c r="F24" s="102">
        <v>3</v>
      </c>
      <c r="G24" s="22">
        <v>1409813</v>
      </c>
      <c r="H24" s="22">
        <f t="shared" si="2"/>
        <v>4229439</v>
      </c>
      <c r="I24" s="19">
        <f t="shared" si="1"/>
        <v>4736971.6800000006</v>
      </c>
      <c r="J24" s="100" t="s">
        <v>83</v>
      </c>
      <c r="K24" s="102" t="s">
        <v>17</v>
      </c>
      <c r="L24" s="102" t="s">
        <v>14</v>
      </c>
    </row>
    <row r="25" spans="1:12" ht="193.5" customHeight="1" x14ac:dyDescent="0.25">
      <c r="A25" s="90">
        <v>13</v>
      </c>
      <c r="B25" s="102" t="s">
        <v>329</v>
      </c>
      <c r="C25" s="102" t="s">
        <v>13</v>
      </c>
      <c r="D25" s="102" t="s">
        <v>425</v>
      </c>
      <c r="E25" s="105" t="s">
        <v>11</v>
      </c>
      <c r="F25" s="102">
        <v>1</v>
      </c>
      <c r="G25" s="22">
        <v>2964007</v>
      </c>
      <c r="H25" s="22">
        <f t="shared" si="2"/>
        <v>2964007</v>
      </c>
      <c r="I25" s="100">
        <f>H25*1.12</f>
        <v>3319687.8400000003</v>
      </c>
      <c r="J25" s="100" t="s">
        <v>83</v>
      </c>
      <c r="K25" s="102" t="s">
        <v>17</v>
      </c>
      <c r="L25" s="102" t="s">
        <v>14</v>
      </c>
    </row>
    <row r="26" spans="1:12" s="56" customFormat="1" ht="167.25" customHeight="1" x14ac:dyDescent="0.25">
      <c r="A26" s="99">
        <v>14</v>
      </c>
      <c r="B26" s="52" t="s">
        <v>366</v>
      </c>
      <c r="C26" s="52" t="s">
        <v>13</v>
      </c>
      <c r="D26" s="52" t="s">
        <v>367</v>
      </c>
      <c r="E26" s="53" t="s">
        <v>11</v>
      </c>
      <c r="F26" s="52">
        <v>4</v>
      </c>
      <c r="G26" s="54">
        <v>760500</v>
      </c>
      <c r="H26" s="54">
        <f t="shared" si="2"/>
        <v>3042000</v>
      </c>
      <c r="I26" s="55">
        <f>H26*1.12</f>
        <v>3407040.0000000005</v>
      </c>
      <c r="J26" s="55" t="s">
        <v>83</v>
      </c>
      <c r="K26" s="52" t="s">
        <v>17</v>
      </c>
      <c r="L26" s="52" t="s">
        <v>14</v>
      </c>
    </row>
    <row r="27" spans="1:12" s="56" customFormat="1" ht="278.25" customHeight="1" x14ac:dyDescent="0.25">
      <c r="A27" s="293">
        <v>15</v>
      </c>
      <c r="B27" s="284" t="s">
        <v>372</v>
      </c>
      <c r="C27" s="284" t="s">
        <v>98</v>
      </c>
      <c r="D27" s="253" t="s">
        <v>390</v>
      </c>
      <c r="E27" s="287" t="s">
        <v>11</v>
      </c>
      <c r="F27" s="284">
        <v>1</v>
      </c>
      <c r="G27" s="290">
        <v>200000000</v>
      </c>
      <c r="H27" s="290">
        <f t="shared" si="2"/>
        <v>200000000</v>
      </c>
      <c r="I27" s="281">
        <f t="shared" ref="I27" si="3">H27*1.12</f>
        <v>224000000.00000003</v>
      </c>
      <c r="J27" s="281" t="s">
        <v>293</v>
      </c>
      <c r="K27" s="284" t="s">
        <v>17</v>
      </c>
      <c r="L27" s="284" t="s">
        <v>14</v>
      </c>
    </row>
    <row r="28" spans="1:12" s="56" customFormat="1" ht="326.25" customHeight="1" x14ac:dyDescent="0.25">
      <c r="A28" s="294"/>
      <c r="B28" s="285"/>
      <c r="C28" s="285"/>
      <c r="D28" s="296"/>
      <c r="E28" s="288"/>
      <c r="F28" s="285"/>
      <c r="G28" s="291"/>
      <c r="H28" s="291"/>
      <c r="I28" s="282"/>
      <c r="J28" s="282"/>
      <c r="K28" s="285"/>
      <c r="L28" s="285"/>
    </row>
    <row r="29" spans="1:12" s="56" customFormat="1" ht="327.75" customHeight="1" x14ac:dyDescent="0.25">
      <c r="A29" s="295"/>
      <c r="B29" s="286"/>
      <c r="C29" s="286"/>
      <c r="D29" s="254"/>
      <c r="E29" s="289"/>
      <c r="F29" s="286"/>
      <c r="G29" s="292"/>
      <c r="H29" s="292"/>
      <c r="I29" s="283"/>
      <c r="J29" s="283"/>
      <c r="K29" s="286"/>
      <c r="L29" s="286"/>
    </row>
    <row r="30" spans="1:12" s="56" customFormat="1" ht="240" customHeight="1" x14ac:dyDescent="0.25">
      <c r="A30" s="293">
        <v>16</v>
      </c>
      <c r="B30" s="284" t="s">
        <v>373</v>
      </c>
      <c r="C30" s="284" t="s">
        <v>98</v>
      </c>
      <c r="D30" s="284" t="s">
        <v>377</v>
      </c>
      <c r="E30" s="287" t="s">
        <v>11</v>
      </c>
      <c r="F30" s="284">
        <v>1</v>
      </c>
      <c r="G30" s="290">
        <v>146875786</v>
      </c>
      <c r="H30" s="290">
        <f>F30*G30</f>
        <v>146875786</v>
      </c>
      <c r="I30" s="281">
        <f>H30*1.12</f>
        <v>164500880.32000002</v>
      </c>
      <c r="J30" s="281" t="s">
        <v>376</v>
      </c>
      <c r="K30" s="284" t="s">
        <v>17</v>
      </c>
      <c r="L30" s="284" t="s">
        <v>14</v>
      </c>
    </row>
    <row r="31" spans="1:12" s="56" customFormat="1" ht="376.5" customHeight="1" x14ac:dyDescent="0.25">
      <c r="A31" s="295"/>
      <c r="B31" s="286"/>
      <c r="C31" s="286"/>
      <c r="D31" s="286"/>
      <c r="E31" s="289"/>
      <c r="F31" s="286"/>
      <c r="G31" s="292"/>
      <c r="H31" s="292"/>
      <c r="I31" s="283"/>
      <c r="J31" s="283"/>
      <c r="K31" s="286"/>
      <c r="L31" s="286"/>
    </row>
    <row r="32" spans="1:12" s="56" customFormat="1" ht="208.5" customHeight="1" x14ac:dyDescent="0.25">
      <c r="A32" s="67">
        <v>17</v>
      </c>
      <c r="B32" s="52" t="s">
        <v>378</v>
      </c>
      <c r="C32" s="57" t="s">
        <v>13</v>
      </c>
      <c r="D32" s="52" t="s">
        <v>380</v>
      </c>
      <c r="E32" s="53" t="s">
        <v>11</v>
      </c>
      <c r="F32" s="52">
        <v>1</v>
      </c>
      <c r="G32" s="54">
        <v>3891355</v>
      </c>
      <c r="H32" s="98">
        <f t="shared" ref="H32:H37" si="4">G32*F32</f>
        <v>3891355</v>
      </c>
      <c r="I32" s="96">
        <f t="shared" ref="I32:I79" si="5">H32*1.12</f>
        <v>4358317.6000000006</v>
      </c>
      <c r="J32" s="52" t="s">
        <v>379</v>
      </c>
      <c r="K32" s="52" t="s">
        <v>17</v>
      </c>
      <c r="L32" s="52" t="s">
        <v>14</v>
      </c>
    </row>
    <row r="33" spans="1:12" ht="213" customHeight="1" x14ac:dyDescent="0.25">
      <c r="A33" s="20">
        <v>18</v>
      </c>
      <c r="B33" s="68" t="s">
        <v>407</v>
      </c>
      <c r="C33" s="69" t="s">
        <v>401</v>
      </c>
      <c r="D33" s="68" t="s">
        <v>424</v>
      </c>
      <c r="E33" s="68" t="s">
        <v>105</v>
      </c>
      <c r="F33" s="70">
        <v>1</v>
      </c>
      <c r="G33" s="70">
        <v>4147767.86</v>
      </c>
      <c r="H33" s="72">
        <f t="shared" si="4"/>
        <v>4147767.86</v>
      </c>
      <c r="I33" s="70">
        <f t="shared" si="5"/>
        <v>4645500.0032000002</v>
      </c>
      <c r="J33" s="70" t="s">
        <v>410</v>
      </c>
      <c r="K33" s="102" t="s">
        <v>17</v>
      </c>
      <c r="L33" s="102" t="s">
        <v>14</v>
      </c>
    </row>
    <row r="34" spans="1:12" ht="287.25" customHeight="1" x14ac:dyDescent="0.25">
      <c r="A34" s="90">
        <v>19</v>
      </c>
      <c r="B34" s="68" t="s">
        <v>415</v>
      </c>
      <c r="C34" s="69" t="s">
        <v>98</v>
      </c>
      <c r="D34" s="102" t="s">
        <v>428</v>
      </c>
      <c r="E34" s="68" t="s">
        <v>11</v>
      </c>
      <c r="F34" s="70">
        <v>1</v>
      </c>
      <c r="G34" s="70">
        <v>27657053.57</v>
      </c>
      <c r="H34" s="72">
        <f t="shared" si="4"/>
        <v>27657053.57</v>
      </c>
      <c r="I34" s="94">
        <f t="shared" si="5"/>
        <v>30975899.998400003</v>
      </c>
      <c r="J34" s="70" t="s">
        <v>416</v>
      </c>
      <c r="K34" s="102" t="s">
        <v>17</v>
      </c>
      <c r="L34" s="102" t="s">
        <v>14</v>
      </c>
    </row>
    <row r="35" spans="1:12" ht="144" customHeight="1" x14ac:dyDescent="0.25">
      <c r="A35" s="90">
        <v>20</v>
      </c>
      <c r="B35" s="68" t="s">
        <v>417</v>
      </c>
      <c r="C35" s="103" t="s">
        <v>13</v>
      </c>
      <c r="D35" s="68" t="s">
        <v>429</v>
      </c>
      <c r="E35" s="68" t="s">
        <v>11</v>
      </c>
      <c r="F35" s="70">
        <v>1</v>
      </c>
      <c r="G35" s="70">
        <v>992825</v>
      </c>
      <c r="H35" s="72">
        <f t="shared" si="4"/>
        <v>992825</v>
      </c>
      <c r="I35" s="94">
        <f t="shared" si="5"/>
        <v>1111964</v>
      </c>
      <c r="J35" s="70" t="s">
        <v>78</v>
      </c>
      <c r="K35" s="102" t="s">
        <v>17</v>
      </c>
      <c r="L35" s="102" t="s">
        <v>14</v>
      </c>
    </row>
    <row r="36" spans="1:12" s="74" customFormat="1" ht="409.6" customHeight="1" x14ac:dyDescent="0.25">
      <c r="A36" s="90">
        <v>21</v>
      </c>
      <c r="B36" s="73" t="s">
        <v>419</v>
      </c>
      <c r="C36" s="103" t="s">
        <v>98</v>
      </c>
      <c r="D36" s="159" t="s">
        <v>674</v>
      </c>
      <c r="E36" s="157" t="s">
        <v>11</v>
      </c>
      <c r="F36" s="157">
        <v>1</v>
      </c>
      <c r="G36" s="157">
        <v>14000000</v>
      </c>
      <c r="H36" s="72">
        <f t="shared" si="4"/>
        <v>14000000</v>
      </c>
      <c r="I36" s="156">
        <f t="shared" si="5"/>
        <v>15680000.000000002</v>
      </c>
      <c r="J36" s="70" t="s">
        <v>748</v>
      </c>
      <c r="K36" s="100" t="s">
        <v>17</v>
      </c>
      <c r="L36" s="100" t="s">
        <v>14</v>
      </c>
    </row>
    <row r="37" spans="1:12" s="74" customFormat="1" ht="204" customHeight="1" x14ac:dyDescent="0.25">
      <c r="A37" s="90">
        <v>22</v>
      </c>
      <c r="B37" s="63" t="s">
        <v>421</v>
      </c>
      <c r="C37" s="68" t="s">
        <v>13</v>
      </c>
      <c r="D37" s="68" t="s">
        <v>422</v>
      </c>
      <c r="E37" s="73" t="s">
        <v>11</v>
      </c>
      <c r="F37" s="73">
        <v>1</v>
      </c>
      <c r="G37" s="124">
        <v>2829802</v>
      </c>
      <c r="H37" s="72">
        <f t="shared" si="4"/>
        <v>2829802</v>
      </c>
      <c r="I37" s="94">
        <f t="shared" si="5"/>
        <v>3169378.24</v>
      </c>
      <c r="J37" s="70" t="s">
        <v>423</v>
      </c>
      <c r="K37" s="100" t="s">
        <v>17</v>
      </c>
      <c r="L37" s="100" t="s">
        <v>14</v>
      </c>
    </row>
    <row r="38" spans="1:12" s="76" customFormat="1" ht="164.25" customHeight="1" x14ac:dyDescent="0.25">
      <c r="A38" s="90">
        <v>23</v>
      </c>
      <c r="B38" s="102" t="s">
        <v>435</v>
      </c>
      <c r="C38" s="102" t="s">
        <v>13</v>
      </c>
      <c r="D38" s="75" t="s">
        <v>447</v>
      </c>
      <c r="E38" s="68" t="s">
        <v>105</v>
      </c>
      <c r="F38" s="68">
        <v>16</v>
      </c>
      <c r="G38" s="65">
        <v>47732</v>
      </c>
      <c r="H38" s="65">
        <f>G38*F38</f>
        <v>763712</v>
      </c>
      <c r="I38" s="94">
        <f t="shared" si="5"/>
        <v>855357.44000000006</v>
      </c>
      <c r="J38" s="70" t="s">
        <v>83</v>
      </c>
      <c r="K38" s="100" t="s">
        <v>17</v>
      </c>
      <c r="L38" s="100" t="s">
        <v>14</v>
      </c>
    </row>
    <row r="39" spans="1:12" s="76" customFormat="1" ht="130.5" customHeight="1" x14ac:dyDescent="0.25">
      <c r="A39" s="90">
        <v>24</v>
      </c>
      <c r="B39" s="102" t="s">
        <v>436</v>
      </c>
      <c r="C39" s="102" t="s">
        <v>13</v>
      </c>
      <c r="D39" s="75" t="s">
        <v>461</v>
      </c>
      <c r="E39" s="68" t="s">
        <v>105</v>
      </c>
      <c r="F39" s="68">
        <v>16</v>
      </c>
      <c r="G39" s="65">
        <v>47732</v>
      </c>
      <c r="H39" s="65">
        <f t="shared" ref="H39:H42" si="6">G39*F39</f>
        <v>763712</v>
      </c>
      <c r="I39" s="94">
        <f t="shared" si="5"/>
        <v>855357.44000000006</v>
      </c>
      <c r="J39" s="70" t="s">
        <v>83</v>
      </c>
      <c r="K39" s="100" t="s">
        <v>17</v>
      </c>
      <c r="L39" s="100" t="s">
        <v>14</v>
      </c>
    </row>
    <row r="40" spans="1:12" s="76" customFormat="1" ht="183" customHeight="1" x14ac:dyDescent="0.25">
      <c r="A40" s="90">
        <v>25</v>
      </c>
      <c r="B40" s="75" t="s">
        <v>437</v>
      </c>
      <c r="C40" s="102" t="s">
        <v>13</v>
      </c>
      <c r="D40" s="75" t="s">
        <v>462</v>
      </c>
      <c r="E40" s="68" t="s">
        <v>105</v>
      </c>
      <c r="F40" s="68">
        <v>16</v>
      </c>
      <c r="G40" s="65">
        <v>12455</v>
      </c>
      <c r="H40" s="65">
        <f t="shared" si="6"/>
        <v>199280</v>
      </c>
      <c r="I40" s="94">
        <f t="shared" si="5"/>
        <v>223193.60000000003</v>
      </c>
      <c r="J40" s="70" t="s">
        <v>83</v>
      </c>
      <c r="K40" s="100" t="s">
        <v>17</v>
      </c>
      <c r="L40" s="100" t="s">
        <v>14</v>
      </c>
    </row>
    <row r="41" spans="1:12" s="76" customFormat="1" ht="164.25" customHeight="1" x14ac:dyDescent="0.25">
      <c r="A41" s="90">
        <v>26</v>
      </c>
      <c r="B41" s="75" t="s">
        <v>438</v>
      </c>
      <c r="C41" s="102" t="s">
        <v>13</v>
      </c>
      <c r="D41" s="75" t="s">
        <v>439</v>
      </c>
      <c r="E41" s="68" t="s">
        <v>105</v>
      </c>
      <c r="F41" s="68">
        <v>4</v>
      </c>
      <c r="G41" s="65">
        <v>76339</v>
      </c>
      <c r="H41" s="65">
        <f t="shared" si="6"/>
        <v>305356</v>
      </c>
      <c r="I41" s="94">
        <f t="shared" si="5"/>
        <v>341998.72000000003</v>
      </c>
      <c r="J41" s="70" t="s">
        <v>83</v>
      </c>
      <c r="K41" s="100" t="s">
        <v>17</v>
      </c>
      <c r="L41" s="100" t="s">
        <v>14</v>
      </c>
    </row>
    <row r="42" spans="1:12" s="76" customFormat="1" ht="102.75" customHeight="1" x14ac:dyDescent="0.25">
      <c r="A42" s="90">
        <v>27</v>
      </c>
      <c r="B42" s="77" t="s">
        <v>463</v>
      </c>
      <c r="C42" s="102" t="s">
        <v>13</v>
      </c>
      <c r="D42" s="75" t="s">
        <v>464</v>
      </c>
      <c r="E42" s="68" t="s">
        <v>105</v>
      </c>
      <c r="F42" s="68">
        <v>4</v>
      </c>
      <c r="G42" s="65">
        <v>69107</v>
      </c>
      <c r="H42" s="65">
        <f t="shared" si="6"/>
        <v>276428</v>
      </c>
      <c r="I42" s="94">
        <f t="shared" si="5"/>
        <v>309599.36000000004</v>
      </c>
      <c r="J42" s="70" t="s">
        <v>83</v>
      </c>
      <c r="K42" s="100" t="s">
        <v>17</v>
      </c>
      <c r="L42" s="100" t="s">
        <v>14</v>
      </c>
    </row>
    <row r="43" spans="1:12" s="76" customFormat="1" ht="360.75" customHeight="1" x14ac:dyDescent="0.25">
      <c r="A43" s="90">
        <v>28</v>
      </c>
      <c r="B43" s="102" t="s">
        <v>434</v>
      </c>
      <c r="C43" s="102" t="s">
        <v>13</v>
      </c>
      <c r="D43" s="102" t="s">
        <v>454</v>
      </c>
      <c r="E43" s="68" t="s">
        <v>11</v>
      </c>
      <c r="F43" s="68">
        <v>1</v>
      </c>
      <c r="G43" s="111">
        <v>975045</v>
      </c>
      <c r="H43" s="73">
        <f>G43*F43</f>
        <v>975045</v>
      </c>
      <c r="I43" s="94">
        <f t="shared" si="5"/>
        <v>1092050.4000000001</v>
      </c>
      <c r="J43" s="70" t="s">
        <v>83</v>
      </c>
      <c r="K43" s="100" t="s">
        <v>17</v>
      </c>
      <c r="L43" s="100" t="s">
        <v>14</v>
      </c>
    </row>
    <row r="44" spans="1:12" s="76" customFormat="1" ht="135.75" customHeight="1" x14ac:dyDescent="0.25">
      <c r="A44" s="90">
        <v>29</v>
      </c>
      <c r="B44" s="92" t="s">
        <v>440</v>
      </c>
      <c r="C44" s="102" t="s">
        <v>13</v>
      </c>
      <c r="D44" s="92" t="s">
        <v>448</v>
      </c>
      <c r="E44" s="107" t="s">
        <v>105</v>
      </c>
      <c r="F44" s="107">
        <v>1</v>
      </c>
      <c r="G44" s="127">
        <v>101170</v>
      </c>
      <c r="H44" s="108">
        <v>101170</v>
      </c>
      <c r="I44" s="94">
        <f t="shared" si="5"/>
        <v>113310.40000000001</v>
      </c>
      <c r="J44" s="95" t="s">
        <v>443</v>
      </c>
      <c r="K44" s="100" t="s">
        <v>17</v>
      </c>
      <c r="L44" s="100" t="s">
        <v>14</v>
      </c>
    </row>
    <row r="45" spans="1:12" s="76" customFormat="1" ht="144" customHeight="1" x14ac:dyDescent="0.25">
      <c r="A45" s="90">
        <v>30</v>
      </c>
      <c r="B45" s="92" t="s">
        <v>440</v>
      </c>
      <c r="C45" s="102" t="s">
        <v>13</v>
      </c>
      <c r="D45" s="92" t="s">
        <v>449</v>
      </c>
      <c r="E45" s="107" t="s">
        <v>105</v>
      </c>
      <c r="F45" s="107">
        <v>1</v>
      </c>
      <c r="G45" s="127">
        <v>124726</v>
      </c>
      <c r="H45" s="108">
        <v>124726</v>
      </c>
      <c r="I45" s="94">
        <f t="shared" si="5"/>
        <v>139693.12000000002</v>
      </c>
      <c r="J45" s="95" t="s">
        <v>443</v>
      </c>
      <c r="K45" s="100" t="s">
        <v>17</v>
      </c>
      <c r="L45" s="100" t="s">
        <v>14</v>
      </c>
    </row>
    <row r="46" spans="1:12" s="76" customFormat="1" ht="129" customHeight="1" x14ac:dyDescent="0.25">
      <c r="A46" s="90">
        <v>31</v>
      </c>
      <c r="B46" s="102" t="s">
        <v>440</v>
      </c>
      <c r="C46" s="102" t="s">
        <v>13</v>
      </c>
      <c r="D46" s="102" t="s">
        <v>450</v>
      </c>
      <c r="E46" s="64" t="s">
        <v>105</v>
      </c>
      <c r="F46" s="64">
        <v>1</v>
      </c>
      <c r="G46" s="65">
        <v>308040</v>
      </c>
      <c r="H46" s="65">
        <v>308040</v>
      </c>
      <c r="I46" s="94">
        <f t="shared" si="5"/>
        <v>345004.80000000005</v>
      </c>
      <c r="J46" s="73" t="s">
        <v>443</v>
      </c>
      <c r="K46" s="100" t="s">
        <v>17</v>
      </c>
      <c r="L46" s="100" t="s">
        <v>14</v>
      </c>
    </row>
    <row r="47" spans="1:12" s="76" customFormat="1" ht="98.25" customHeight="1" x14ac:dyDescent="0.25">
      <c r="A47" s="90">
        <v>32</v>
      </c>
      <c r="B47" s="102" t="s">
        <v>441</v>
      </c>
      <c r="C47" s="102" t="s">
        <v>13</v>
      </c>
      <c r="D47" s="102" t="s">
        <v>451</v>
      </c>
      <c r="E47" s="64" t="s">
        <v>105</v>
      </c>
      <c r="F47" s="64">
        <v>1</v>
      </c>
      <c r="G47" s="65">
        <v>11500</v>
      </c>
      <c r="H47" s="65">
        <v>11500</v>
      </c>
      <c r="I47" s="94">
        <f t="shared" si="5"/>
        <v>12880.000000000002</v>
      </c>
      <c r="J47" s="73" t="s">
        <v>444</v>
      </c>
      <c r="K47" s="100" t="s">
        <v>17</v>
      </c>
      <c r="L47" s="100" t="s">
        <v>14</v>
      </c>
    </row>
    <row r="48" spans="1:12" s="76" customFormat="1" ht="114" customHeight="1" x14ac:dyDescent="0.25">
      <c r="A48" s="90">
        <v>33</v>
      </c>
      <c r="B48" s="102" t="s">
        <v>441</v>
      </c>
      <c r="C48" s="102" t="s">
        <v>13</v>
      </c>
      <c r="D48" s="102" t="s">
        <v>452</v>
      </c>
      <c r="E48" s="64" t="s">
        <v>105</v>
      </c>
      <c r="F48" s="64">
        <v>1</v>
      </c>
      <c r="G48" s="65">
        <v>20400</v>
      </c>
      <c r="H48" s="65">
        <v>20400</v>
      </c>
      <c r="I48" s="94">
        <f t="shared" si="5"/>
        <v>22848.000000000004</v>
      </c>
      <c r="J48" s="73" t="s">
        <v>444</v>
      </c>
      <c r="K48" s="100" t="s">
        <v>17</v>
      </c>
      <c r="L48" s="100" t="s">
        <v>14</v>
      </c>
    </row>
    <row r="49" spans="1:12" s="76" customFormat="1" ht="103.5" customHeight="1" x14ac:dyDescent="0.25">
      <c r="A49" s="90">
        <v>34</v>
      </c>
      <c r="B49" s="102" t="s">
        <v>441</v>
      </c>
      <c r="C49" s="102" t="s">
        <v>13</v>
      </c>
      <c r="D49" s="102" t="s">
        <v>453</v>
      </c>
      <c r="E49" s="64" t="s">
        <v>105</v>
      </c>
      <c r="F49" s="64">
        <v>1</v>
      </c>
      <c r="G49" s="65">
        <v>34800</v>
      </c>
      <c r="H49" s="65">
        <v>34800</v>
      </c>
      <c r="I49" s="94">
        <f t="shared" si="5"/>
        <v>38976.000000000007</v>
      </c>
      <c r="J49" s="73" t="s">
        <v>444</v>
      </c>
      <c r="K49" s="100" t="s">
        <v>17</v>
      </c>
      <c r="L49" s="100" t="s">
        <v>14</v>
      </c>
    </row>
    <row r="50" spans="1:12" s="76" customFormat="1" ht="191.25" customHeight="1" x14ac:dyDescent="0.25">
      <c r="A50" s="90">
        <v>35</v>
      </c>
      <c r="B50" s="78" t="s">
        <v>442</v>
      </c>
      <c r="C50" s="102" t="s">
        <v>13</v>
      </c>
      <c r="D50" s="102" t="s">
        <v>446</v>
      </c>
      <c r="E50" s="64" t="s">
        <v>105</v>
      </c>
      <c r="F50" s="64">
        <v>12</v>
      </c>
      <c r="G50" s="65">
        <v>75000</v>
      </c>
      <c r="H50" s="65">
        <f>F50*G50</f>
        <v>900000</v>
      </c>
      <c r="I50" s="94">
        <f t="shared" si="5"/>
        <v>1008000.0000000001</v>
      </c>
      <c r="J50" s="73" t="s">
        <v>445</v>
      </c>
      <c r="K50" s="100" t="s">
        <v>17</v>
      </c>
      <c r="L50" s="100" t="s">
        <v>14</v>
      </c>
    </row>
    <row r="51" spans="1:12" s="76" customFormat="1" ht="90.75" customHeight="1" x14ac:dyDescent="0.25">
      <c r="A51" s="90">
        <v>36</v>
      </c>
      <c r="B51" s="78" t="s">
        <v>472</v>
      </c>
      <c r="C51" s="102" t="s">
        <v>13</v>
      </c>
      <c r="D51" s="102" t="s">
        <v>473</v>
      </c>
      <c r="E51" s="64" t="s">
        <v>105</v>
      </c>
      <c r="F51" s="64">
        <v>2</v>
      </c>
      <c r="G51" s="65">
        <v>47554</v>
      </c>
      <c r="H51" s="65">
        <f t="shared" ref="H51:H59" si="7">F51*G51</f>
        <v>95108</v>
      </c>
      <c r="I51" s="94">
        <f t="shared" si="5"/>
        <v>106520.96000000001</v>
      </c>
      <c r="J51" s="73" t="s">
        <v>476</v>
      </c>
      <c r="K51" s="100" t="s">
        <v>17</v>
      </c>
      <c r="L51" s="100" t="s">
        <v>14</v>
      </c>
    </row>
    <row r="52" spans="1:12" s="76" customFormat="1" ht="90.75" customHeight="1" x14ac:dyDescent="0.25">
      <c r="A52" s="90">
        <v>37</v>
      </c>
      <c r="B52" s="78" t="s">
        <v>472</v>
      </c>
      <c r="C52" s="102" t="s">
        <v>13</v>
      </c>
      <c r="D52" s="102" t="s">
        <v>471</v>
      </c>
      <c r="E52" s="64" t="s">
        <v>105</v>
      </c>
      <c r="F52" s="64">
        <v>2</v>
      </c>
      <c r="G52" s="65">
        <v>44349</v>
      </c>
      <c r="H52" s="65">
        <f t="shared" si="7"/>
        <v>88698</v>
      </c>
      <c r="I52" s="94">
        <f t="shared" si="5"/>
        <v>99341.760000000009</v>
      </c>
      <c r="J52" s="73" t="s">
        <v>476</v>
      </c>
      <c r="K52" s="100" t="s">
        <v>17</v>
      </c>
      <c r="L52" s="100" t="s">
        <v>14</v>
      </c>
    </row>
    <row r="53" spans="1:12" s="76" customFormat="1" ht="90.75" customHeight="1" x14ac:dyDescent="0.25">
      <c r="A53" s="90">
        <v>38</v>
      </c>
      <c r="B53" s="78" t="s">
        <v>472</v>
      </c>
      <c r="C53" s="102" t="s">
        <v>13</v>
      </c>
      <c r="D53" s="102" t="s">
        <v>474</v>
      </c>
      <c r="E53" s="64" t="s">
        <v>105</v>
      </c>
      <c r="F53" s="64">
        <v>1</v>
      </c>
      <c r="G53" s="65">
        <v>97464</v>
      </c>
      <c r="H53" s="65">
        <f t="shared" si="7"/>
        <v>97464</v>
      </c>
      <c r="I53" s="94">
        <f t="shared" si="5"/>
        <v>109159.68000000001</v>
      </c>
      <c r="J53" s="73" t="s">
        <v>476</v>
      </c>
      <c r="K53" s="100" t="s">
        <v>17</v>
      </c>
      <c r="L53" s="100" t="s">
        <v>14</v>
      </c>
    </row>
    <row r="54" spans="1:12" s="76" customFormat="1" ht="93" customHeight="1" x14ac:dyDescent="0.25">
      <c r="A54" s="90">
        <v>39</v>
      </c>
      <c r="B54" s="78" t="s">
        <v>472</v>
      </c>
      <c r="C54" s="102" t="s">
        <v>13</v>
      </c>
      <c r="D54" s="102" t="s">
        <v>475</v>
      </c>
      <c r="E54" s="64" t="s">
        <v>105</v>
      </c>
      <c r="F54" s="64">
        <v>1</v>
      </c>
      <c r="G54" s="65">
        <v>59701</v>
      </c>
      <c r="H54" s="65">
        <f t="shared" si="7"/>
        <v>59701</v>
      </c>
      <c r="I54" s="94">
        <f t="shared" si="5"/>
        <v>66865.12000000001</v>
      </c>
      <c r="J54" s="73" t="s">
        <v>476</v>
      </c>
      <c r="K54" s="100" t="s">
        <v>17</v>
      </c>
      <c r="L54" s="100" t="s">
        <v>14</v>
      </c>
    </row>
    <row r="55" spans="1:12" s="76" customFormat="1" ht="231" customHeight="1" x14ac:dyDescent="0.25">
      <c r="A55" s="274">
        <v>40</v>
      </c>
      <c r="B55" s="232" t="s">
        <v>486</v>
      </c>
      <c r="C55" s="232" t="s">
        <v>98</v>
      </c>
      <c r="D55" s="232" t="s">
        <v>487</v>
      </c>
      <c r="E55" s="234" t="s">
        <v>11</v>
      </c>
      <c r="F55" s="234">
        <v>1</v>
      </c>
      <c r="G55" s="236">
        <v>19679245</v>
      </c>
      <c r="H55" s="236">
        <f>F55*G55</f>
        <v>19679245</v>
      </c>
      <c r="I55" s="227">
        <f>H55*1.12</f>
        <v>22040754.400000002</v>
      </c>
      <c r="J55" s="310" t="s">
        <v>445</v>
      </c>
      <c r="K55" s="227" t="s">
        <v>17</v>
      </c>
      <c r="L55" s="227" t="s">
        <v>14</v>
      </c>
    </row>
    <row r="56" spans="1:12" s="76" customFormat="1" ht="381.75" customHeight="1" x14ac:dyDescent="0.25">
      <c r="A56" s="275"/>
      <c r="B56" s="233"/>
      <c r="C56" s="233"/>
      <c r="D56" s="233"/>
      <c r="E56" s="235"/>
      <c r="F56" s="235"/>
      <c r="G56" s="237"/>
      <c r="H56" s="237"/>
      <c r="I56" s="228"/>
      <c r="J56" s="311"/>
      <c r="K56" s="228"/>
      <c r="L56" s="228"/>
    </row>
    <row r="57" spans="1:12" s="76" customFormat="1" ht="288.75" customHeight="1" x14ac:dyDescent="0.25">
      <c r="A57" s="90">
        <v>41</v>
      </c>
      <c r="B57" s="68" t="s">
        <v>488</v>
      </c>
      <c r="C57" s="68" t="s">
        <v>489</v>
      </c>
      <c r="D57" s="68" t="s">
        <v>490</v>
      </c>
      <c r="E57" s="64" t="s">
        <v>11</v>
      </c>
      <c r="F57" s="64">
        <v>1</v>
      </c>
      <c r="G57" s="65">
        <v>5453000</v>
      </c>
      <c r="H57" s="65">
        <f t="shared" si="7"/>
        <v>5453000</v>
      </c>
      <c r="I57" s="94">
        <f t="shared" si="5"/>
        <v>6107360.0000000009</v>
      </c>
      <c r="J57" s="73" t="s">
        <v>493</v>
      </c>
      <c r="K57" s="100" t="s">
        <v>17</v>
      </c>
      <c r="L57" s="100" t="s">
        <v>14</v>
      </c>
    </row>
    <row r="58" spans="1:12" s="76" customFormat="1" ht="131.25" customHeight="1" x14ac:dyDescent="0.25">
      <c r="A58" s="90">
        <v>42</v>
      </c>
      <c r="B58" s="68" t="s">
        <v>491</v>
      </c>
      <c r="C58" s="68" t="s">
        <v>489</v>
      </c>
      <c r="D58" s="68" t="s">
        <v>492</v>
      </c>
      <c r="E58" s="64" t="s">
        <v>11</v>
      </c>
      <c r="F58" s="64">
        <v>1</v>
      </c>
      <c r="G58" s="65">
        <v>1257000</v>
      </c>
      <c r="H58" s="65">
        <f t="shared" si="7"/>
        <v>1257000</v>
      </c>
      <c r="I58" s="94">
        <f t="shared" si="5"/>
        <v>1407840.0000000002</v>
      </c>
      <c r="J58" s="73" t="s">
        <v>493</v>
      </c>
      <c r="K58" s="100" t="s">
        <v>17</v>
      </c>
      <c r="L58" s="100" t="s">
        <v>14</v>
      </c>
    </row>
    <row r="59" spans="1:12" s="204" customFormat="1" ht="174.75" customHeight="1" x14ac:dyDescent="0.25">
      <c r="A59" s="220">
        <v>43</v>
      </c>
      <c r="B59" s="193" t="s">
        <v>497</v>
      </c>
      <c r="C59" s="57" t="s">
        <v>13</v>
      </c>
      <c r="D59" s="221" t="s">
        <v>758</v>
      </c>
      <c r="E59" s="197" t="s">
        <v>105</v>
      </c>
      <c r="F59" s="197">
        <v>2</v>
      </c>
      <c r="G59" s="222">
        <v>148704.46</v>
      </c>
      <c r="H59" s="222">
        <f t="shared" si="7"/>
        <v>297408.92</v>
      </c>
      <c r="I59" s="218">
        <f t="shared" si="5"/>
        <v>333097.99040000001</v>
      </c>
      <c r="J59" s="195" t="s">
        <v>476</v>
      </c>
      <c r="K59" s="55" t="s">
        <v>17</v>
      </c>
      <c r="L59" s="55" t="s">
        <v>14</v>
      </c>
    </row>
    <row r="60" spans="1:12" s="74" customFormat="1" ht="264" customHeight="1" x14ac:dyDescent="0.25">
      <c r="A60" s="90">
        <v>44</v>
      </c>
      <c r="B60" s="63" t="s">
        <v>498</v>
      </c>
      <c r="C60" s="103" t="s">
        <v>13</v>
      </c>
      <c r="D60" s="63" t="s">
        <v>531</v>
      </c>
      <c r="E60" s="68" t="s">
        <v>11</v>
      </c>
      <c r="F60" s="64">
        <v>1</v>
      </c>
      <c r="G60" s="65">
        <v>7855357</v>
      </c>
      <c r="H60" s="65">
        <f>F60*G60</f>
        <v>7855357</v>
      </c>
      <c r="I60" s="94">
        <f t="shared" si="5"/>
        <v>8797999.8400000017</v>
      </c>
      <c r="J60" s="157" t="s">
        <v>662</v>
      </c>
      <c r="K60" s="100" t="s">
        <v>17</v>
      </c>
      <c r="L60" s="100" t="s">
        <v>14</v>
      </c>
    </row>
    <row r="61" spans="1:12" s="74" customFormat="1" ht="372" customHeight="1" x14ac:dyDescent="0.25">
      <c r="A61" s="90">
        <v>45</v>
      </c>
      <c r="B61" s="63" t="s">
        <v>499</v>
      </c>
      <c r="C61" s="103" t="s">
        <v>13</v>
      </c>
      <c r="D61" s="63" t="s">
        <v>500</v>
      </c>
      <c r="E61" s="68" t="s">
        <v>11</v>
      </c>
      <c r="F61" s="64">
        <v>1</v>
      </c>
      <c r="G61" s="65">
        <v>5143304</v>
      </c>
      <c r="H61" s="65">
        <f>F61*G61</f>
        <v>5143304</v>
      </c>
      <c r="I61" s="94">
        <f t="shared" si="5"/>
        <v>5760500.4800000004</v>
      </c>
      <c r="J61" s="157" t="s">
        <v>662</v>
      </c>
      <c r="K61" s="100" t="s">
        <v>17</v>
      </c>
      <c r="L61" s="100" t="s">
        <v>14</v>
      </c>
    </row>
    <row r="62" spans="1:12" s="76" customFormat="1" ht="145.5" customHeight="1" x14ac:dyDescent="0.25">
      <c r="A62" s="90">
        <v>46</v>
      </c>
      <c r="B62" s="85" t="s">
        <v>508</v>
      </c>
      <c r="C62" s="103" t="s">
        <v>13</v>
      </c>
      <c r="D62" s="85" t="s">
        <v>510</v>
      </c>
      <c r="E62" s="64" t="s">
        <v>16</v>
      </c>
      <c r="F62" s="64">
        <v>1</v>
      </c>
      <c r="G62" s="65">
        <v>4497600</v>
      </c>
      <c r="H62" s="65">
        <v>4497600</v>
      </c>
      <c r="I62" s="94">
        <f t="shared" si="5"/>
        <v>5037312.0000000009</v>
      </c>
      <c r="J62" s="73" t="s">
        <v>509</v>
      </c>
      <c r="K62" s="100" t="s">
        <v>17</v>
      </c>
      <c r="L62" s="100" t="s">
        <v>14</v>
      </c>
    </row>
    <row r="63" spans="1:12" s="76" customFormat="1" ht="137.25" customHeight="1" x14ac:dyDescent="0.25">
      <c r="A63" s="90">
        <v>47</v>
      </c>
      <c r="B63" s="68" t="s">
        <v>508</v>
      </c>
      <c r="C63" s="103" t="s">
        <v>13</v>
      </c>
      <c r="D63" s="68" t="s">
        <v>511</v>
      </c>
      <c r="E63" s="64" t="s">
        <v>16</v>
      </c>
      <c r="F63" s="64">
        <v>1</v>
      </c>
      <c r="G63" s="65">
        <v>5722400</v>
      </c>
      <c r="H63" s="65">
        <v>5722400</v>
      </c>
      <c r="I63" s="94">
        <f t="shared" si="5"/>
        <v>6409088.0000000009</v>
      </c>
      <c r="J63" s="73" t="s">
        <v>509</v>
      </c>
      <c r="K63" s="100" t="s">
        <v>17</v>
      </c>
      <c r="L63" s="100" t="s">
        <v>14</v>
      </c>
    </row>
    <row r="64" spans="1:12" s="76" customFormat="1" ht="343.5" customHeight="1" x14ac:dyDescent="0.25">
      <c r="A64" s="90">
        <v>48</v>
      </c>
      <c r="B64" s="68" t="s">
        <v>527</v>
      </c>
      <c r="C64" s="103" t="s">
        <v>98</v>
      </c>
      <c r="D64" s="68" t="s">
        <v>519</v>
      </c>
      <c r="E64" s="64" t="s">
        <v>11</v>
      </c>
      <c r="F64" s="64">
        <v>1</v>
      </c>
      <c r="G64" s="65">
        <v>21172132</v>
      </c>
      <c r="H64" s="86">
        <f>G64*F64</f>
        <v>21172132</v>
      </c>
      <c r="I64" s="94">
        <f t="shared" si="5"/>
        <v>23712787.840000004</v>
      </c>
      <c r="J64" s="73" t="s">
        <v>293</v>
      </c>
      <c r="K64" s="100" t="s">
        <v>17</v>
      </c>
      <c r="L64" s="100" t="s">
        <v>14</v>
      </c>
    </row>
    <row r="65" spans="1:12" s="74" customFormat="1" ht="191.25" customHeight="1" x14ac:dyDescent="0.25">
      <c r="A65" s="90">
        <v>49</v>
      </c>
      <c r="B65" s="63" t="s">
        <v>538</v>
      </c>
      <c r="C65" s="103" t="s">
        <v>13</v>
      </c>
      <c r="D65" s="63" t="s">
        <v>563</v>
      </c>
      <c r="E65" s="68" t="s">
        <v>11</v>
      </c>
      <c r="F65" s="64">
        <v>1</v>
      </c>
      <c r="G65" s="65">
        <v>4464286</v>
      </c>
      <c r="H65" s="86">
        <f>G65*F65</f>
        <v>4464286</v>
      </c>
      <c r="I65" s="94">
        <f t="shared" si="5"/>
        <v>5000000.32</v>
      </c>
      <c r="J65" s="73" t="s">
        <v>96</v>
      </c>
      <c r="K65" s="100" t="s">
        <v>17</v>
      </c>
      <c r="L65" s="100" t="s">
        <v>14</v>
      </c>
    </row>
    <row r="66" spans="1:12" s="74" customFormat="1" ht="190.5" customHeight="1" x14ac:dyDescent="0.25">
      <c r="A66" s="90">
        <v>50</v>
      </c>
      <c r="B66" s="68" t="s">
        <v>564</v>
      </c>
      <c r="C66" s="103" t="s">
        <v>13</v>
      </c>
      <c r="D66" s="75" t="s">
        <v>550</v>
      </c>
      <c r="E66" s="68" t="s">
        <v>105</v>
      </c>
      <c r="F66" s="68">
        <v>1</v>
      </c>
      <c r="G66" s="65">
        <f>7400000/1.12</f>
        <v>6607142.8571428563</v>
      </c>
      <c r="H66" s="65">
        <f>G66*F66</f>
        <v>6607142.8571428563</v>
      </c>
      <c r="I66" s="94">
        <f t="shared" si="5"/>
        <v>7400000</v>
      </c>
      <c r="J66" s="68" t="s">
        <v>410</v>
      </c>
      <c r="K66" s="100" t="s">
        <v>17</v>
      </c>
      <c r="L66" s="100" t="s">
        <v>14</v>
      </c>
    </row>
    <row r="67" spans="1:12" s="74" customFormat="1" ht="309" customHeight="1" x14ac:dyDescent="0.25">
      <c r="A67" s="90">
        <v>51</v>
      </c>
      <c r="B67" s="68" t="s">
        <v>539</v>
      </c>
      <c r="C67" s="103" t="s">
        <v>13</v>
      </c>
      <c r="D67" s="75" t="s">
        <v>551</v>
      </c>
      <c r="E67" s="68" t="s">
        <v>105</v>
      </c>
      <c r="F67" s="68">
        <v>1</v>
      </c>
      <c r="G67" s="65">
        <f>8463253/1.12</f>
        <v>7556475.8928571418</v>
      </c>
      <c r="H67" s="65">
        <f t="shared" ref="H67:H70" si="8">G67*F67</f>
        <v>7556475.8928571418</v>
      </c>
      <c r="I67" s="94">
        <f t="shared" si="5"/>
        <v>8463253</v>
      </c>
      <c r="J67" s="68" t="s">
        <v>410</v>
      </c>
      <c r="K67" s="100" t="s">
        <v>17</v>
      </c>
      <c r="L67" s="100" t="s">
        <v>14</v>
      </c>
    </row>
    <row r="68" spans="1:12" s="74" customFormat="1" ht="135.75" customHeight="1" x14ac:dyDescent="0.25">
      <c r="A68" s="90">
        <v>52</v>
      </c>
      <c r="B68" s="68" t="s">
        <v>540</v>
      </c>
      <c r="C68" s="103" t="s">
        <v>13</v>
      </c>
      <c r="D68" s="75" t="s">
        <v>552</v>
      </c>
      <c r="E68" s="68" t="s">
        <v>105</v>
      </c>
      <c r="F68" s="68">
        <v>1</v>
      </c>
      <c r="G68" s="65">
        <f>3629789/1.12</f>
        <v>3240883.0357142854</v>
      </c>
      <c r="H68" s="65">
        <f t="shared" si="8"/>
        <v>3240883.0357142854</v>
      </c>
      <c r="I68" s="94">
        <f t="shared" si="5"/>
        <v>3629789</v>
      </c>
      <c r="J68" s="68" t="s">
        <v>410</v>
      </c>
      <c r="K68" s="100" t="s">
        <v>17</v>
      </c>
      <c r="L68" s="100" t="s">
        <v>14</v>
      </c>
    </row>
    <row r="69" spans="1:12" s="74" customFormat="1" ht="158.25" customHeight="1" x14ac:dyDescent="0.25">
      <c r="A69" s="90">
        <v>53</v>
      </c>
      <c r="B69" s="109" t="s">
        <v>541</v>
      </c>
      <c r="C69" s="103" t="s">
        <v>13</v>
      </c>
      <c r="D69" s="75" t="s">
        <v>553</v>
      </c>
      <c r="E69" s="68" t="s">
        <v>105</v>
      </c>
      <c r="F69" s="68">
        <v>1</v>
      </c>
      <c r="G69" s="65">
        <f>2242975/1.12</f>
        <v>2002656.2499999998</v>
      </c>
      <c r="H69" s="65">
        <f t="shared" si="8"/>
        <v>2002656.2499999998</v>
      </c>
      <c r="I69" s="94">
        <f t="shared" si="5"/>
        <v>2242975</v>
      </c>
      <c r="J69" s="68" t="s">
        <v>410</v>
      </c>
      <c r="K69" s="100" t="s">
        <v>17</v>
      </c>
      <c r="L69" s="100" t="s">
        <v>14</v>
      </c>
    </row>
    <row r="70" spans="1:12" s="74" customFormat="1" ht="233.25" customHeight="1" x14ac:dyDescent="0.25">
      <c r="A70" s="90">
        <v>54</v>
      </c>
      <c r="B70" s="109" t="s">
        <v>542</v>
      </c>
      <c r="C70" s="103" t="s">
        <v>13</v>
      </c>
      <c r="D70" s="75" t="s">
        <v>554</v>
      </c>
      <c r="E70" s="68" t="s">
        <v>105</v>
      </c>
      <c r="F70" s="68">
        <v>1</v>
      </c>
      <c r="G70" s="65">
        <f>9295075/1.12</f>
        <v>8299174.1071428563</v>
      </c>
      <c r="H70" s="65">
        <f t="shared" si="8"/>
        <v>8299174.1071428563</v>
      </c>
      <c r="I70" s="94">
        <f t="shared" si="5"/>
        <v>9295075</v>
      </c>
      <c r="J70" s="68" t="s">
        <v>410</v>
      </c>
      <c r="K70" s="100" t="s">
        <v>17</v>
      </c>
      <c r="L70" s="100" t="s">
        <v>14</v>
      </c>
    </row>
    <row r="71" spans="1:12" s="74" customFormat="1" ht="218.25" customHeight="1" x14ac:dyDescent="0.25">
      <c r="A71" s="90">
        <v>55</v>
      </c>
      <c r="B71" s="109" t="s">
        <v>539</v>
      </c>
      <c r="C71" s="103" t="s">
        <v>98</v>
      </c>
      <c r="D71" s="75" t="s">
        <v>565</v>
      </c>
      <c r="E71" s="68" t="s">
        <v>105</v>
      </c>
      <c r="F71" s="68">
        <v>2</v>
      </c>
      <c r="G71" s="65">
        <f>9780881/1.12</f>
        <v>8732929.4642857127</v>
      </c>
      <c r="H71" s="65">
        <f>F71*G71</f>
        <v>17465858.928571425</v>
      </c>
      <c r="I71" s="94">
        <f t="shared" si="5"/>
        <v>19561762</v>
      </c>
      <c r="J71" s="68" t="s">
        <v>410</v>
      </c>
      <c r="K71" s="100" t="s">
        <v>17</v>
      </c>
      <c r="L71" s="100" t="s">
        <v>14</v>
      </c>
    </row>
    <row r="72" spans="1:12" s="74" customFormat="1" ht="279.75" customHeight="1" x14ac:dyDescent="0.25">
      <c r="A72" s="90">
        <v>56</v>
      </c>
      <c r="B72" s="109" t="s">
        <v>543</v>
      </c>
      <c r="C72" s="103" t="s">
        <v>13</v>
      </c>
      <c r="D72" s="75" t="s">
        <v>566</v>
      </c>
      <c r="E72" s="68" t="s">
        <v>105</v>
      </c>
      <c r="F72" s="68">
        <v>1</v>
      </c>
      <c r="G72" s="65">
        <f>432000/1.12</f>
        <v>385714.28571428568</v>
      </c>
      <c r="H72" s="65">
        <f>F72*G72</f>
        <v>385714.28571428568</v>
      </c>
      <c r="I72" s="94">
        <f t="shared" si="5"/>
        <v>432000</v>
      </c>
      <c r="J72" s="68" t="s">
        <v>293</v>
      </c>
      <c r="K72" s="100" t="s">
        <v>17</v>
      </c>
      <c r="L72" s="100" t="s">
        <v>14</v>
      </c>
    </row>
    <row r="73" spans="1:12" s="74" customFormat="1" ht="171" customHeight="1" x14ac:dyDescent="0.25">
      <c r="A73" s="90">
        <v>57</v>
      </c>
      <c r="B73" s="75" t="s">
        <v>544</v>
      </c>
      <c r="C73" s="103" t="s">
        <v>13</v>
      </c>
      <c r="D73" s="75" t="s">
        <v>567</v>
      </c>
      <c r="E73" s="68" t="s">
        <v>105</v>
      </c>
      <c r="F73" s="68">
        <v>1</v>
      </c>
      <c r="G73" s="65">
        <f>532220/1.12</f>
        <v>475196.42857142852</v>
      </c>
      <c r="H73" s="65">
        <f t="shared" ref="H73:H79" si="9">F73*G73</f>
        <v>475196.42857142852</v>
      </c>
      <c r="I73" s="94">
        <f t="shared" si="5"/>
        <v>532220</v>
      </c>
      <c r="J73" s="68" t="s">
        <v>293</v>
      </c>
      <c r="K73" s="100" t="s">
        <v>17</v>
      </c>
      <c r="L73" s="100" t="s">
        <v>14</v>
      </c>
    </row>
    <row r="74" spans="1:12" s="74" customFormat="1" ht="271.5" customHeight="1" x14ac:dyDescent="0.25">
      <c r="A74" s="90">
        <v>58</v>
      </c>
      <c r="B74" s="75" t="s">
        <v>545</v>
      </c>
      <c r="C74" s="103" t="s">
        <v>13</v>
      </c>
      <c r="D74" s="110" t="s">
        <v>568</v>
      </c>
      <c r="E74" s="68" t="s">
        <v>105</v>
      </c>
      <c r="F74" s="68">
        <v>1</v>
      </c>
      <c r="G74" s="65">
        <f>565110/1.12</f>
        <v>504562.49999999994</v>
      </c>
      <c r="H74" s="65">
        <f t="shared" si="9"/>
        <v>504562.49999999994</v>
      </c>
      <c r="I74" s="94">
        <f t="shared" si="5"/>
        <v>565110</v>
      </c>
      <c r="J74" s="68" t="s">
        <v>293</v>
      </c>
      <c r="K74" s="100" t="s">
        <v>17</v>
      </c>
      <c r="L74" s="100" t="s">
        <v>14</v>
      </c>
    </row>
    <row r="75" spans="1:12" s="74" customFormat="1" ht="191.25" customHeight="1" x14ac:dyDescent="0.25">
      <c r="A75" s="90">
        <v>59</v>
      </c>
      <c r="B75" s="75" t="s">
        <v>546</v>
      </c>
      <c r="C75" s="103" t="s">
        <v>13</v>
      </c>
      <c r="D75" s="75" t="s">
        <v>569</v>
      </c>
      <c r="E75" s="68" t="s">
        <v>105</v>
      </c>
      <c r="F75" s="68">
        <v>1</v>
      </c>
      <c r="G75" s="65">
        <f>1386113/1.12</f>
        <v>1237600.8928571427</v>
      </c>
      <c r="H75" s="65">
        <f t="shared" si="9"/>
        <v>1237600.8928571427</v>
      </c>
      <c r="I75" s="94">
        <f t="shared" si="5"/>
        <v>1386113</v>
      </c>
      <c r="J75" s="68" t="s">
        <v>410</v>
      </c>
      <c r="K75" s="100" t="s">
        <v>17</v>
      </c>
      <c r="L75" s="100" t="s">
        <v>14</v>
      </c>
    </row>
    <row r="76" spans="1:12" s="74" customFormat="1" ht="183" customHeight="1" x14ac:dyDescent="0.25">
      <c r="A76" s="90">
        <v>60</v>
      </c>
      <c r="B76" s="75" t="s">
        <v>547</v>
      </c>
      <c r="C76" s="103" t="s">
        <v>13</v>
      </c>
      <c r="D76" s="75" t="s">
        <v>570</v>
      </c>
      <c r="E76" s="68" t="s">
        <v>105</v>
      </c>
      <c r="F76" s="68">
        <v>1</v>
      </c>
      <c r="G76" s="65">
        <f>470925/1.12</f>
        <v>420468.74999999994</v>
      </c>
      <c r="H76" s="65">
        <f t="shared" si="9"/>
        <v>420468.74999999994</v>
      </c>
      <c r="I76" s="94">
        <f t="shared" si="5"/>
        <v>470925</v>
      </c>
      <c r="J76" s="68" t="s">
        <v>293</v>
      </c>
      <c r="K76" s="100" t="s">
        <v>17</v>
      </c>
      <c r="L76" s="100" t="s">
        <v>14</v>
      </c>
    </row>
    <row r="77" spans="1:12" s="74" customFormat="1" ht="129.75" customHeight="1" x14ac:dyDescent="0.25">
      <c r="A77" s="90">
        <v>61</v>
      </c>
      <c r="B77" s="75" t="s">
        <v>571</v>
      </c>
      <c r="C77" s="103" t="s">
        <v>13</v>
      </c>
      <c r="D77" s="75" t="s">
        <v>555</v>
      </c>
      <c r="E77" s="68" t="s">
        <v>105</v>
      </c>
      <c r="F77" s="68">
        <v>1</v>
      </c>
      <c r="G77" s="65">
        <f>275080/1.12</f>
        <v>245607.14285714284</v>
      </c>
      <c r="H77" s="65">
        <f t="shared" si="9"/>
        <v>245607.14285714284</v>
      </c>
      <c r="I77" s="94">
        <f t="shared" si="5"/>
        <v>275080</v>
      </c>
      <c r="J77" s="68" t="s">
        <v>293</v>
      </c>
      <c r="K77" s="100" t="s">
        <v>17</v>
      </c>
      <c r="L77" s="100" t="s">
        <v>14</v>
      </c>
    </row>
    <row r="78" spans="1:12" s="74" customFormat="1" ht="150" customHeight="1" x14ac:dyDescent="0.25">
      <c r="A78" s="90">
        <v>62</v>
      </c>
      <c r="B78" s="75" t="s">
        <v>548</v>
      </c>
      <c r="C78" s="103" t="s">
        <v>13</v>
      </c>
      <c r="D78" s="75" t="s">
        <v>572</v>
      </c>
      <c r="E78" s="68" t="s">
        <v>105</v>
      </c>
      <c r="F78" s="68">
        <v>1</v>
      </c>
      <c r="G78" s="65">
        <f>265402/1.12</f>
        <v>236966.07142857142</v>
      </c>
      <c r="H78" s="65">
        <f t="shared" si="9"/>
        <v>236966.07142857142</v>
      </c>
      <c r="I78" s="94">
        <f t="shared" si="5"/>
        <v>265402</v>
      </c>
      <c r="J78" s="68" t="s">
        <v>556</v>
      </c>
      <c r="K78" s="100" t="s">
        <v>17</v>
      </c>
      <c r="L78" s="100" t="s">
        <v>14</v>
      </c>
    </row>
    <row r="79" spans="1:12" s="74" customFormat="1" ht="199.5" customHeight="1" x14ac:dyDescent="0.25">
      <c r="A79" s="90">
        <v>63</v>
      </c>
      <c r="B79" s="75" t="s">
        <v>549</v>
      </c>
      <c r="C79" s="103" t="s">
        <v>13</v>
      </c>
      <c r="D79" s="75" t="s">
        <v>573</v>
      </c>
      <c r="E79" s="68" t="s">
        <v>105</v>
      </c>
      <c r="F79" s="68">
        <v>1</v>
      </c>
      <c r="G79" s="65">
        <f>189294/1.12</f>
        <v>169012.49999999997</v>
      </c>
      <c r="H79" s="65">
        <f t="shared" si="9"/>
        <v>169012.49999999997</v>
      </c>
      <c r="I79" s="94">
        <f t="shared" si="5"/>
        <v>189293.99999999997</v>
      </c>
      <c r="J79" s="68" t="s">
        <v>556</v>
      </c>
      <c r="K79" s="100" t="s">
        <v>17</v>
      </c>
      <c r="L79" s="100" t="s">
        <v>14</v>
      </c>
    </row>
    <row r="80" spans="1:12" s="76" customFormat="1" ht="239.25" customHeight="1" x14ac:dyDescent="0.25">
      <c r="A80" s="274">
        <v>64</v>
      </c>
      <c r="B80" s="312" t="s">
        <v>575</v>
      </c>
      <c r="C80" s="255" t="s">
        <v>98</v>
      </c>
      <c r="D80" s="312" t="s">
        <v>675</v>
      </c>
      <c r="E80" s="314" t="s">
        <v>11</v>
      </c>
      <c r="F80" s="229">
        <v>1</v>
      </c>
      <c r="G80" s="231">
        <v>31164000</v>
      </c>
      <c r="H80" s="231">
        <v>31164000</v>
      </c>
      <c r="I80" s="227">
        <f>H80*1.12</f>
        <v>34903680</v>
      </c>
      <c r="J80" s="232" t="s">
        <v>83</v>
      </c>
      <c r="K80" s="227" t="s">
        <v>17</v>
      </c>
      <c r="L80" s="227" t="s">
        <v>14</v>
      </c>
    </row>
    <row r="81" spans="1:12" s="76" customFormat="1" ht="315.75" customHeight="1" x14ac:dyDescent="0.25">
      <c r="A81" s="275"/>
      <c r="B81" s="313"/>
      <c r="C81" s="256"/>
      <c r="D81" s="313"/>
      <c r="E81" s="315"/>
      <c r="F81" s="230"/>
      <c r="G81" s="231"/>
      <c r="H81" s="231"/>
      <c r="I81" s="228"/>
      <c r="J81" s="233"/>
      <c r="K81" s="228"/>
      <c r="L81" s="228"/>
    </row>
    <row r="82" spans="1:12" s="76" customFormat="1" ht="390.75" customHeight="1" x14ac:dyDescent="0.25">
      <c r="A82" s="20">
        <v>65</v>
      </c>
      <c r="B82" s="75" t="s">
        <v>598</v>
      </c>
      <c r="C82" s="131" t="s">
        <v>98</v>
      </c>
      <c r="D82" s="75" t="s">
        <v>597</v>
      </c>
      <c r="E82" s="69" t="s">
        <v>105</v>
      </c>
      <c r="F82" s="68">
        <v>1</v>
      </c>
      <c r="G82" s="136">
        <v>22438991</v>
      </c>
      <c r="H82" s="135">
        <f>F82*G82</f>
        <v>22438991</v>
      </c>
      <c r="I82" s="129">
        <f>H82*1.12</f>
        <v>25131669.920000002</v>
      </c>
      <c r="J82" s="137" t="s">
        <v>293</v>
      </c>
      <c r="K82" s="133" t="s">
        <v>17</v>
      </c>
      <c r="L82" s="133" t="s">
        <v>14</v>
      </c>
    </row>
    <row r="83" spans="1:12" s="76" customFormat="1" ht="246.75" customHeight="1" x14ac:dyDescent="0.25">
      <c r="A83" s="20">
        <v>66</v>
      </c>
      <c r="B83" s="75" t="s">
        <v>582</v>
      </c>
      <c r="C83" s="131" t="s">
        <v>13</v>
      </c>
      <c r="D83" s="75" t="s">
        <v>591</v>
      </c>
      <c r="E83" s="68" t="s">
        <v>105</v>
      </c>
      <c r="F83" s="68">
        <v>1</v>
      </c>
      <c r="G83" s="65">
        <v>152433.04</v>
      </c>
      <c r="H83" s="135">
        <f t="shared" ref="H83:H97" si="10">G83*F83</f>
        <v>152433.04</v>
      </c>
      <c r="I83" s="129">
        <f t="shared" ref="I83:I121" si="11">H83*1.12</f>
        <v>170725.00480000002</v>
      </c>
      <c r="J83" s="68" t="s">
        <v>556</v>
      </c>
      <c r="K83" s="133" t="s">
        <v>17</v>
      </c>
      <c r="L83" s="133" t="s">
        <v>14</v>
      </c>
    </row>
    <row r="84" spans="1:12" s="76" customFormat="1" ht="358.5" customHeight="1" x14ac:dyDescent="0.25">
      <c r="A84" s="20">
        <v>67</v>
      </c>
      <c r="B84" s="75" t="s">
        <v>582</v>
      </c>
      <c r="C84" s="131" t="s">
        <v>13</v>
      </c>
      <c r="D84" s="75" t="s">
        <v>592</v>
      </c>
      <c r="E84" s="68" t="s">
        <v>105</v>
      </c>
      <c r="F84" s="68">
        <v>1</v>
      </c>
      <c r="G84" s="65">
        <v>296037.5</v>
      </c>
      <c r="H84" s="135">
        <f t="shared" si="10"/>
        <v>296037.5</v>
      </c>
      <c r="I84" s="129">
        <f t="shared" si="11"/>
        <v>331562.00000000006</v>
      </c>
      <c r="J84" s="68" t="s">
        <v>556</v>
      </c>
      <c r="K84" s="133" t="s">
        <v>17</v>
      </c>
      <c r="L84" s="133" t="s">
        <v>14</v>
      </c>
    </row>
    <row r="85" spans="1:12" s="76" customFormat="1" ht="342" customHeight="1" x14ac:dyDescent="0.25">
      <c r="A85" s="20">
        <v>68</v>
      </c>
      <c r="B85" s="75" t="s">
        <v>583</v>
      </c>
      <c r="C85" s="131" t="s">
        <v>13</v>
      </c>
      <c r="D85" s="75" t="s">
        <v>600</v>
      </c>
      <c r="E85" s="68" t="s">
        <v>105</v>
      </c>
      <c r="F85" s="68">
        <v>1</v>
      </c>
      <c r="G85" s="65">
        <v>525275.89</v>
      </c>
      <c r="H85" s="135">
        <f t="shared" si="10"/>
        <v>525275.89</v>
      </c>
      <c r="I85" s="129">
        <f t="shared" si="11"/>
        <v>588308.99680000008</v>
      </c>
      <c r="J85" s="68" t="s">
        <v>556</v>
      </c>
      <c r="K85" s="133" t="s">
        <v>17</v>
      </c>
      <c r="L85" s="133" t="s">
        <v>14</v>
      </c>
    </row>
    <row r="86" spans="1:12" s="76" customFormat="1" ht="168" customHeight="1" x14ac:dyDescent="0.25">
      <c r="A86" s="20">
        <v>69</v>
      </c>
      <c r="B86" s="75" t="s">
        <v>584</v>
      </c>
      <c r="C86" s="131" t="s">
        <v>13</v>
      </c>
      <c r="D86" s="75" t="s">
        <v>606</v>
      </c>
      <c r="E86" s="68" t="s">
        <v>105</v>
      </c>
      <c r="F86" s="68">
        <v>2</v>
      </c>
      <c r="G86" s="65">
        <v>252349.11</v>
      </c>
      <c r="H86" s="135">
        <f t="shared" si="10"/>
        <v>504698.22</v>
      </c>
      <c r="I86" s="129">
        <f t="shared" si="11"/>
        <v>565262.00640000007</v>
      </c>
      <c r="J86" s="68" t="s">
        <v>410</v>
      </c>
      <c r="K86" s="133" t="s">
        <v>17</v>
      </c>
      <c r="L86" s="133" t="s">
        <v>14</v>
      </c>
    </row>
    <row r="87" spans="1:12" s="76" customFormat="1" ht="271.5" customHeight="1" x14ac:dyDescent="0.25">
      <c r="A87" s="20">
        <v>70</v>
      </c>
      <c r="B87" s="75" t="s">
        <v>585</v>
      </c>
      <c r="C87" s="131" t="s">
        <v>13</v>
      </c>
      <c r="D87" s="75" t="s">
        <v>601</v>
      </c>
      <c r="E87" s="68" t="s">
        <v>105</v>
      </c>
      <c r="F87" s="68">
        <v>1</v>
      </c>
      <c r="G87" s="65">
        <v>496662.5</v>
      </c>
      <c r="H87" s="135">
        <f t="shared" si="10"/>
        <v>496662.5</v>
      </c>
      <c r="I87" s="129">
        <f t="shared" si="11"/>
        <v>556262</v>
      </c>
      <c r="J87" s="68" t="s">
        <v>410</v>
      </c>
      <c r="K87" s="133" t="s">
        <v>17</v>
      </c>
      <c r="L87" s="133" t="s">
        <v>14</v>
      </c>
    </row>
    <row r="88" spans="1:12" s="76" customFormat="1" ht="252.75" customHeight="1" x14ac:dyDescent="0.25">
      <c r="A88" s="20">
        <v>71</v>
      </c>
      <c r="B88" s="75" t="s">
        <v>586</v>
      </c>
      <c r="C88" s="131" t="s">
        <v>13</v>
      </c>
      <c r="D88" s="75" t="s">
        <v>602</v>
      </c>
      <c r="E88" s="68" t="s">
        <v>105</v>
      </c>
      <c r="F88" s="68">
        <v>1</v>
      </c>
      <c r="G88" s="65">
        <v>496662.5</v>
      </c>
      <c r="H88" s="135">
        <f t="shared" si="10"/>
        <v>496662.5</v>
      </c>
      <c r="I88" s="129">
        <f t="shared" si="11"/>
        <v>556262</v>
      </c>
      <c r="J88" s="68" t="s">
        <v>410</v>
      </c>
      <c r="K88" s="133" t="s">
        <v>17</v>
      </c>
      <c r="L88" s="133" t="s">
        <v>14</v>
      </c>
    </row>
    <row r="89" spans="1:12" s="76" customFormat="1" ht="187.5" customHeight="1" x14ac:dyDescent="0.25">
      <c r="A89" s="20">
        <v>72</v>
      </c>
      <c r="B89" s="75" t="s">
        <v>587</v>
      </c>
      <c r="C89" s="131" t="s">
        <v>13</v>
      </c>
      <c r="D89" s="75" t="s">
        <v>593</v>
      </c>
      <c r="E89" s="68" t="s">
        <v>105</v>
      </c>
      <c r="F89" s="68">
        <v>1</v>
      </c>
      <c r="G89" s="65">
        <v>800853.57</v>
      </c>
      <c r="H89" s="135">
        <f t="shared" si="10"/>
        <v>800853.57</v>
      </c>
      <c r="I89" s="129">
        <f t="shared" si="11"/>
        <v>896955.99840000004</v>
      </c>
      <c r="J89" s="68" t="s">
        <v>410</v>
      </c>
      <c r="K89" s="133" t="s">
        <v>17</v>
      </c>
      <c r="L89" s="133" t="s">
        <v>14</v>
      </c>
    </row>
    <row r="90" spans="1:12" s="76" customFormat="1" ht="167.25" customHeight="1" x14ac:dyDescent="0.25">
      <c r="A90" s="20">
        <v>73</v>
      </c>
      <c r="B90" s="75" t="s">
        <v>588</v>
      </c>
      <c r="C90" s="131" t="s">
        <v>13</v>
      </c>
      <c r="D90" s="75" t="s">
        <v>599</v>
      </c>
      <c r="E90" s="68" t="s">
        <v>105</v>
      </c>
      <c r="F90" s="68">
        <v>3</v>
      </c>
      <c r="G90" s="65">
        <v>257931.25</v>
      </c>
      <c r="H90" s="135">
        <f t="shared" si="10"/>
        <v>773793.75</v>
      </c>
      <c r="I90" s="129">
        <f t="shared" si="11"/>
        <v>866649.00000000012</v>
      </c>
      <c r="J90" s="68" t="s">
        <v>410</v>
      </c>
      <c r="K90" s="133" t="s">
        <v>17</v>
      </c>
      <c r="L90" s="133" t="s">
        <v>14</v>
      </c>
    </row>
    <row r="91" spans="1:12" s="76" customFormat="1" ht="198" customHeight="1" x14ac:dyDescent="0.25">
      <c r="A91" s="20">
        <v>74</v>
      </c>
      <c r="B91" s="75" t="s">
        <v>589</v>
      </c>
      <c r="C91" s="131" t="s">
        <v>13</v>
      </c>
      <c r="D91" s="75" t="s">
        <v>603</v>
      </c>
      <c r="E91" s="68" t="s">
        <v>105</v>
      </c>
      <c r="F91" s="68">
        <v>1</v>
      </c>
      <c r="G91" s="65">
        <v>340056.25</v>
      </c>
      <c r="H91" s="135">
        <f t="shared" si="10"/>
        <v>340056.25</v>
      </c>
      <c r="I91" s="129">
        <f t="shared" si="11"/>
        <v>380863.00000000006</v>
      </c>
      <c r="J91" s="68" t="s">
        <v>410</v>
      </c>
      <c r="K91" s="133" t="s">
        <v>17</v>
      </c>
      <c r="L91" s="133" t="s">
        <v>14</v>
      </c>
    </row>
    <row r="92" spans="1:12" s="76" customFormat="1" ht="322.5" customHeight="1" x14ac:dyDescent="0.25">
      <c r="A92" s="20">
        <v>75</v>
      </c>
      <c r="B92" s="75" t="s">
        <v>590</v>
      </c>
      <c r="C92" s="131" t="s">
        <v>13</v>
      </c>
      <c r="D92" s="75" t="s">
        <v>604</v>
      </c>
      <c r="E92" s="68" t="s">
        <v>11</v>
      </c>
      <c r="F92" s="68">
        <v>1</v>
      </c>
      <c r="G92" s="65">
        <v>881345.54</v>
      </c>
      <c r="H92" s="135">
        <f t="shared" si="10"/>
        <v>881345.54</v>
      </c>
      <c r="I92" s="129">
        <f t="shared" si="11"/>
        <v>987107.00480000011</v>
      </c>
      <c r="J92" s="68" t="s">
        <v>410</v>
      </c>
      <c r="K92" s="133" t="s">
        <v>17</v>
      </c>
      <c r="L92" s="133" t="s">
        <v>14</v>
      </c>
    </row>
    <row r="93" spans="1:12" s="76" customFormat="1" ht="219.75" customHeight="1" x14ac:dyDescent="0.25">
      <c r="A93" s="20">
        <v>76</v>
      </c>
      <c r="B93" s="75" t="s">
        <v>590</v>
      </c>
      <c r="C93" s="131" t="s">
        <v>13</v>
      </c>
      <c r="D93" s="75" t="s">
        <v>605</v>
      </c>
      <c r="E93" s="68" t="s">
        <v>11</v>
      </c>
      <c r="F93" s="68">
        <v>1</v>
      </c>
      <c r="G93" s="65">
        <v>961096.43</v>
      </c>
      <c r="H93" s="135">
        <f t="shared" si="10"/>
        <v>961096.43</v>
      </c>
      <c r="I93" s="129">
        <f t="shared" si="11"/>
        <v>1076428.0016000001</v>
      </c>
      <c r="J93" s="68" t="s">
        <v>410</v>
      </c>
      <c r="K93" s="133" t="s">
        <v>17</v>
      </c>
      <c r="L93" s="133" t="s">
        <v>14</v>
      </c>
    </row>
    <row r="94" spans="1:12" s="76" customFormat="1" ht="217.5" customHeight="1" x14ac:dyDescent="0.25">
      <c r="A94" s="20">
        <v>77</v>
      </c>
      <c r="B94" s="75" t="s">
        <v>611</v>
      </c>
      <c r="C94" s="131" t="s">
        <v>13</v>
      </c>
      <c r="D94" s="75" t="s">
        <v>616</v>
      </c>
      <c r="E94" s="68" t="s">
        <v>105</v>
      </c>
      <c r="F94" s="68">
        <v>2</v>
      </c>
      <c r="G94" s="65">
        <v>2052679</v>
      </c>
      <c r="H94" s="135">
        <f t="shared" si="10"/>
        <v>4105358</v>
      </c>
      <c r="I94" s="129">
        <f t="shared" si="11"/>
        <v>4598000.9600000009</v>
      </c>
      <c r="J94" s="68" t="s">
        <v>293</v>
      </c>
      <c r="K94" s="133" t="s">
        <v>17</v>
      </c>
      <c r="L94" s="133" t="s">
        <v>14</v>
      </c>
    </row>
    <row r="95" spans="1:12" s="76" customFormat="1" ht="128.25" customHeight="1" x14ac:dyDescent="0.25">
      <c r="A95" s="20">
        <v>78</v>
      </c>
      <c r="B95" s="75" t="s">
        <v>612</v>
      </c>
      <c r="C95" s="131" t="s">
        <v>13</v>
      </c>
      <c r="D95" s="75" t="s">
        <v>614</v>
      </c>
      <c r="E95" s="68" t="s">
        <v>105</v>
      </c>
      <c r="F95" s="68">
        <v>4</v>
      </c>
      <c r="G95" s="65">
        <v>1106487</v>
      </c>
      <c r="H95" s="135">
        <f t="shared" si="10"/>
        <v>4425948</v>
      </c>
      <c r="I95" s="129">
        <f t="shared" si="11"/>
        <v>4957061.7600000007</v>
      </c>
      <c r="J95" s="68" t="s">
        <v>293</v>
      </c>
      <c r="K95" s="133" t="s">
        <v>17</v>
      </c>
      <c r="L95" s="133" t="s">
        <v>14</v>
      </c>
    </row>
    <row r="96" spans="1:12" s="76" customFormat="1" ht="271.5" customHeight="1" x14ac:dyDescent="0.25">
      <c r="A96" s="128">
        <v>79</v>
      </c>
      <c r="B96" s="75" t="s">
        <v>613</v>
      </c>
      <c r="C96" s="131" t="s">
        <v>98</v>
      </c>
      <c r="D96" s="75" t="s">
        <v>615</v>
      </c>
      <c r="E96" s="68" t="s">
        <v>11</v>
      </c>
      <c r="F96" s="68">
        <v>1</v>
      </c>
      <c r="G96" s="65">
        <v>23439910</v>
      </c>
      <c r="H96" s="135">
        <f t="shared" si="10"/>
        <v>23439910</v>
      </c>
      <c r="I96" s="129">
        <f t="shared" si="11"/>
        <v>26252699.200000003</v>
      </c>
      <c r="J96" s="68" t="s">
        <v>293</v>
      </c>
      <c r="K96" s="133" t="s">
        <v>17</v>
      </c>
      <c r="L96" s="133" t="s">
        <v>14</v>
      </c>
    </row>
    <row r="97" spans="1:12" s="76" customFormat="1" ht="141" customHeight="1" x14ac:dyDescent="0.25">
      <c r="A97" s="128">
        <v>80</v>
      </c>
      <c r="B97" s="75" t="s">
        <v>620</v>
      </c>
      <c r="C97" s="68" t="s">
        <v>13</v>
      </c>
      <c r="D97" s="75" t="s">
        <v>621</v>
      </c>
      <c r="E97" s="68" t="s">
        <v>105</v>
      </c>
      <c r="F97" s="68">
        <v>1</v>
      </c>
      <c r="G97" s="65">
        <v>372262</v>
      </c>
      <c r="H97" s="149">
        <f t="shared" si="10"/>
        <v>372262</v>
      </c>
      <c r="I97" s="143">
        <f t="shared" si="11"/>
        <v>416933.44000000006</v>
      </c>
      <c r="J97" s="68" t="s">
        <v>83</v>
      </c>
      <c r="K97" s="147" t="s">
        <v>17</v>
      </c>
      <c r="L97" s="147" t="s">
        <v>14</v>
      </c>
    </row>
    <row r="98" spans="1:12" s="76" customFormat="1" ht="141" customHeight="1" x14ac:dyDescent="0.25">
      <c r="A98" s="20">
        <v>81</v>
      </c>
      <c r="B98" s="152" t="s">
        <v>625</v>
      </c>
      <c r="C98" s="68" t="s">
        <v>13</v>
      </c>
      <c r="D98" s="69" t="s">
        <v>626</v>
      </c>
      <c r="E98" s="152" t="s">
        <v>11</v>
      </c>
      <c r="F98" s="68">
        <v>1</v>
      </c>
      <c r="G98" s="151">
        <v>474375</v>
      </c>
      <c r="H98" s="65">
        <f>F98*G98</f>
        <v>474375</v>
      </c>
      <c r="I98" s="143">
        <f t="shared" si="11"/>
        <v>531300</v>
      </c>
      <c r="J98" s="68" t="s">
        <v>83</v>
      </c>
      <c r="K98" s="147" t="s">
        <v>17</v>
      </c>
      <c r="L98" s="147" t="s">
        <v>14</v>
      </c>
    </row>
    <row r="99" spans="1:12" s="76" customFormat="1" ht="141" customHeight="1" x14ac:dyDescent="0.25">
      <c r="A99" s="20">
        <v>82</v>
      </c>
      <c r="B99" s="152" t="s">
        <v>627</v>
      </c>
      <c r="C99" s="68" t="s">
        <v>13</v>
      </c>
      <c r="D99" s="69" t="s">
        <v>646</v>
      </c>
      <c r="E99" s="152" t="s">
        <v>105</v>
      </c>
      <c r="F99" s="68">
        <v>1</v>
      </c>
      <c r="G99" s="151">
        <v>974375</v>
      </c>
      <c r="H99" s="65">
        <f t="shared" ref="H99:H109" si="12">F99*G99</f>
        <v>974375</v>
      </c>
      <c r="I99" s="143">
        <f t="shared" si="11"/>
        <v>1091300</v>
      </c>
      <c r="J99" s="68" t="s">
        <v>83</v>
      </c>
      <c r="K99" s="147" t="s">
        <v>17</v>
      </c>
      <c r="L99" s="147" t="s">
        <v>14</v>
      </c>
    </row>
    <row r="100" spans="1:12" s="76" customFormat="1" ht="141" customHeight="1" x14ac:dyDescent="0.25">
      <c r="A100" s="20">
        <v>83</v>
      </c>
      <c r="B100" s="68" t="s">
        <v>628</v>
      </c>
      <c r="C100" s="68" t="s">
        <v>13</v>
      </c>
      <c r="D100" s="150" t="s">
        <v>629</v>
      </c>
      <c r="E100" s="152" t="s">
        <v>105</v>
      </c>
      <c r="F100" s="68">
        <v>1</v>
      </c>
      <c r="G100" s="151">
        <v>150625</v>
      </c>
      <c r="H100" s="65">
        <f t="shared" si="12"/>
        <v>150625</v>
      </c>
      <c r="I100" s="143">
        <f t="shared" si="11"/>
        <v>168700.00000000003</v>
      </c>
      <c r="J100" s="68" t="s">
        <v>83</v>
      </c>
      <c r="K100" s="147" t="s">
        <v>17</v>
      </c>
      <c r="L100" s="147" t="s">
        <v>14</v>
      </c>
    </row>
    <row r="101" spans="1:12" s="76" customFormat="1" ht="141" customHeight="1" x14ac:dyDescent="0.25">
      <c r="A101" s="128">
        <v>84</v>
      </c>
      <c r="B101" s="68" t="s">
        <v>630</v>
      </c>
      <c r="C101" s="153" t="s">
        <v>13</v>
      </c>
      <c r="D101" s="69" t="s">
        <v>647</v>
      </c>
      <c r="E101" s="154" t="s">
        <v>105</v>
      </c>
      <c r="F101" s="68">
        <v>1</v>
      </c>
      <c r="G101" s="151">
        <v>173750</v>
      </c>
      <c r="H101" s="65">
        <f t="shared" si="12"/>
        <v>173750</v>
      </c>
      <c r="I101" s="143">
        <f t="shared" si="11"/>
        <v>194600.00000000003</v>
      </c>
      <c r="J101" s="68" t="s">
        <v>83</v>
      </c>
      <c r="K101" s="147" t="s">
        <v>17</v>
      </c>
      <c r="L101" s="147" t="s">
        <v>14</v>
      </c>
    </row>
    <row r="102" spans="1:12" s="76" customFormat="1" ht="246.75" customHeight="1" x14ac:dyDescent="0.25">
      <c r="A102" s="20">
        <v>85</v>
      </c>
      <c r="B102" s="68" t="s">
        <v>631</v>
      </c>
      <c r="C102" s="153" t="s">
        <v>13</v>
      </c>
      <c r="D102" s="69" t="s">
        <v>648</v>
      </c>
      <c r="E102" s="154" t="s">
        <v>105</v>
      </c>
      <c r="F102" s="68">
        <v>1</v>
      </c>
      <c r="G102" s="151">
        <v>289375</v>
      </c>
      <c r="H102" s="65">
        <f t="shared" si="12"/>
        <v>289375</v>
      </c>
      <c r="I102" s="143">
        <f t="shared" si="11"/>
        <v>324100.00000000006</v>
      </c>
      <c r="J102" s="68" t="s">
        <v>83</v>
      </c>
      <c r="K102" s="147" t="s">
        <v>17</v>
      </c>
      <c r="L102" s="147" t="s">
        <v>14</v>
      </c>
    </row>
    <row r="103" spans="1:12" s="76" customFormat="1" ht="141" customHeight="1" x14ac:dyDescent="0.25">
      <c r="A103" s="20">
        <v>86</v>
      </c>
      <c r="B103" s="152" t="s">
        <v>632</v>
      </c>
      <c r="C103" s="153" t="s">
        <v>13</v>
      </c>
      <c r="D103" s="68" t="s">
        <v>633</v>
      </c>
      <c r="E103" s="154" t="s">
        <v>105</v>
      </c>
      <c r="F103" s="68">
        <v>1</v>
      </c>
      <c r="G103" s="151">
        <v>903437.5</v>
      </c>
      <c r="H103" s="65">
        <f t="shared" si="12"/>
        <v>903437.5</v>
      </c>
      <c r="I103" s="143">
        <f t="shared" si="11"/>
        <v>1011850.0000000001</v>
      </c>
      <c r="J103" s="68" t="s">
        <v>83</v>
      </c>
      <c r="K103" s="147" t="s">
        <v>17</v>
      </c>
      <c r="L103" s="147" t="s">
        <v>14</v>
      </c>
    </row>
    <row r="104" spans="1:12" s="76" customFormat="1" ht="141" customHeight="1" x14ac:dyDescent="0.25">
      <c r="A104" s="20">
        <v>87</v>
      </c>
      <c r="B104" s="152" t="s">
        <v>634</v>
      </c>
      <c r="C104" s="153" t="s">
        <v>13</v>
      </c>
      <c r="D104" s="68" t="s">
        <v>649</v>
      </c>
      <c r="E104" s="154" t="s">
        <v>105</v>
      </c>
      <c r="F104" s="68">
        <v>1</v>
      </c>
      <c r="G104" s="151">
        <v>916875</v>
      </c>
      <c r="H104" s="65">
        <f t="shared" si="12"/>
        <v>916875</v>
      </c>
      <c r="I104" s="143">
        <f t="shared" si="11"/>
        <v>1026900.0000000001</v>
      </c>
      <c r="J104" s="68" t="s">
        <v>83</v>
      </c>
      <c r="K104" s="147" t="s">
        <v>17</v>
      </c>
      <c r="L104" s="147" t="s">
        <v>14</v>
      </c>
    </row>
    <row r="105" spans="1:12" s="76" customFormat="1" ht="141" customHeight="1" x14ac:dyDescent="0.25">
      <c r="A105" s="128">
        <v>88</v>
      </c>
      <c r="B105" s="69" t="s">
        <v>635</v>
      </c>
      <c r="C105" s="153" t="s">
        <v>13</v>
      </c>
      <c r="D105" s="68" t="s">
        <v>644</v>
      </c>
      <c r="E105" s="154" t="s">
        <v>11</v>
      </c>
      <c r="F105" s="68">
        <v>1</v>
      </c>
      <c r="G105" s="151">
        <v>260312.5</v>
      </c>
      <c r="H105" s="65">
        <f t="shared" si="12"/>
        <v>260312.5</v>
      </c>
      <c r="I105" s="143">
        <f t="shared" si="11"/>
        <v>291550</v>
      </c>
      <c r="J105" s="68" t="s">
        <v>83</v>
      </c>
      <c r="K105" s="147" t="s">
        <v>17</v>
      </c>
      <c r="L105" s="147" t="s">
        <v>14</v>
      </c>
    </row>
    <row r="106" spans="1:12" s="76" customFormat="1" ht="92.25" customHeight="1" x14ac:dyDescent="0.25">
      <c r="A106" s="20">
        <v>89</v>
      </c>
      <c r="B106" s="68" t="s">
        <v>636</v>
      </c>
      <c r="C106" s="153" t="s">
        <v>13</v>
      </c>
      <c r="D106" s="68" t="s">
        <v>637</v>
      </c>
      <c r="E106" s="155" t="s">
        <v>16</v>
      </c>
      <c r="F106" s="68">
        <v>1</v>
      </c>
      <c r="G106" s="151">
        <v>73437.5</v>
      </c>
      <c r="H106" s="65">
        <f t="shared" si="12"/>
        <v>73437.5</v>
      </c>
      <c r="I106" s="143">
        <f t="shared" si="11"/>
        <v>82250.000000000015</v>
      </c>
      <c r="J106" s="68" t="s">
        <v>83</v>
      </c>
      <c r="K106" s="147" t="s">
        <v>17</v>
      </c>
      <c r="L106" s="147" t="s">
        <v>14</v>
      </c>
    </row>
    <row r="107" spans="1:12" s="76" customFormat="1" ht="81.75" customHeight="1" x14ac:dyDescent="0.25">
      <c r="A107" s="20">
        <v>90</v>
      </c>
      <c r="B107" s="68" t="s">
        <v>636</v>
      </c>
      <c r="C107" s="153" t="s">
        <v>13</v>
      </c>
      <c r="D107" s="68" t="s">
        <v>638</v>
      </c>
      <c r="E107" s="155" t="s">
        <v>16</v>
      </c>
      <c r="F107" s="68">
        <v>1</v>
      </c>
      <c r="G107" s="151">
        <v>43437.5</v>
      </c>
      <c r="H107" s="65">
        <f t="shared" si="12"/>
        <v>43437.5</v>
      </c>
      <c r="I107" s="143">
        <f t="shared" si="11"/>
        <v>48650.000000000007</v>
      </c>
      <c r="J107" s="68" t="s">
        <v>83</v>
      </c>
      <c r="K107" s="147" t="s">
        <v>17</v>
      </c>
      <c r="L107" s="147" t="s">
        <v>14</v>
      </c>
    </row>
    <row r="108" spans="1:12" s="76" customFormat="1" ht="106.5" customHeight="1" x14ac:dyDescent="0.25">
      <c r="A108" s="20">
        <v>91</v>
      </c>
      <c r="B108" s="68" t="s">
        <v>639</v>
      </c>
      <c r="C108" s="153" t="s">
        <v>13</v>
      </c>
      <c r="D108" s="68" t="s">
        <v>640</v>
      </c>
      <c r="E108" s="155" t="s">
        <v>16</v>
      </c>
      <c r="F108" s="152">
        <v>1</v>
      </c>
      <c r="G108" s="151">
        <v>355000</v>
      </c>
      <c r="H108" s="65">
        <f t="shared" si="12"/>
        <v>355000</v>
      </c>
      <c r="I108" s="143">
        <f t="shared" si="11"/>
        <v>397600.00000000006</v>
      </c>
      <c r="J108" s="68" t="s">
        <v>83</v>
      </c>
      <c r="K108" s="147" t="s">
        <v>17</v>
      </c>
      <c r="L108" s="147" t="s">
        <v>14</v>
      </c>
    </row>
    <row r="109" spans="1:12" s="76" customFormat="1" ht="141" customHeight="1" x14ac:dyDescent="0.25">
      <c r="A109" s="128">
        <v>92</v>
      </c>
      <c r="B109" s="68" t="s">
        <v>641</v>
      </c>
      <c r="C109" s="153" t="s">
        <v>13</v>
      </c>
      <c r="D109" s="68" t="s">
        <v>645</v>
      </c>
      <c r="E109" s="155" t="s">
        <v>16</v>
      </c>
      <c r="F109" s="152">
        <v>4</v>
      </c>
      <c r="G109" s="151">
        <v>45625</v>
      </c>
      <c r="H109" s="65">
        <f t="shared" si="12"/>
        <v>182500</v>
      </c>
      <c r="I109" s="143">
        <f t="shared" si="11"/>
        <v>204400.00000000003</v>
      </c>
      <c r="J109" s="68" t="s">
        <v>83</v>
      </c>
      <c r="K109" s="147" t="s">
        <v>17</v>
      </c>
      <c r="L109" s="147" t="s">
        <v>14</v>
      </c>
    </row>
    <row r="110" spans="1:12" s="76" customFormat="1" ht="141" customHeight="1" x14ac:dyDescent="0.25">
      <c r="A110" s="20">
        <v>93</v>
      </c>
      <c r="B110" s="68" t="s">
        <v>642</v>
      </c>
      <c r="C110" s="153" t="s">
        <v>13</v>
      </c>
      <c r="D110" s="68" t="s">
        <v>643</v>
      </c>
      <c r="E110" s="155" t="s">
        <v>16</v>
      </c>
      <c r="F110" s="152">
        <v>4</v>
      </c>
      <c r="G110" s="151">
        <v>16875</v>
      </c>
      <c r="H110" s="65">
        <f t="shared" ref="H110:H115" si="13">F110*G110</f>
        <v>67500</v>
      </c>
      <c r="I110" s="143">
        <f t="shared" si="11"/>
        <v>75600</v>
      </c>
      <c r="J110" s="68" t="s">
        <v>83</v>
      </c>
      <c r="K110" s="147" t="s">
        <v>17</v>
      </c>
      <c r="L110" s="147" t="s">
        <v>14</v>
      </c>
    </row>
    <row r="111" spans="1:12" s="76" customFormat="1" ht="236.25" customHeight="1" x14ac:dyDescent="0.25">
      <c r="A111" s="20">
        <v>94</v>
      </c>
      <c r="B111" s="68" t="s">
        <v>651</v>
      </c>
      <c r="C111" s="68" t="s">
        <v>98</v>
      </c>
      <c r="D111" s="68" t="s">
        <v>652</v>
      </c>
      <c r="E111" s="68" t="s">
        <v>11</v>
      </c>
      <c r="F111" s="152">
        <v>1</v>
      </c>
      <c r="G111" s="151">
        <v>35142857</v>
      </c>
      <c r="H111" s="144">
        <f t="shared" si="13"/>
        <v>35142857</v>
      </c>
      <c r="I111" s="143">
        <f t="shared" si="11"/>
        <v>39359999.840000004</v>
      </c>
      <c r="J111" s="68" t="s">
        <v>125</v>
      </c>
      <c r="K111" s="147" t="s">
        <v>17</v>
      </c>
      <c r="L111" s="147" t="s">
        <v>14</v>
      </c>
    </row>
    <row r="112" spans="1:12" s="76" customFormat="1" ht="204" customHeight="1" x14ac:dyDescent="0.25">
      <c r="A112" s="20">
        <v>95</v>
      </c>
      <c r="B112" s="68" t="s">
        <v>655</v>
      </c>
      <c r="C112" s="68" t="s">
        <v>13</v>
      </c>
      <c r="D112" s="68" t="s">
        <v>656</v>
      </c>
      <c r="E112" s="68" t="s">
        <v>105</v>
      </c>
      <c r="F112" s="152">
        <v>1</v>
      </c>
      <c r="G112" s="157">
        <v>2297611</v>
      </c>
      <c r="H112" s="163">
        <f t="shared" si="13"/>
        <v>2297611</v>
      </c>
      <c r="I112" s="156">
        <f t="shared" si="11"/>
        <v>2573324.3200000003</v>
      </c>
      <c r="J112" s="68" t="s">
        <v>83</v>
      </c>
      <c r="K112" s="159" t="s">
        <v>17</v>
      </c>
      <c r="L112" s="159" t="s">
        <v>14</v>
      </c>
    </row>
    <row r="113" spans="1:12" s="76" customFormat="1" ht="144.75" customHeight="1" x14ac:dyDescent="0.25">
      <c r="A113" s="128">
        <v>96</v>
      </c>
      <c r="B113" s="68" t="s">
        <v>657</v>
      </c>
      <c r="C113" s="68" t="s">
        <v>13</v>
      </c>
      <c r="D113" s="68" t="s">
        <v>668</v>
      </c>
      <c r="E113" s="68" t="s">
        <v>11</v>
      </c>
      <c r="F113" s="152">
        <v>2</v>
      </c>
      <c r="G113" s="157">
        <v>385172</v>
      </c>
      <c r="H113" s="163">
        <f t="shared" si="13"/>
        <v>770344</v>
      </c>
      <c r="I113" s="156">
        <f t="shared" si="11"/>
        <v>862785.28</v>
      </c>
      <c r="J113" s="160" t="s">
        <v>658</v>
      </c>
      <c r="K113" s="159" t="s">
        <v>17</v>
      </c>
      <c r="L113" s="159" t="s">
        <v>14</v>
      </c>
    </row>
    <row r="114" spans="1:12" s="76" customFormat="1" ht="147.75" customHeight="1" x14ac:dyDescent="0.25">
      <c r="A114" s="20">
        <v>97</v>
      </c>
      <c r="B114" s="68" t="s">
        <v>660</v>
      </c>
      <c r="C114" s="68" t="s">
        <v>13</v>
      </c>
      <c r="D114" s="68" t="s">
        <v>661</v>
      </c>
      <c r="E114" s="68" t="s">
        <v>105</v>
      </c>
      <c r="F114" s="152">
        <v>1</v>
      </c>
      <c r="G114" s="157">
        <v>1555296</v>
      </c>
      <c r="H114" s="163">
        <f t="shared" si="13"/>
        <v>1555296</v>
      </c>
      <c r="I114" s="156">
        <f t="shared" si="11"/>
        <v>1741931.5200000003</v>
      </c>
      <c r="J114" s="68" t="s">
        <v>83</v>
      </c>
      <c r="K114" s="159" t="s">
        <v>17</v>
      </c>
      <c r="L114" s="159" t="s">
        <v>14</v>
      </c>
    </row>
    <row r="115" spans="1:12" s="76" customFormat="1" ht="200.25" customHeight="1" x14ac:dyDescent="0.25">
      <c r="A115" s="20">
        <v>98</v>
      </c>
      <c r="B115" s="68" t="s">
        <v>669</v>
      </c>
      <c r="C115" s="68" t="s">
        <v>13</v>
      </c>
      <c r="D115" s="68" t="s">
        <v>670</v>
      </c>
      <c r="E115" s="68" t="s">
        <v>105</v>
      </c>
      <c r="F115" s="152">
        <v>4</v>
      </c>
      <c r="G115" s="157">
        <v>1254529</v>
      </c>
      <c r="H115" s="163">
        <f t="shared" si="13"/>
        <v>5018116</v>
      </c>
      <c r="I115" s="156">
        <f t="shared" si="11"/>
        <v>5620289.9200000009</v>
      </c>
      <c r="J115" s="160" t="s">
        <v>83</v>
      </c>
      <c r="K115" s="159" t="s">
        <v>17</v>
      </c>
      <c r="L115" s="159" t="s">
        <v>14</v>
      </c>
    </row>
    <row r="116" spans="1:12" s="76" customFormat="1" ht="225.75" customHeight="1" x14ac:dyDescent="0.25">
      <c r="A116" s="20">
        <v>99</v>
      </c>
      <c r="B116" s="171" t="s">
        <v>677</v>
      </c>
      <c r="C116" s="171" t="s">
        <v>13</v>
      </c>
      <c r="D116" s="171" t="s">
        <v>680</v>
      </c>
      <c r="E116" s="172" t="s">
        <v>11</v>
      </c>
      <c r="F116" s="172">
        <v>1</v>
      </c>
      <c r="G116" s="173">
        <v>4754622.3214285709</v>
      </c>
      <c r="H116" s="174">
        <v>4754622.32</v>
      </c>
      <c r="I116" s="165">
        <f t="shared" si="11"/>
        <v>5325176.9984000009</v>
      </c>
      <c r="J116" s="168" t="s">
        <v>83</v>
      </c>
      <c r="K116" s="167" t="s">
        <v>17</v>
      </c>
      <c r="L116" s="167" t="s">
        <v>14</v>
      </c>
    </row>
    <row r="117" spans="1:12" s="76" customFormat="1" ht="239.25" customHeight="1" x14ac:dyDescent="0.25">
      <c r="A117" s="128">
        <v>100</v>
      </c>
      <c r="B117" s="171" t="s">
        <v>678</v>
      </c>
      <c r="C117" s="171" t="s">
        <v>98</v>
      </c>
      <c r="D117" s="171" t="s">
        <v>681</v>
      </c>
      <c r="E117" s="172" t="s">
        <v>105</v>
      </c>
      <c r="F117" s="172">
        <v>1</v>
      </c>
      <c r="G117" s="173">
        <v>24667697.321428571</v>
      </c>
      <c r="H117" s="174">
        <v>24667697.321428571</v>
      </c>
      <c r="I117" s="165">
        <f t="shared" si="11"/>
        <v>27627821.000000004</v>
      </c>
      <c r="J117" s="168" t="s">
        <v>83</v>
      </c>
      <c r="K117" s="167" t="s">
        <v>17</v>
      </c>
      <c r="L117" s="167" t="s">
        <v>14</v>
      </c>
    </row>
    <row r="118" spans="1:12" s="76" customFormat="1" ht="147.75" customHeight="1" x14ac:dyDescent="0.25">
      <c r="A118" s="20">
        <v>101</v>
      </c>
      <c r="B118" s="171" t="s">
        <v>679</v>
      </c>
      <c r="C118" s="171" t="s">
        <v>98</v>
      </c>
      <c r="D118" s="171" t="s">
        <v>682</v>
      </c>
      <c r="E118" s="172" t="s">
        <v>105</v>
      </c>
      <c r="F118" s="172">
        <v>1</v>
      </c>
      <c r="G118" s="173">
        <v>8787937.5</v>
      </c>
      <c r="H118" s="174">
        <v>8787937.5</v>
      </c>
      <c r="I118" s="165">
        <f t="shared" si="11"/>
        <v>9842490.0000000019</v>
      </c>
      <c r="J118" s="168" t="s">
        <v>83</v>
      </c>
      <c r="K118" s="167" t="s">
        <v>17</v>
      </c>
      <c r="L118" s="167" t="s">
        <v>14</v>
      </c>
    </row>
    <row r="119" spans="1:12" s="76" customFormat="1" ht="154.5" customHeight="1" x14ac:dyDescent="0.25">
      <c r="A119" s="20">
        <v>102</v>
      </c>
      <c r="B119" s="171" t="s">
        <v>690</v>
      </c>
      <c r="C119" s="171" t="s">
        <v>13</v>
      </c>
      <c r="D119" s="171" t="s">
        <v>691</v>
      </c>
      <c r="E119" s="172" t="s">
        <v>105</v>
      </c>
      <c r="F119" s="172">
        <v>16</v>
      </c>
      <c r="G119" s="173">
        <v>59580</v>
      </c>
      <c r="H119" s="174">
        <f>F119*G119</f>
        <v>953280</v>
      </c>
      <c r="I119" s="165">
        <f t="shared" si="11"/>
        <v>1067673.6000000001</v>
      </c>
      <c r="J119" s="168" t="s">
        <v>83</v>
      </c>
      <c r="K119" s="167" t="s">
        <v>17</v>
      </c>
      <c r="L119" s="167" t="s">
        <v>14</v>
      </c>
    </row>
    <row r="120" spans="1:12" s="76" customFormat="1" ht="408.75" customHeight="1" x14ac:dyDescent="0.25">
      <c r="A120" s="20">
        <v>103</v>
      </c>
      <c r="B120" s="63" t="s">
        <v>694</v>
      </c>
      <c r="C120" s="169" t="s">
        <v>13</v>
      </c>
      <c r="D120" s="63" t="s">
        <v>695</v>
      </c>
      <c r="E120" s="68" t="s">
        <v>11</v>
      </c>
      <c r="F120" s="64">
        <v>1</v>
      </c>
      <c r="G120" s="166">
        <v>436607</v>
      </c>
      <c r="H120" s="65">
        <v>436607</v>
      </c>
      <c r="I120" s="165">
        <f t="shared" si="11"/>
        <v>488999.84</v>
      </c>
      <c r="J120" s="168" t="s">
        <v>96</v>
      </c>
      <c r="K120" s="167" t="s">
        <v>17</v>
      </c>
      <c r="L120" s="167" t="s">
        <v>14</v>
      </c>
    </row>
    <row r="121" spans="1:12" s="76" customFormat="1" ht="409.5" customHeight="1" x14ac:dyDescent="0.25">
      <c r="A121" s="20">
        <v>104</v>
      </c>
      <c r="B121" s="175" t="s">
        <v>712</v>
      </c>
      <c r="C121" s="172" t="s">
        <v>98</v>
      </c>
      <c r="D121" s="176" t="s">
        <v>713</v>
      </c>
      <c r="E121" s="177" t="s">
        <v>11</v>
      </c>
      <c r="F121" s="177">
        <v>1</v>
      </c>
      <c r="G121" s="178">
        <v>164745669.64199999</v>
      </c>
      <c r="H121" s="178">
        <v>164745669.64199999</v>
      </c>
      <c r="I121" s="165">
        <f t="shared" si="11"/>
        <v>184515149.99904001</v>
      </c>
      <c r="J121" s="168" t="s">
        <v>293</v>
      </c>
      <c r="K121" s="167" t="s">
        <v>17</v>
      </c>
      <c r="L121" s="167" t="s">
        <v>14</v>
      </c>
    </row>
    <row r="122" spans="1:12" s="204" customFormat="1" ht="65.25" customHeight="1" x14ac:dyDescent="0.25">
      <c r="A122" s="192">
        <v>105</v>
      </c>
      <c r="B122" s="199" t="s">
        <v>717</v>
      </c>
      <c r="C122" s="57" t="s">
        <v>13</v>
      </c>
      <c r="D122" s="200" t="s">
        <v>730</v>
      </c>
      <c r="E122" s="201" t="s">
        <v>105</v>
      </c>
      <c r="F122" s="202">
        <v>1</v>
      </c>
      <c r="G122" s="203">
        <v>536885.7142857142</v>
      </c>
      <c r="H122" s="203">
        <v>536885.7142857142</v>
      </c>
      <c r="I122" s="191">
        <f t="shared" ref="I122:I127" si="14">H122*1.12</f>
        <v>601312</v>
      </c>
      <c r="J122" s="193" t="s">
        <v>83</v>
      </c>
      <c r="K122" s="55" t="s">
        <v>17</v>
      </c>
      <c r="L122" s="55" t="s">
        <v>14</v>
      </c>
    </row>
    <row r="123" spans="1:12" s="204" customFormat="1" ht="99" customHeight="1" x14ac:dyDescent="0.25">
      <c r="A123" s="67">
        <v>106</v>
      </c>
      <c r="B123" s="199" t="s">
        <v>717</v>
      </c>
      <c r="C123" s="199" t="s">
        <v>13</v>
      </c>
      <c r="D123" s="199" t="s">
        <v>731</v>
      </c>
      <c r="E123" s="199" t="s">
        <v>105</v>
      </c>
      <c r="F123" s="199">
        <v>1</v>
      </c>
      <c r="G123" s="205">
        <v>207613.39285714284</v>
      </c>
      <c r="H123" s="205">
        <v>207613.39285714284</v>
      </c>
      <c r="I123" s="205">
        <f t="shared" si="14"/>
        <v>232527</v>
      </c>
      <c r="J123" s="199" t="s">
        <v>83</v>
      </c>
      <c r="K123" s="199" t="s">
        <v>17</v>
      </c>
      <c r="L123" s="55" t="s">
        <v>14</v>
      </c>
    </row>
    <row r="124" spans="1:12" s="204" customFormat="1" ht="66" customHeight="1" x14ac:dyDescent="0.25">
      <c r="A124" s="67">
        <v>107</v>
      </c>
      <c r="B124" s="199" t="s">
        <v>717</v>
      </c>
      <c r="C124" s="199" t="s">
        <v>13</v>
      </c>
      <c r="D124" s="199" t="s">
        <v>732</v>
      </c>
      <c r="E124" s="199" t="s">
        <v>105</v>
      </c>
      <c r="F124" s="199">
        <v>1</v>
      </c>
      <c r="G124" s="205">
        <v>271087.5</v>
      </c>
      <c r="H124" s="205">
        <v>271087.5</v>
      </c>
      <c r="I124" s="205">
        <f t="shared" si="14"/>
        <v>303618</v>
      </c>
      <c r="J124" s="199" t="s">
        <v>83</v>
      </c>
      <c r="K124" s="199" t="s">
        <v>17</v>
      </c>
      <c r="L124" s="55" t="s">
        <v>14</v>
      </c>
    </row>
    <row r="125" spans="1:12" s="204" customFormat="1" ht="69" customHeight="1" x14ac:dyDescent="0.25">
      <c r="A125" s="67">
        <v>108</v>
      </c>
      <c r="B125" s="199" t="s">
        <v>718</v>
      </c>
      <c r="C125" s="199" t="s">
        <v>13</v>
      </c>
      <c r="D125" s="199" t="s">
        <v>733</v>
      </c>
      <c r="E125" s="199" t="s">
        <v>105</v>
      </c>
      <c r="F125" s="199">
        <v>1</v>
      </c>
      <c r="G125" s="205">
        <v>1138303.5714285714</v>
      </c>
      <c r="H125" s="205">
        <v>1138303.5714285714</v>
      </c>
      <c r="I125" s="205">
        <f t="shared" si="14"/>
        <v>1274900</v>
      </c>
      <c r="J125" s="199" t="s">
        <v>83</v>
      </c>
      <c r="K125" s="199" t="s">
        <v>17</v>
      </c>
      <c r="L125" s="55" t="s">
        <v>14</v>
      </c>
    </row>
    <row r="126" spans="1:12" s="204" customFormat="1" ht="63" customHeight="1" x14ac:dyDescent="0.25">
      <c r="A126" s="67">
        <v>109</v>
      </c>
      <c r="B126" s="199" t="s">
        <v>726</v>
      </c>
      <c r="C126" s="199" t="s">
        <v>13</v>
      </c>
      <c r="D126" s="199" t="s">
        <v>719</v>
      </c>
      <c r="E126" s="199" t="s">
        <v>105</v>
      </c>
      <c r="F126" s="199">
        <v>1</v>
      </c>
      <c r="G126" s="205">
        <v>1331892.857142857</v>
      </c>
      <c r="H126" s="205">
        <v>1331892.857142857</v>
      </c>
      <c r="I126" s="205">
        <f t="shared" si="14"/>
        <v>1491720</v>
      </c>
      <c r="J126" s="199" t="s">
        <v>83</v>
      </c>
      <c r="K126" s="199" t="s">
        <v>17</v>
      </c>
      <c r="L126" s="55" t="s">
        <v>14</v>
      </c>
    </row>
    <row r="127" spans="1:12" s="204" customFormat="1" ht="91.5" customHeight="1" x14ac:dyDescent="0.25">
      <c r="A127" s="67">
        <v>110</v>
      </c>
      <c r="B127" s="199" t="s">
        <v>720</v>
      </c>
      <c r="C127" s="199" t="s">
        <v>13</v>
      </c>
      <c r="D127" s="199" t="s">
        <v>734</v>
      </c>
      <c r="E127" s="199" t="s">
        <v>105</v>
      </c>
      <c r="F127" s="199">
        <v>2</v>
      </c>
      <c r="G127" s="205">
        <v>177696</v>
      </c>
      <c r="H127" s="205">
        <v>355392.8571428571</v>
      </c>
      <c r="I127" s="205">
        <f t="shared" si="14"/>
        <v>398040</v>
      </c>
      <c r="J127" s="199" t="s">
        <v>83</v>
      </c>
      <c r="K127" s="199" t="s">
        <v>17</v>
      </c>
      <c r="L127" s="55" t="s">
        <v>14</v>
      </c>
    </row>
    <row r="128" spans="1:12" s="204" customFormat="1" ht="91.5" customHeight="1" x14ac:dyDescent="0.25">
      <c r="A128" s="67">
        <v>111</v>
      </c>
      <c r="B128" s="199" t="s">
        <v>720</v>
      </c>
      <c r="C128" s="199" t="s">
        <v>13</v>
      </c>
      <c r="D128" s="199" t="s">
        <v>735</v>
      </c>
      <c r="E128" s="199" t="s">
        <v>105</v>
      </c>
      <c r="F128" s="199">
        <v>2</v>
      </c>
      <c r="G128" s="205">
        <v>277893</v>
      </c>
      <c r="H128" s="205">
        <v>555785.7142857142</v>
      </c>
      <c r="I128" s="205">
        <f t="shared" ref="I128:I129" si="15">H128*1.12</f>
        <v>622480</v>
      </c>
      <c r="J128" s="199" t="s">
        <v>83</v>
      </c>
      <c r="K128" s="199" t="s">
        <v>17</v>
      </c>
      <c r="L128" s="55" t="s">
        <v>14</v>
      </c>
    </row>
    <row r="129" spans="1:12" s="204" customFormat="1" ht="91.5" customHeight="1" x14ac:dyDescent="0.25">
      <c r="A129" s="192">
        <v>112</v>
      </c>
      <c r="B129" s="199" t="s">
        <v>720</v>
      </c>
      <c r="C129" s="199" t="s">
        <v>13</v>
      </c>
      <c r="D129" s="199" t="s">
        <v>721</v>
      </c>
      <c r="E129" s="199" t="s">
        <v>105</v>
      </c>
      <c r="F129" s="199">
        <v>2</v>
      </c>
      <c r="G129" s="205">
        <v>47192</v>
      </c>
      <c r="H129" s="205">
        <v>94383.928571428565</v>
      </c>
      <c r="I129" s="205">
        <f t="shared" si="15"/>
        <v>105710</v>
      </c>
      <c r="J129" s="199" t="s">
        <v>83</v>
      </c>
      <c r="K129" s="199" t="s">
        <v>17</v>
      </c>
      <c r="L129" s="55" t="s">
        <v>14</v>
      </c>
    </row>
    <row r="130" spans="1:12" s="204" customFormat="1" ht="90" x14ac:dyDescent="0.25">
      <c r="A130" s="67">
        <v>113</v>
      </c>
      <c r="B130" s="199" t="s">
        <v>722</v>
      </c>
      <c r="C130" s="199" t="s">
        <v>13</v>
      </c>
      <c r="D130" s="199" t="s">
        <v>725</v>
      </c>
      <c r="E130" s="199" t="s">
        <v>105</v>
      </c>
      <c r="F130" s="199">
        <v>1</v>
      </c>
      <c r="G130" s="206">
        <v>410340.51785714284</v>
      </c>
      <c r="H130" s="206">
        <v>410340.51785714284</v>
      </c>
      <c r="I130" s="205">
        <f>H130*1.12</f>
        <v>459581.38</v>
      </c>
      <c r="J130" s="199" t="s">
        <v>293</v>
      </c>
      <c r="K130" s="199" t="s">
        <v>17</v>
      </c>
      <c r="L130" s="55" t="s">
        <v>14</v>
      </c>
    </row>
    <row r="131" spans="1:12" s="204" customFormat="1" ht="303" customHeight="1" x14ac:dyDescent="0.25">
      <c r="A131" s="67">
        <v>114</v>
      </c>
      <c r="B131" s="199" t="s">
        <v>723</v>
      </c>
      <c r="C131" s="199" t="s">
        <v>13</v>
      </c>
      <c r="D131" s="199" t="s">
        <v>736</v>
      </c>
      <c r="E131" s="199" t="s">
        <v>11</v>
      </c>
      <c r="F131" s="199">
        <v>1</v>
      </c>
      <c r="G131" s="207">
        <v>2479268.4464285709</v>
      </c>
      <c r="H131" s="207">
        <v>2479268.4464285709</v>
      </c>
      <c r="I131" s="205">
        <f>H131*1.12</f>
        <v>2776780.6599999997</v>
      </c>
      <c r="J131" s="199" t="s">
        <v>293</v>
      </c>
      <c r="K131" s="199" t="s">
        <v>17</v>
      </c>
      <c r="L131" s="55" t="s">
        <v>14</v>
      </c>
    </row>
    <row r="132" spans="1:12" s="204" customFormat="1" ht="255" x14ac:dyDescent="0.25">
      <c r="A132" s="67">
        <v>115</v>
      </c>
      <c r="B132" s="199" t="s">
        <v>724</v>
      </c>
      <c r="C132" s="199" t="s">
        <v>13</v>
      </c>
      <c r="D132" s="199" t="s">
        <v>742</v>
      </c>
      <c r="E132" s="199" t="s">
        <v>11</v>
      </c>
      <c r="F132" s="199">
        <v>1</v>
      </c>
      <c r="G132" s="207">
        <v>6802354.9464285709</v>
      </c>
      <c r="H132" s="207">
        <v>6802354.9464285709</v>
      </c>
      <c r="I132" s="205">
        <f>H132*1.12</f>
        <v>7618637.54</v>
      </c>
      <c r="J132" s="199" t="s">
        <v>293</v>
      </c>
      <c r="K132" s="199" t="s">
        <v>17</v>
      </c>
      <c r="L132" s="55" t="s">
        <v>14</v>
      </c>
    </row>
    <row r="133" spans="1:12" s="204" customFormat="1" ht="300" x14ac:dyDescent="0.25">
      <c r="A133" s="67">
        <v>116</v>
      </c>
      <c r="B133" s="199" t="s">
        <v>727</v>
      </c>
      <c r="C133" s="199" t="s">
        <v>98</v>
      </c>
      <c r="D133" s="199" t="s">
        <v>737</v>
      </c>
      <c r="E133" s="199" t="s">
        <v>11</v>
      </c>
      <c r="F133" s="199">
        <v>1</v>
      </c>
      <c r="G133" s="208">
        <v>19789857</v>
      </c>
      <c r="H133" s="208">
        <v>19789857</v>
      </c>
      <c r="I133" s="209">
        <f>H133*1.12</f>
        <v>22164639.840000004</v>
      </c>
      <c r="J133" s="52" t="s">
        <v>293</v>
      </c>
      <c r="K133" s="199" t="s">
        <v>17</v>
      </c>
      <c r="L133" s="55" t="s">
        <v>14</v>
      </c>
    </row>
    <row r="134" spans="1:12" s="83" customFormat="1" ht="28.5" customHeight="1" x14ac:dyDescent="0.3">
      <c r="A134" s="113"/>
      <c r="B134" s="307" t="s">
        <v>29</v>
      </c>
      <c r="C134" s="308"/>
      <c r="D134" s="308"/>
      <c r="E134" s="308"/>
      <c r="F134" s="308"/>
      <c r="G134" s="309"/>
      <c r="H134" s="138">
        <f>SUM(H12:H133)</f>
        <v>1078509723.2327142</v>
      </c>
      <c r="I134" s="89">
        <f>H134*1.12</f>
        <v>1207930890.0206399</v>
      </c>
      <c r="J134" s="114"/>
      <c r="K134" s="114"/>
      <c r="L134" s="114"/>
    </row>
    <row r="135" spans="1:12" s="25" customFormat="1" ht="28.5" customHeight="1" x14ac:dyDescent="0.3">
      <c r="A135" s="43"/>
      <c r="B135" s="304" t="s">
        <v>38</v>
      </c>
      <c r="C135" s="305"/>
      <c r="D135" s="305"/>
      <c r="E135" s="305"/>
      <c r="F135" s="305"/>
      <c r="G135" s="305"/>
      <c r="H135" s="305"/>
      <c r="I135" s="305"/>
      <c r="J135" s="305"/>
      <c r="K135" s="305"/>
      <c r="L135" s="306"/>
    </row>
    <row r="136" spans="1:12" ht="221.25" customHeight="1" x14ac:dyDescent="0.25">
      <c r="A136" s="90">
        <v>1</v>
      </c>
      <c r="B136" s="140" t="s">
        <v>357</v>
      </c>
      <c r="C136" s="141" t="s">
        <v>13</v>
      </c>
      <c r="D136" s="140" t="s">
        <v>358</v>
      </c>
      <c r="E136" s="1" t="s">
        <v>76</v>
      </c>
      <c r="F136" s="1">
        <v>1</v>
      </c>
      <c r="G136" s="142"/>
      <c r="H136" s="142">
        <v>2407560</v>
      </c>
      <c r="I136" s="142">
        <f>H136*1.12</f>
        <v>2696467.2</v>
      </c>
      <c r="J136" s="140" t="s">
        <v>83</v>
      </c>
      <c r="K136" s="140"/>
      <c r="L136" s="141" t="s">
        <v>14</v>
      </c>
    </row>
    <row r="137" spans="1:12" ht="221.25" customHeight="1" x14ac:dyDescent="0.25">
      <c r="A137" s="90">
        <v>2</v>
      </c>
      <c r="B137" s="140" t="s">
        <v>350</v>
      </c>
      <c r="C137" s="141" t="s">
        <v>13</v>
      </c>
      <c r="D137" s="145" t="s">
        <v>650</v>
      </c>
      <c r="E137" s="1" t="s">
        <v>76</v>
      </c>
      <c r="F137" s="1">
        <v>1</v>
      </c>
      <c r="G137" s="147"/>
      <c r="H137" s="147">
        <v>1900000</v>
      </c>
      <c r="I137" s="147">
        <f>H137*1.12</f>
        <v>2128000</v>
      </c>
      <c r="J137" s="140" t="s">
        <v>83</v>
      </c>
      <c r="K137" s="140"/>
      <c r="L137" s="141" t="s">
        <v>14</v>
      </c>
    </row>
    <row r="138" spans="1:12" s="56" customFormat="1" ht="189" customHeight="1" x14ac:dyDescent="0.25">
      <c r="A138" s="99">
        <v>3</v>
      </c>
      <c r="B138" s="52" t="s">
        <v>364</v>
      </c>
      <c r="C138" s="52" t="s">
        <v>13</v>
      </c>
      <c r="D138" s="52" t="s">
        <v>365</v>
      </c>
      <c r="E138" s="53" t="s">
        <v>76</v>
      </c>
      <c r="F138" s="52">
        <v>1</v>
      </c>
      <c r="G138" s="55"/>
      <c r="H138" s="55">
        <v>2098214</v>
      </c>
      <c r="I138" s="55">
        <f>H138*1.12</f>
        <v>2349999.6800000002</v>
      </c>
      <c r="J138" s="52" t="s">
        <v>83</v>
      </c>
      <c r="K138" s="52"/>
      <c r="L138" s="57" t="s">
        <v>14</v>
      </c>
    </row>
    <row r="139" spans="1:12" s="25" customFormat="1" ht="28.5" customHeight="1" x14ac:dyDescent="0.3">
      <c r="A139" s="23"/>
      <c r="B139" s="301" t="s">
        <v>39</v>
      </c>
      <c r="C139" s="302"/>
      <c r="D139" s="302"/>
      <c r="E139" s="302"/>
      <c r="F139" s="302"/>
      <c r="G139" s="303"/>
      <c r="H139" s="2">
        <f>SUM(H136:H138)</f>
        <v>6405774</v>
      </c>
      <c r="I139" s="2">
        <f>SUM(I136:I138)</f>
        <v>7174466.8800000008</v>
      </c>
      <c r="J139" s="24"/>
      <c r="K139" s="24"/>
      <c r="L139" s="24"/>
    </row>
    <row r="140" spans="1:12" s="25" customFormat="1" ht="23.25" customHeight="1" x14ac:dyDescent="0.3">
      <c r="A140" s="26"/>
      <c r="B140" s="247" t="s">
        <v>28</v>
      </c>
      <c r="C140" s="248"/>
      <c r="D140" s="248"/>
      <c r="E140" s="248"/>
      <c r="F140" s="248"/>
      <c r="G140" s="248"/>
      <c r="H140" s="248"/>
      <c r="I140" s="248"/>
      <c r="J140" s="248"/>
      <c r="K140" s="248"/>
      <c r="L140" s="249"/>
    </row>
    <row r="141" spans="1:12" ht="117.75" customHeight="1" x14ac:dyDescent="0.25">
      <c r="A141" s="90">
        <v>1</v>
      </c>
      <c r="B141" s="1" t="s">
        <v>66</v>
      </c>
      <c r="C141" s="103" t="s">
        <v>13</v>
      </c>
      <c r="D141" s="1" t="s">
        <v>400</v>
      </c>
      <c r="E141" s="102" t="s">
        <v>10</v>
      </c>
      <c r="F141" s="100">
        <v>1</v>
      </c>
      <c r="G141" s="126"/>
      <c r="H141" s="19">
        <v>1875000</v>
      </c>
      <c r="I141" s="19">
        <f>H141*1.12</f>
        <v>2100000</v>
      </c>
      <c r="J141" s="52" t="s">
        <v>395</v>
      </c>
      <c r="K141" s="102"/>
      <c r="L141" s="103" t="s">
        <v>14</v>
      </c>
    </row>
    <row r="142" spans="1:12" s="56" customFormat="1" ht="51.75" customHeight="1" x14ac:dyDescent="0.25">
      <c r="A142" s="220">
        <v>2</v>
      </c>
      <c r="B142" s="67" t="s">
        <v>40</v>
      </c>
      <c r="C142" s="57" t="s">
        <v>13</v>
      </c>
      <c r="D142" s="67" t="s">
        <v>67</v>
      </c>
      <c r="E142" s="53" t="s">
        <v>10</v>
      </c>
      <c r="F142" s="53">
        <v>1</v>
      </c>
      <c r="G142" s="58"/>
      <c r="H142" s="58">
        <v>2823080</v>
      </c>
      <c r="I142" s="58">
        <f t="shared" ref="I142:I150" si="16">H142*1.12</f>
        <v>3161849.6</v>
      </c>
      <c r="J142" s="52" t="s">
        <v>756</v>
      </c>
      <c r="K142" s="52"/>
      <c r="L142" s="57" t="s">
        <v>759</v>
      </c>
    </row>
    <row r="143" spans="1:12" ht="47.25" customHeight="1" x14ac:dyDescent="0.25">
      <c r="A143" s="90">
        <v>3</v>
      </c>
      <c r="B143" s="102" t="s">
        <v>21</v>
      </c>
      <c r="C143" s="103" t="s">
        <v>13</v>
      </c>
      <c r="D143" s="102" t="s">
        <v>45</v>
      </c>
      <c r="E143" s="105" t="s">
        <v>10</v>
      </c>
      <c r="F143" s="105">
        <v>1</v>
      </c>
      <c r="G143" s="19"/>
      <c r="H143" s="19">
        <v>2640000</v>
      </c>
      <c r="I143" s="19">
        <f t="shared" si="16"/>
        <v>2956800.0000000005</v>
      </c>
      <c r="J143" s="102" t="s">
        <v>59</v>
      </c>
      <c r="K143" s="102"/>
      <c r="L143" s="103" t="s">
        <v>46</v>
      </c>
    </row>
    <row r="144" spans="1:12" ht="67.5" customHeight="1" x14ac:dyDescent="0.25">
      <c r="A144" s="90">
        <v>4</v>
      </c>
      <c r="B144" s="102" t="s">
        <v>12</v>
      </c>
      <c r="C144" s="103" t="s">
        <v>13</v>
      </c>
      <c r="D144" s="102" t="s">
        <v>47</v>
      </c>
      <c r="E144" s="105" t="s">
        <v>10</v>
      </c>
      <c r="F144" s="105">
        <v>1</v>
      </c>
      <c r="G144" s="19"/>
      <c r="H144" s="19">
        <v>2520000</v>
      </c>
      <c r="I144" s="19">
        <f t="shared" si="16"/>
        <v>2822400.0000000005</v>
      </c>
      <c r="J144" s="102" t="s">
        <v>59</v>
      </c>
      <c r="K144" s="102"/>
      <c r="L144" s="103" t="s">
        <v>48</v>
      </c>
    </row>
    <row r="145" spans="1:12" ht="72" customHeight="1" x14ac:dyDescent="0.25">
      <c r="A145" s="90">
        <v>5</v>
      </c>
      <c r="B145" s="102" t="s">
        <v>26</v>
      </c>
      <c r="C145" s="102" t="s">
        <v>13</v>
      </c>
      <c r="D145" s="102" t="s">
        <v>49</v>
      </c>
      <c r="E145" s="102" t="s">
        <v>10</v>
      </c>
      <c r="F145" s="102">
        <v>1</v>
      </c>
      <c r="G145" s="126"/>
      <c r="H145" s="27">
        <v>1031100</v>
      </c>
      <c r="I145" s="101">
        <f t="shared" si="16"/>
        <v>1154832</v>
      </c>
      <c r="J145" s="102" t="s">
        <v>60</v>
      </c>
      <c r="K145" s="102"/>
      <c r="L145" s="102" t="s">
        <v>14</v>
      </c>
    </row>
    <row r="146" spans="1:12" ht="114" customHeight="1" x14ac:dyDescent="0.25">
      <c r="A146" s="90">
        <v>6</v>
      </c>
      <c r="B146" s="102" t="s">
        <v>68</v>
      </c>
      <c r="C146" s="103" t="s">
        <v>13</v>
      </c>
      <c r="D146" s="102" t="s">
        <v>323</v>
      </c>
      <c r="E146" s="102" t="s">
        <v>10</v>
      </c>
      <c r="F146" s="102">
        <v>1</v>
      </c>
      <c r="G146" s="126"/>
      <c r="H146" s="19">
        <v>339286</v>
      </c>
      <c r="I146" s="19">
        <f t="shared" si="16"/>
        <v>380000.32000000007</v>
      </c>
      <c r="J146" s="102" t="s">
        <v>54</v>
      </c>
      <c r="K146" s="102"/>
      <c r="L146" s="102" t="s">
        <v>14</v>
      </c>
    </row>
    <row r="147" spans="1:12" ht="105" customHeight="1" x14ac:dyDescent="0.25">
      <c r="A147" s="90">
        <v>7</v>
      </c>
      <c r="B147" s="102" t="s">
        <v>55</v>
      </c>
      <c r="C147" s="103" t="s">
        <v>13</v>
      </c>
      <c r="D147" s="102" t="s">
        <v>322</v>
      </c>
      <c r="E147" s="102" t="s">
        <v>10</v>
      </c>
      <c r="F147" s="102">
        <v>1</v>
      </c>
      <c r="G147" s="126"/>
      <c r="H147" s="19">
        <v>3750000</v>
      </c>
      <c r="I147" s="19">
        <f t="shared" si="16"/>
        <v>4200000</v>
      </c>
      <c r="J147" s="102" t="s">
        <v>60</v>
      </c>
      <c r="K147" s="102"/>
      <c r="L147" s="102" t="s">
        <v>14</v>
      </c>
    </row>
    <row r="148" spans="1:12" s="56" customFormat="1" ht="222.75" customHeight="1" x14ac:dyDescent="0.25">
      <c r="A148" s="99">
        <v>8</v>
      </c>
      <c r="B148" s="52" t="s">
        <v>374</v>
      </c>
      <c r="C148" s="57" t="s">
        <v>98</v>
      </c>
      <c r="D148" s="52" t="s">
        <v>381</v>
      </c>
      <c r="E148" s="52" t="s">
        <v>10</v>
      </c>
      <c r="F148" s="52">
        <v>1</v>
      </c>
      <c r="G148" s="55"/>
      <c r="H148" s="58">
        <v>10000000</v>
      </c>
      <c r="I148" s="58">
        <f t="shared" si="16"/>
        <v>11200000.000000002</v>
      </c>
      <c r="J148" s="52" t="s">
        <v>375</v>
      </c>
      <c r="K148" s="52"/>
      <c r="L148" s="52" t="s">
        <v>14</v>
      </c>
    </row>
    <row r="149" spans="1:12" s="66" customFormat="1" ht="222.75" customHeight="1" x14ac:dyDescent="0.25">
      <c r="A149" s="90">
        <v>9</v>
      </c>
      <c r="B149" s="102" t="s">
        <v>528</v>
      </c>
      <c r="C149" s="103" t="s">
        <v>98</v>
      </c>
      <c r="D149" s="102" t="s">
        <v>506</v>
      </c>
      <c r="E149" s="102" t="s">
        <v>10</v>
      </c>
      <c r="F149" s="102">
        <v>1</v>
      </c>
      <c r="G149" s="126"/>
      <c r="H149" s="87">
        <v>8000000</v>
      </c>
      <c r="I149" s="19">
        <f t="shared" si="16"/>
        <v>8960000</v>
      </c>
      <c r="J149" s="102" t="s">
        <v>507</v>
      </c>
      <c r="K149" s="102"/>
      <c r="L149" s="102" t="s">
        <v>15</v>
      </c>
    </row>
    <row r="150" spans="1:12" s="66" customFormat="1" ht="222.75" customHeight="1" x14ac:dyDescent="0.25">
      <c r="A150" s="90">
        <v>10</v>
      </c>
      <c r="B150" s="63" t="s">
        <v>516</v>
      </c>
      <c r="C150" s="103" t="s">
        <v>13</v>
      </c>
      <c r="D150" s="63" t="s">
        <v>517</v>
      </c>
      <c r="E150" s="68" t="s">
        <v>10</v>
      </c>
      <c r="F150" s="64">
        <v>1</v>
      </c>
      <c r="G150" s="65"/>
      <c r="H150" s="65">
        <v>358725</v>
      </c>
      <c r="I150" s="19">
        <f t="shared" si="16"/>
        <v>401772.00000000006</v>
      </c>
      <c r="J150" s="102" t="s">
        <v>518</v>
      </c>
      <c r="K150" s="102"/>
      <c r="L150" s="102" t="s">
        <v>15</v>
      </c>
    </row>
    <row r="151" spans="1:12" s="25" customFormat="1" ht="22.5" customHeight="1" x14ac:dyDescent="0.3">
      <c r="A151" s="28"/>
      <c r="B151" s="238" t="s">
        <v>30</v>
      </c>
      <c r="C151" s="239"/>
      <c r="D151" s="239"/>
      <c r="E151" s="239"/>
      <c r="F151" s="239"/>
      <c r="G151" s="240"/>
      <c r="H151" s="29">
        <f>SUM(H141:H150)</f>
        <v>33337191</v>
      </c>
      <c r="I151" s="29">
        <f>SUM(I141:I150)</f>
        <v>37337653.920000002</v>
      </c>
      <c r="J151" s="24"/>
      <c r="K151" s="24"/>
      <c r="L151" s="24"/>
    </row>
    <row r="152" spans="1:12" s="25" customFormat="1" ht="24" customHeight="1" x14ac:dyDescent="0.3">
      <c r="A152" s="28"/>
      <c r="B152" s="238" t="s">
        <v>31</v>
      </c>
      <c r="C152" s="239"/>
      <c r="D152" s="239"/>
      <c r="E152" s="239"/>
      <c r="F152" s="239"/>
      <c r="G152" s="240"/>
      <c r="H152" s="29">
        <f>H134+H139+H151</f>
        <v>1118252688.2327142</v>
      </c>
      <c r="I152" s="29">
        <f>H152*1.12</f>
        <v>1252443010.8206401</v>
      </c>
      <c r="J152" s="30"/>
      <c r="K152" s="24"/>
      <c r="L152" s="24"/>
    </row>
    <row r="153" spans="1:12" ht="43.5" customHeight="1" x14ac:dyDescent="0.25">
      <c r="A153" s="31"/>
      <c r="B153" s="250" t="s">
        <v>34</v>
      </c>
      <c r="C153" s="251"/>
      <c r="D153" s="251"/>
      <c r="E153" s="251"/>
      <c r="F153" s="251"/>
      <c r="G153" s="251"/>
      <c r="H153" s="251"/>
      <c r="I153" s="251"/>
      <c r="J153" s="251"/>
      <c r="K153" s="251"/>
      <c r="L153" s="252"/>
    </row>
    <row r="154" spans="1:12" s="25" customFormat="1" ht="26.25" customHeight="1" x14ac:dyDescent="0.3">
      <c r="A154" s="32"/>
      <c r="B154" s="247" t="s">
        <v>27</v>
      </c>
      <c r="C154" s="248"/>
      <c r="D154" s="248"/>
      <c r="E154" s="248"/>
      <c r="F154" s="248"/>
      <c r="G154" s="248"/>
      <c r="H154" s="248"/>
      <c r="I154" s="248"/>
      <c r="J154" s="248"/>
      <c r="K154" s="248"/>
      <c r="L154" s="249"/>
    </row>
    <row r="155" spans="1:12" ht="82.5" customHeight="1" x14ac:dyDescent="0.25">
      <c r="A155" s="33">
        <v>1</v>
      </c>
      <c r="B155" s="4" t="s">
        <v>142</v>
      </c>
      <c r="C155" s="103" t="s">
        <v>36</v>
      </c>
      <c r="D155" s="4" t="s">
        <v>209</v>
      </c>
      <c r="E155" s="5" t="s">
        <v>16</v>
      </c>
      <c r="F155" s="100">
        <v>66</v>
      </c>
      <c r="G155" s="126">
        <v>73.288700000000006</v>
      </c>
      <c r="H155" s="19">
        <f t="shared" ref="H155:H218" si="17">F155*G155</f>
        <v>4837.0542000000005</v>
      </c>
      <c r="I155" s="19">
        <f>H155*1.12</f>
        <v>5417.500704000001</v>
      </c>
      <c r="J155" s="102" t="s">
        <v>60</v>
      </c>
      <c r="K155" s="102" t="s">
        <v>17</v>
      </c>
      <c r="L155" s="102" t="s">
        <v>14</v>
      </c>
    </row>
    <row r="156" spans="1:12" ht="72.75" customHeight="1" x14ac:dyDescent="0.25">
      <c r="A156" s="33">
        <v>2</v>
      </c>
      <c r="B156" s="4" t="s">
        <v>143</v>
      </c>
      <c r="C156" s="103" t="s">
        <v>36</v>
      </c>
      <c r="D156" s="4" t="s">
        <v>256</v>
      </c>
      <c r="E156" s="5" t="s">
        <v>16</v>
      </c>
      <c r="F156" s="100">
        <v>197</v>
      </c>
      <c r="G156" s="126">
        <v>340.80360000000002</v>
      </c>
      <c r="H156" s="19">
        <f t="shared" si="17"/>
        <v>67138.309200000003</v>
      </c>
      <c r="I156" s="19">
        <f t="shared" ref="I156:I219" si="18">H156*1.12</f>
        <v>75194.906304000004</v>
      </c>
      <c r="J156" s="102" t="s">
        <v>60</v>
      </c>
      <c r="K156" s="102" t="s">
        <v>17</v>
      </c>
      <c r="L156" s="102" t="s">
        <v>14</v>
      </c>
    </row>
    <row r="157" spans="1:12" ht="60.75" customHeight="1" x14ac:dyDescent="0.25">
      <c r="A157" s="33">
        <v>3</v>
      </c>
      <c r="B157" s="4" t="s">
        <v>144</v>
      </c>
      <c r="C157" s="103" t="s">
        <v>36</v>
      </c>
      <c r="D157" s="4" t="s">
        <v>210</v>
      </c>
      <c r="E157" s="5" t="s">
        <v>16</v>
      </c>
      <c r="F157" s="100">
        <v>394</v>
      </c>
      <c r="G157" s="126">
        <v>299.55360000000002</v>
      </c>
      <c r="H157" s="19">
        <f t="shared" si="17"/>
        <v>118024.11840000001</v>
      </c>
      <c r="I157" s="19">
        <f t="shared" si="18"/>
        <v>132187.01260800002</v>
      </c>
      <c r="J157" s="102" t="s">
        <v>60</v>
      </c>
      <c r="K157" s="102" t="s">
        <v>17</v>
      </c>
      <c r="L157" s="102" t="s">
        <v>14</v>
      </c>
    </row>
    <row r="158" spans="1:12" ht="69" customHeight="1" x14ac:dyDescent="0.25">
      <c r="A158" s="33">
        <v>4</v>
      </c>
      <c r="B158" s="6" t="s">
        <v>145</v>
      </c>
      <c r="C158" s="103" t="s">
        <v>36</v>
      </c>
      <c r="D158" s="6" t="s">
        <v>257</v>
      </c>
      <c r="E158" s="5" t="s">
        <v>16</v>
      </c>
      <c r="F158" s="100">
        <v>985</v>
      </c>
      <c r="G158" s="126">
        <v>343.75</v>
      </c>
      <c r="H158" s="19">
        <f t="shared" si="17"/>
        <v>338593.75</v>
      </c>
      <c r="I158" s="19">
        <f t="shared" si="18"/>
        <v>379225.00000000006</v>
      </c>
      <c r="J158" s="102" t="s">
        <v>60</v>
      </c>
      <c r="K158" s="102" t="s">
        <v>17</v>
      </c>
      <c r="L158" s="102" t="s">
        <v>14</v>
      </c>
    </row>
    <row r="159" spans="1:12" ht="53.25" customHeight="1" x14ac:dyDescent="0.25">
      <c r="A159" s="33">
        <v>5</v>
      </c>
      <c r="B159" s="6" t="s">
        <v>146</v>
      </c>
      <c r="C159" s="103" t="s">
        <v>36</v>
      </c>
      <c r="D159" s="6" t="s">
        <v>211</v>
      </c>
      <c r="E159" s="5" t="s">
        <v>251</v>
      </c>
      <c r="F159" s="10">
        <v>2364</v>
      </c>
      <c r="G159" s="126">
        <v>638.39290000000005</v>
      </c>
      <c r="H159" s="19">
        <f t="shared" si="17"/>
        <v>1509160.8156000001</v>
      </c>
      <c r="I159" s="19">
        <f t="shared" si="18"/>
        <v>1690260.1134720002</v>
      </c>
      <c r="J159" s="102" t="s">
        <v>60</v>
      </c>
      <c r="K159" s="102" t="s">
        <v>17</v>
      </c>
      <c r="L159" s="102" t="s">
        <v>14</v>
      </c>
    </row>
    <row r="160" spans="1:12" ht="48" customHeight="1" x14ac:dyDescent="0.25">
      <c r="A160" s="33">
        <v>6</v>
      </c>
      <c r="B160" s="6" t="s">
        <v>147</v>
      </c>
      <c r="C160" s="103" t="s">
        <v>36</v>
      </c>
      <c r="D160" s="6" t="s">
        <v>147</v>
      </c>
      <c r="E160" s="5" t="s">
        <v>251</v>
      </c>
      <c r="F160" s="100">
        <v>197</v>
      </c>
      <c r="G160" s="126">
        <v>1276.7856999999999</v>
      </c>
      <c r="H160" s="19">
        <f t="shared" si="17"/>
        <v>251526.78289999999</v>
      </c>
      <c r="I160" s="19">
        <f t="shared" si="18"/>
        <v>281709.99684800004</v>
      </c>
      <c r="J160" s="102" t="s">
        <v>60</v>
      </c>
      <c r="K160" s="102" t="s">
        <v>17</v>
      </c>
      <c r="L160" s="102" t="s">
        <v>14</v>
      </c>
    </row>
    <row r="161" spans="1:12" ht="53.25" customHeight="1" x14ac:dyDescent="0.25">
      <c r="A161" s="33">
        <v>7</v>
      </c>
      <c r="B161" s="6" t="s">
        <v>148</v>
      </c>
      <c r="C161" s="103" t="s">
        <v>36</v>
      </c>
      <c r="D161" s="6" t="s">
        <v>212</v>
      </c>
      <c r="E161" s="5" t="s">
        <v>16</v>
      </c>
      <c r="F161" s="100">
        <v>45</v>
      </c>
      <c r="G161" s="126">
        <v>230.8</v>
      </c>
      <c r="H161" s="19">
        <f t="shared" si="17"/>
        <v>10386</v>
      </c>
      <c r="I161" s="19">
        <f t="shared" si="18"/>
        <v>11632.320000000002</v>
      </c>
      <c r="J161" s="102" t="s">
        <v>60</v>
      </c>
      <c r="K161" s="102" t="s">
        <v>17</v>
      </c>
      <c r="L161" s="102" t="s">
        <v>14</v>
      </c>
    </row>
    <row r="162" spans="1:12" ht="58.5" customHeight="1" x14ac:dyDescent="0.25">
      <c r="A162" s="33">
        <v>8</v>
      </c>
      <c r="B162" s="6" t="s">
        <v>149</v>
      </c>
      <c r="C162" s="103" t="s">
        <v>36</v>
      </c>
      <c r="D162" s="6" t="s">
        <v>213</v>
      </c>
      <c r="E162" s="5" t="s">
        <v>16</v>
      </c>
      <c r="F162" s="100">
        <v>90</v>
      </c>
      <c r="G162" s="126">
        <v>44.2</v>
      </c>
      <c r="H162" s="19">
        <f t="shared" si="17"/>
        <v>3978.0000000000005</v>
      </c>
      <c r="I162" s="19">
        <f t="shared" si="18"/>
        <v>4455.3600000000006</v>
      </c>
      <c r="J162" s="102" t="s">
        <v>60</v>
      </c>
      <c r="K162" s="102" t="s">
        <v>17</v>
      </c>
      <c r="L162" s="102" t="s">
        <v>14</v>
      </c>
    </row>
    <row r="163" spans="1:12" ht="57.75" customHeight="1" x14ac:dyDescent="0.25">
      <c r="A163" s="33">
        <v>9</v>
      </c>
      <c r="B163" s="6" t="s">
        <v>150</v>
      </c>
      <c r="C163" s="103" t="s">
        <v>36</v>
      </c>
      <c r="D163" s="6" t="s">
        <v>214</v>
      </c>
      <c r="E163" s="5" t="s">
        <v>16</v>
      </c>
      <c r="F163" s="10">
        <v>6000</v>
      </c>
      <c r="G163" s="126">
        <v>5.8929</v>
      </c>
      <c r="H163" s="19">
        <f t="shared" si="17"/>
        <v>35357.4</v>
      </c>
      <c r="I163" s="19">
        <f t="shared" si="18"/>
        <v>39600.288000000008</v>
      </c>
      <c r="J163" s="102" t="s">
        <v>60</v>
      </c>
      <c r="K163" s="102" t="s">
        <v>17</v>
      </c>
      <c r="L163" s="102" t="s">
        <v>14</v>
      </c>
    </row>
    <row r="164" spans="1:12" ht="45" x14ac:dyDescent="0.25">
      <c r="A164" s="33">
        <v>10</v>
      </c>
      <c r="B164" s="6" t="s">
        <v>151</v>
      </c>
      <c r="C164" s="103" t="s">
        <v>36</v>
      </c>
      <c r="D164" s="6" t="s">
        <v>215</v>
      </c>
      <c r="E164" s="5" t="s">
        <v>251</v>
      </c>
      <c r="F164" s="100">
        <v>394</v>
      </c>
      <c r="G164" s="126">
        <v>29.464300000000001</v>
      </c>
      <c r="H164" s="19">
        <f t="shared" si="17"/>
        <v>11608.9342</v>
      </c>
      <c r="I164" s="19">
        <f t="shared" si="18"/>
        <v>13002.006304</v>
      </c>
      <c r="J164" s="102" t="s">
        <v>60</v>
      </c>
      <c r="K164" s="102" t="s">
        <v>17</v>
      </c>
      <c r="L164" s="102" t="s">
        <v>14</v>
      </c>
    </row>
    <row r="165" spans="1:12" ht="70.5" customHeight="1" x14ac:dyDescent="0.25">
      <c r="A165" s="33">
        <v>11</v>
      </c>
      <c r="B165" s="6" t="s">
        <v>152</v>
      </c>
      <c r="C165" s="103" t="s">
        <v>36</v>
      </c>
      <c r="D165" s="6" t="s">
        <v>258</v>
      </c>
      <c r="E165" s="5" t="s">
        <v>16</v>
      </c>
      <c r="F165" s="100">
        <v>99</v>
      </c>
      <c r="G165" s="126">
        <v>998.93</v>
      </c>
      <c r="H165" s="19">
        <f t="shared" si="17"/>
        <v>98894.069999999992</v>
      </c>
      <c r="I165" s="19">
        <f t="shared" si="18"/>
        <v>110761.3584</v>
      </c>
      <c r="J165" s="102" t="s">
        <v>60</v>
      </c>
      <c r="K165" s="102" t="s">
        <v>17</v>
      </c>
      <c r="L165" s="102" t="s">
        <v>14</v>
      </c>
    </row>
    <row r="166" spans="1:12" ht="70.5" customHeight="1" x14ac:dyDescent="0.25">
      <c r="A166" s="33">
        <v>12</v>
      </c>
      <c r="B166" s="6" t="s">
        <v>153</v>
      </c>
      <c r="C166" s="103" t="s">
        <v>36</v>
      </c>
      <c r="D166" s="6" t="s">
        <v>259</v>
      </c>
      <c r="E166" s="5" t="s">
        <v>16</v>
      </c>
      <c r="F166" s="100">
        <v>99</v>
      </c>
      <c r="G166" s="126">
        <v>318.38</v>
      </c>
      <c r="H166" s="19">
        <f t="shared" si="17"/>
        <v>31519.62</v>
      </c>
      <c r="I166" s="19">
        <f t="shared" si="18"/>
        <v>35301.974399999999</v>
      </c>
      <c r="J166" s="102" t="s">
        <v>60</v>
      </c>
      <c r="K166" s="102" t="s">
        <v>17</v>
      </c>
      <c r="L166" s="102" t="s">
        <v>14</v>
      </c>
    </row>
    <row r="167" spans="1:12" ht="53.25" customHeight="1" x14ac:dyDescent="0.25">
      <c r="A167" s="33">
        <v>13</v>
      </c>
      <c r="B167" s="6" t="s">
        <v>154</v>
      </c>
      <c r="C167" s="103" t="s">
        <v>36</v>
      </c>
      <c r="D167" s="6" t="s">
        <v>260</v>
      </c>
      <c r="E167" s="5" t="s">
        <v>16</v>
      </c>
      <c r="F167" s="100">
        <v>103</v>
      </c>
      <c r="G167" s="126">
        <v>58</v>
      </c>
      <c r="H167" s="19">
        <f t="shared" si="17"/>
        <v>5974</v>
      </c>
      <c r="I167" s="19">
        <f t="shared" si="18"/>
        <v>6690.880000000001</v>
      </c>
      <c r="J167" s="102" t="s">
        <v>60</v>
      </c>
      <c r="K167" s="102" t="s">
        <v>17</v>
      </c>
      <c r="L167" s="102" t="s">
        <v>14</v>
      </c>
    </row>
    <row r="168" spans="1:12" ht="54" customHeight="1" x14ac:dyDescent="0.25">
      <c r="A168" s="33">
        <v>14</v>
      </c>
      <c r="B168" s="6" t="s">
        <v>155</v>
      </c>
      <c r="C168" s="103" t="s">
        <v>36</v>
      </c>
      <c r="D168" s="34" t="s">
        <v>216</v>
      </c>
      <c r="E168" s="5" t="s">
        <v>16</v>
      </c>
      <c r="F168" s="100">
        <v>197</v>
      </c>
      <c r="G168" s="126">
        <v>584.375</v>
      </c>
      <c r="H168" s="19">
        <f t="shared" si="17"/>
        <v>115121.875</v>
      </c>
      <c r="I168" s="19">
        <f t="shared" si="18"/>
        <v>128936.50000000001</v>
      </c>
      <c r="J168" s="102" t="s">
        <v>60</v>
      </c>
      <c r="K168" s="102" t="s">
        <v>17</v>
      </c>
      <c r="L168" s="102" t="s">
        <v>14</v>
      </c>
    </row>
    <row r="169" spans="1:12" ht="51.75" customHeight="1" x14ac:dyDescent="0.25">
      <c r="A169" s="33">
        <v>15</v>
      </c>
      <c r="B169" s="6" t="s">
        <v>156</v>
      </c>
      <c r="C169" s="103" t="s">
        <v>36</v>
      </c>
      <c r="D169" s="6" t="s">
        <v>261</v>
      </c>
      <c r="E169" s="5" t="s">
        <v>16</v>
      </c>
      <c r="F169" s="100">
        <v>60</v>
      </c>
      <c r="G169" s="126">
        <v>1178.57</v>
      </c>
      <c r="H169" s="19">
        <f t="shared" si="17"/>
        <v>70714.2</v>
      </c>
      <c r="I169" s="19">
        <f t="shared" si="18"/>
        <v>79199.90400000001</v>
      </c>
      <c r="J169" s="102" t="s">
        <v>60</v>
      </c>
      <c r="K169" s="102" t="s">
        <v>17</v>
      </c>
      <c r="L169" s="102" t="s">
        <v>14</v>
      </c>
    </row>
    <row r="170" spans="1:12" ht="45" x14ac:dyDescent="0.25">
      <c r="A170" s="33">
        <v>16</v>
      </c>
      <c r="B170" s="6" t="s">
        <v>157</v>
      </c>
      <c r="C170" s="103" t="s">
        <v>36</v>
      </c>
      <c r="D170" s="6" t="s">
        <v>262</v>
      </c>
      <c r="E170" s="5" t="s">
        <v>16</v>
      </c>
      <c r="F170" s="100">
        <v>60</v>
      </c>
      <c r="G170" s="126">
        <v>530.36</v>
      </c>
      <c r="H170" s="19">
        <f t="shared" si="17"/>
        <v>31821.600000000002</v>
      </c>
      <c r="I170" s="19">
        <f t="shared" si="18"/>
        <v>35640.192000000003</v>
      </c>
      <c r="J170" s="102" t="s">
        <v>60</v>
      </c>
      <c r="K170" s="102" t="s">
        <v>17</v>
      </c>
      <c r="L170" s="102" t="s">
        <v>14</v>
      </c>
    </row>
    <row r="171" spans="1:12" ht="58.5" customHeight="1" x14ac:dyDescent="0.25">
      <c r="A171" s="33">
        <v>17</v>
      </c>
      <c r="B171" s="6" t="s">
        <v>158</v>
      </c>
      <c r="C171" s="103" t="s">
        <v>36</v>
      </c>
      <c r="D171" s="6" t="s">
        <v>217</v>
      </c>
      <c r="E171" s="5" t="s">
        <v>16</v>
      </c>
      <c r="F171" s="10">
        <v>3940</v>
      </c>
      <c r="G171" s="126">
        <v>22.589300000000001</v>
      </c>
      <c r="H171" s="19">
        <f t="shared" si="17"/>
        <v>89001.842000000004</v>
      </c>
      <c r="I171" s="19">
        <f t="shared" si="18"/>
        <v>99682.063040000008</v>
      </c>
      <c r="J171" s="102" t="s">
        <v>60</v>
      </c>
      <c r="K171" s="102" t="s">
        <v>17</v>
      </c>
      <c r="L171" s="102" t="s">
        <v>14</v>
      </c>
    </row>
    <row r="172" spans="1:12" ht="54.75" customHeight="1" x14ac:dyDescent="0.25">
      <c r="A172" s="33">
        <v>18</v>
      </c>
      <c r="B172" s="6" t="s">
        <v>159</v>
      </c>
      <c r="C172" s="103" t="s">
        <v>36</v>
      </c>
      <c r="D172" s="6" t="s">
        <v>218</v>
      </c>
      <c r="E172" s="5" t="s">
        <v>16</v>
      </c>
      <c r="F172" s="10">
        <v>5910</v>
      </c>
      <c r="G172" s="126">
        <v>8.6755999999999993</v>
      </c>
      <c r="H172" s="19">
        <f t="shared" si="17"/>
        <v>51272.795999999995</v>
      </c>
      <c r="I172" s="19">
        <f t="shared" si="18"/>
        <v>57425.531519999997</v>
      </c>
      <c r="J172" s="102" t="s">
        <v>60</v>
      </c>
      <c r="K172" s="102" t="s">
        <v>17</v>
      </c>
      <c r="L172" s="102" t="s">
        <v>14</v>
      </c>
    </row>
    <row r="173" spans="1:12" ht="96.75" customHeight="1" x14ac:dyDescent="0.25">
      <c r="A173" s="33">
        <v>19</v>
      </c>
      <c r="B173" s="6" t="s">
        <v>160</v>
      </c>
      <c r="C173" s="103" t="s">
        <v>36</v>
      </c>
      <c r="D173" s="6" t="s">
        <v>263</v>
      </c>
      <c r="E173" s="5" t="s">
        <v>16</v>
      </c>
      <c r="F173" s="100">
        <v>197</v>
      </c>
      <c r="G173" s="126">
        <v>2795.18</v>
      </c>
      <c r="H173" s="19">
        <f t="shared" si="17"/>
        <v>550650.46</v>
      </c>
      <c r="I173" s="19">
        <f t="shared" si="18"/>
        <v>616728.51520000002</v>
      </c>
      <c r="J173" s="102" t="s">
        <v>60</v>
      </c>
      <c r="K173" s="102" t="s">
        <v>17</v>
      </c>
      <c r="L173" s="102" t="s">
        <v>14</v>
      </c>
    </row>
    <row r="174" spans="1:12" ht="45" x14ac:dyDescent="0.25">
      <c r="A174" s="33">
        <v>20</v>
      </c>
      <c r="B174" s="6" t="s">
        <v>161</v>
      </c>
      <c r="C174" s="103" t="s">
        <v>36</v>
      </c>
      <c r="D174" s="6" t="s">
        <v>219</v>
      </c>
      <c r="E174" s="5" t="s">
        <v>16</v>
      </c>
      <c r="F174" s="100">
        <v>100</v>
      </c>
      <c r="G174" s="126">
        <v>265.18</v>
      </c>
      <c r="H174" s="19">
        <f t="shared" si="17"/>
        <v>26518</v>
      </c>
      <c r="I174" s="19">
        <f t="shared" si="18"/>
        <v>29700.160000000003</v>
      </c>
      <c r="J174" s="102" t="s">
        <v>60</v>
      </c>
      <c r="K174" s="102" t="s">
        <v>17</v>
      </c>
      <c r="L174" s="102" t="s">
        <v>14</v>
      </c>
    </row>
    <row r="175" spans="1:12" ht="62.25" customHeight="1" x14ac:dyDescent="0.25">
      <c r="A175" s="33">
        <v>21</v>
      </c>
      <c r="B175" s="6" t="s">
        <v>162</v>
      </c>
      <c r="C175" s="103" t="s">
        <v>36</v>
      </c>
      <c r="D175" s="6" t="s">
        <v>220</v>
      </c>
      <c r="E175" s="5" t="s">
        <v>16</v>
      </c>
      <c r="F175" s="100">
        <v>591</v>
      </c>
      <c r="G175" s="126">
        <v>17.678599999999999</v>
      </c>
      <c r="H175" s="19">
        <f t="shared" si="17"/>
        <v>10448.052599999999</v>
      </c>
      <c r="I175" s="19">
        <f t="shared" si="18"/>
        <v>11701.818912000001</v>
      </c>
      <c r="J175" s="102" t="s">
        <v>60</v>
      </c>
      <c r="K175" s="102" t="s">
        <v>17</v>
      </c>
      <c r="L175" s="102" t="s">
        <v>14</v>
      </c>
    </row>
    <row r="176" spans="1:12" ht="59.25" customHeight="1" x14ac:dyDescent="0.25">
      <c r="A176" s="33">
        <v>22</v>
      </c>
      <c r="B176" s="6" t="s">
        <v>163</v>
      </c>
      <c r="C176" s="103" t="s">
        <v>36</v>
      </c>
      <c r="D176" s="6" t="s">
        <v>221</v>
      </c>
      <c r="E176" s="5" t="s">
        <v>16</v>
      </c>
      <c r="F176" s="100">
        <v>394</v>
      </c>
      <c r="G176" s="126">
        <v>139.46430000000001</v>
      </c>
      <c r="H176" s="19">
        <f t="shared" si="17"/>
        <v>54948.934200000003</v>
      </c>
      <c r="I176" s="19">
        <f t="shared" si="18"/>
        <v>61542.806304000012</v>
      </c>
      <c r="J176" s="102" t="s">
        <v>60</v>
      </c>
      <c r="K176" s="102" t="s">
        <v>17</v>
      </c>
      <c r="L176" s="102" t="s">
        <v>14</v>
      </c>
    </row>
    <row r="177" spans="1:12" ht="54.75" customHeight="1" x14ac:dyDescent="0.25">
      <c r="A177" s="33">
        <v>23</v>
      </c>
      <c r="B177" s="6" t="s">
        <v>164</v>
      </c>
      <c r="C177" s="103" t="s">
        <v>36</v>
      </c>
      <c r="D177" s="6" t="s">
        <v>222</v>
      </c>
      <c r="E177" s="5" t="s">
        <v>16</v>
      </c>
      <c r="F177" s="100">
        <v>591</v>
      </c>
      <c r="G177" s="126">
        <v>132.59</v>
      </c>
      <c r="H177" s="19">
        <f t="shared" si="17"/>
        <v>78360.69</v>
      </c>
      <c r="I177" s="19">
        <f t="shared" si="18"/>
        <v>87763.972800000018</v>
      </c>
      <c r="J177" s="102" t="s">
        <v>60</v>
      </c>
      <c r="K177" s="102" t="s">
        <v>17</v>
      </c>
      <c r="L177" s="102" t="s">
        <v>14</v>
      </c>
    </row>
    <row r="178" spans="1:12" ht="45" x14ac:dyDescent="0.25">
      <c r="A178" s="33">
        <v>24</v>
      </c>
      <c r="B178" s="6" t="s">
        <v>165</v>
      </c>
      <c r="C178" s="103" t="s">
        <v>36</v>
      </c>
      <c r="D178" s="7" t="s">
        <v>223</v>
      </c>
      <c r="E178" s="5" t="s">
        <v>16</v>
      </c>
      <c r="F178" s="100">
        <v>600</v>
      </c>
      <c r="G178" s="126">
        <v>28.482099999999999</v>
      </c>
      <c r="H178" s="19">
        <f t="shared" si="17"/>
        <v>17089.259999999998</v>
      </c>
      <c r="I178" s="19">
        <f t="shared" si="18"/>
        <v>19139.9712</v>
      </c>
      <c r="J178" s="102" t="s">
        <v>60</v>
      </c>
      <c r="K178" s="102" t="s">
        <v>17</v>
      </c>
      <c r="L178" s="102" t="s">
        <v>14</v>
      </c>
    </row>
    <row r="179" spans="1:12" ht="78" customHeight="1" x14ac:dyDescent="0.25">
      <c r="A179" s="33">
        <v>25</v>
      </c>
      <c r="B179" s="6" t="s">
        <v>264</v>
      </c>
      <c r="C179" s="103" t="s">
        <v>36</v>
      </c>
      <c r="D179" s="6" t="s">
        <v>224</v>
      </c>
      <c r="E179" s="5" t="s">
        <v>16</v>
      </c>
      <c r="F179" s="100">
        <v>600</v>
      </c>
      <c r="G179" s="126">
        <v>12</v>
      </c>
      <c r="H179" s="19">
        <f t="shared" si="17"/>
        <v>7200</v>
      </c>
      <c r="I179" s="19">
        <f t="shared" si="18"/>
        <v>8064.0000000000009</v>
      </c>
      <c r="J179" s="102" t="s">
        <v>60</v>
      </c>
      <c r="K179" s="102" t="s">
        <v>17</v>
      </c>
      <c r="L179" s="102" t="s">
        <v>14</v>
      </c>
    </row>
    <row r="180" spans="1:12" ht="74.25" customHeight="1" x14ac:dyDescent="0.25">
      <c r="A180" s="33">
        <v>26</v>
      </c>
      <c r="B180" s="6" t="s">
        <v>166</v>
      </c>
      <c r="C180" s="103" t="s">
        <v>36</v>
      </c>
      <c r="D180" s="6" t="s">
        <v>225</v>
      </c>
      <c r="E180" s="5" t="s">
        <v>16</v>
      </c>
      <c r="F180" s="100">
        <v>66</v>
      </c>
      <c r="G180" s="126">
        <v>108.46729999999999</v>
      </c>
      <c r="H180" s="19">
        <f t="shared" si="17"/>
        <v>7158.8417999999992</v>
      </c>
      <c r="I180" s="19">
        <f t="shared" si="18"/>
        <v>8017.9028159999998</v>
      </c>
      <c r="J180" s="102" t="s">
        <v>60</v>
      </c>
      <c r="K180" s="102" t="s">
        <v>17</v>
      </c>
      <c r="L180" s="102" t="s">
        <v>14</v>
      </c>
    </row>
    <row r="181" spans="1:12" ht="70.5" customHeight="1" x14ac:dyDescent="0.25">
      <c r="A181" s="33">
        <v>27</v>
      </c>
      <c r="B181" s="6" t="s">
        <v>167</v>
      </c>
      <c r="C181" s="103" t="s">
        <v>36</v>
      </c>
      <c r="D181" s="102" t="s">
        <v>226</v>
      </c>
      <c r="E181" s="5" t="s">
        <v>16</v>
      </c>
      <c r="F181" s="100">
        <v>66</v>
      </c>
      <c r="G181" s="126">
        <v>899.00789999999995</v>
      </c>
      <c r="H181" s="19">
        <f t="shared" si="17"/>
        <v>59334.521399999998</v>
      </c>
      <c r="I181" s="19">
        <f t="shared" si="18"/>
        <v>66454.663968000008</v>
      </c>
      <c r="J181" s="102" t="s">
        <v>60</v>
      </c>
      <c r="K181" s="102" t="s">
        <v>17</v>
      </c>
      <c r="L181" s="102" t="s">
        <v>14</v>
      </c>
    </row>
    <row r="182" spans="1:12" ht="45" x14ac:dyDescent="0.25">
      <c r="A182" s="33">
        <v>28</v>
      </c>
      <c r="B182" s="6" t="s">
        <v>168</v>
      </c>
      <c r="C182" s="103" t="s">
        <v>36</v>
      </c>
      <c r="D182" s="6" t="s">
        <v>265</v>
      </c>
      <c r="E182" s="5" t="s">
        <v>16</v>
      </c>
      <c r="F182" s="100">
        <v>66</v>
      </c>
      <c r="G182" s="126">
        <v>938.09519999999998</v>
      </c>
      <c r="H182" s="19">
        <f t="shared" si="17"/>
        <v>61914.283199999998</v>
      </c>
      <c r="I182" s="19">
        <f t="shared" si="18"/>
        <v>69343.997184000007</v>
      </c>
      <c r="J182" s="102" t="s">
        <v>60</v>
      </c>
      <c r="K182" s="102" t="s">
        <v>17</v>
      </c>
      <c r="L182" s="102" t="s">
        <v>14</v>
      </c>
    </row>
    <row r="183" spans="1:12" ht="49.5" customHeight="1" x14ac:dyDescent="0.25">
      <c r="A183" s="33">
        <v>29</v>
      </c>
      <c r="B183" s="6" t="s">
        <v>169</v>
      </c>
      <c r="C183" s="103" t="s">
        <v>36</v>
      </c>
      <c r="D183" s="6" t="s">
        <v>227</v>
      </c>
      <c r="E183" s="5" t="s">
        <v>16</v>
      </c>
      <c r="F183" s="100">
        <v>99</v>
      </c>
      <c r="G183" s="126">
        <v>39.090000000000003</v>
      </c>
      <c r="H183" s="19">
        <f t="shared" si="17"/>
        <v>3869.9100000000003</v>
      </c>
      <c r="I183" s="19">
        <f t="shared" si="18"/>
        <v>4334.2992000000004</v>
      </c>
      <c r="J183" s="102" t="s">
        <v>60</v>
      </c>
      <c r="K183" s="102" t="s">
        <v>17</v>
      </c>
      <c r="L183" s="102" t="s">
        <v>14</v>
      </c>
    </row>
    <row r="184" spans="1:12" ht="74.25" customHeight="1" x14ac:dyDescent="0.25">
      <c r="A184" s="33">
        <v>30</v>
      </c>
      <c r="B184" s="6" t="s">
        <v>170</v>
      </c>
      <c r="C184" s="103" t="s">
        <v>36</v>
      </c>
      <c r="D184" s="6" t="s">
        <v>266</v>
      </c>
      <c r="E184" s="5" t="s">
        <v>16</v>
      </c>
      <c r="F184" s="100">
        <v>591</v>
      </c>
      <c r="G184" s="126">
        <v>14.732100000000001</v>
      </c>
      <c r="H184" s="19">
        <f t="shared" si="17"/>
        <v>8706.6711000000014</v>
      </c>
      <c r="I184" s="19">
        <f t="shared" si="18"/>
        <v>9751.4716320000025</v>
      </c>
      <c r="J184" s="102" t="s">
        <v>60</v>
      </c>
      <c r="K184" s="102" t="s">
        <v>17</v>
      </c>
      <c r="L184" s="102" t="s">
        <v>14</v>
      </c>
    </row>
    <row r="185" spans="1:12" ht="68.25" customHeight="1" x14ac:dyDescent="0.25">
      <c r="A185" s="33">
        <v>31</v>
      </c>
      <c r="B185" s="6" t="s">
        <v>171</v>
      </c>
      <c r="C185" s="103" t="s">
        <v>36</v>
      </c>
      <c r="D185" s="6" t="s">
        <v>228</v>
      </c>
      <c r="E185" s="5" t="s">
        <v>16</v>
      </c>
      <c r="F185" s="100">
        <v>788</v>
      </c>
      <c r="G185" s="126">
        <v>88.392899999999997</v>
      </c>
      <c r="H185" s="19">
        <f t="shared" si="17"/>
        <v>69653.605199999991</v>
      </c>
      <c r="I185" s="19">
        <f t="shared" si="18"/>
        <v>78012.037823999999</v>
      </c>
      <c r="J185" s="102" t="s">
        <v>60</v>
      </c>
      <c r="K185" s="102" t="s">
        <v>17</v>
      </c>
      <c r="L185" s="102" t="s">
        <v>14</v>
      </c>
    </row>
    <row r="186" spans="1:12" ht="87.75" customHeight="1" x14ac:dyDescent="0.25">
      <c r="A186" s="33">
        <v>32</v>
      </c>
      <c r="B186" s="6" t="s">
        <v>172</v>
      </c>
      <c r="C186" s="103" t="s">
        <v>36</v>
      </c>
      <c r="D186" s="6" t="s">
        <v>267</v>
      </c>
      <c r="E186" s="5" t="s">
        <v>16</v>
      </c>
      <c r="F186" s="100">
        <v>30</v>
      </c>
      <c r="G186" s="126">
        <v>346.5</v>
      </c>
      <c r="H186" s="19">
        <f t="shared" si="17"/>
        <v>10395</v>
      </c>
      <c r="I186" s="19">
        <f t="shared" si="18"/>
        <v>11642.400000000001</v>
      </c>
      <c r="J186" s="102" t="s">
        <v>60</v>
      </c>
      <c r="K186" s="102" t="s">
        <v>17</v>
      </c>
      <c r="L186" s="102" t="s">
        <v>14</v>
      </c>
    </row>
    <row r="187" spans="1:12" ht="85.5" customHeight="1" x14ac:dyDescent="0.25">
      <c r="A187" s="33">
        <v>33</v>
      </c>
      <c r="B187" s="6" t="s">
        <v>173</v>
      </c>
      <c r="C187" s="103" t="s">
        <v>36</v>
      </c>
      <c r="D187" s="6" t="s">
        <v>229</v>
      </c>
      <c r="E187" s="5" t="s">
        <v>16</v>
      </c>
      <c r="F187" s="100">
        <v>66</v>
      </c>
      <c r="G187" s="126">
        <v>169.05</v>
      </c>
      <c r="H187" s="19">
        <f t="shared" si="17"/>
        <v>11157.300000000001</v>
      </c>
      <c r="I187" s="19">
        <f t="shared" si="18"/>
        <v>12496.176000000003</v>
      </c>
      <c r="J187" s="102" t="s">
        <v>60</v>
      </c>
      <c r="K187" s="102" t="s">
        <v>17</v>
      </c>
      <c r="L187" s="102" t="s">
        <v>14</v>
      </c>
    </row>
    <row r="188" spans="1:12" ht="150" customHeight="1" x14ac:dyDescent="0.25">
      <c r="A188" s="33">
        <v>34</v>
      </c>
      <c r="B188" s="6" t="s">
        <v>174</v>
      </c>
      <c r="C188" s="103" t="s">
        <v>36</v>
      </c>
      <c r="D188" s="8" t="s">
        <v>268</v>
      </c>
      <c r="E188" s="5" t="s">
        <v>16</v>
      </c>
      <c r="F188" s="100">
        <v>49</v>
      </c>
      <c r="G188" s="126">
        <v>1758.12</v>
      </c>
      <c r="H188" s="19">
        <f t="shared" si="17"/>
        <v>86147.87999999999</v>
      </c>
      <c r="I188" s="19">
        <f t="shared" si="18"/>
        <v>96485.625599999999</v>
      </c>
      <c r="J188" s="102" t="s">
        <v>60</v>
      </c>
      <c r="K188" s="102" t="s">
        <v>17</v>
      </c>
      <c r="L188" s="102" t="s">
        <v>14</v>
      </c>
    </row>
    <row r="189" spans="1:12" ht="129.75" customHeight="1" x14ac:dyDescent="0.25">
      <c r="A189" s="33">
        <v>35</v>
      </c>
      <c r="B189" s="6" t="s">
        <v>175</v>
      </c>
      <c r="C189" s="103" t="s">
        <v>36</v>
      </c>
      <c r="D189" s="7" t="s">
        <v>230</v>
      </c>
      <c r="E189" s="5" t="s">
        <v>16</v>
      </c>
      <c r="F189" s="100">
        <v>49</v>
      </c>
      <c r="G189" s="126">
        <v>15269.29</v>
      </c>
      <c r="H189" s="19">
        <f t="shared" si="17"/>
        <v>748195.21000000008</v>
      </c>
      <c r="I189" s="19">
        <f t="shared" si="18"/>
        <v>837978.63520000014</v>
      </c>
      <c r="J189" s="102" t="s">
        <v>60</v>
      </c>
      <c r="K189" s="102" t="s">
        <v>17</v>
      </c>
      <c r="L189" s="102" t="s">
        <v>14</v>
      </c>
    </row>
    <row r="190" spans="1:12" ht="55.5" customHeight="1" x14ac:dyDescent="0.25">
      <c r="A190" s="33">
        <v>36</v>
      </c>
      <c r="B190" s="6" t="s">
        <v>176</v>
      </c>
      <c r="C190" s="103" t="s">
        <v>36</v>
      </c>
      <c r="D190" s="6" t="s">
        <v>269</v>
      </c>
      <c r="E190" s="5" t="s">
        <v>16</v>
      </c>
      <c r="F190" s="100">
        <v>30</v>
      </c>
      <c r="G190" s="126">
        <v>1144</v>
      </c>
      <c r="H190" s="19">
        <f t="shared" si="17"/>
        <v>34320</v>
      </c>
      <c r="I190" s="19">
        <f t="shared" si="18"/>
        <v>38438.400000000001</v>
      </c>
      <c r="J190" s="102" t="s">
        <v>60</v>
      </c>
      <c r="K190" s="102" t="s">
        <v>17</v>
      </c>
      <c r="L190" s="102" t="s">
        <v>14</v>
      </c>
    </row>
    <row r="191" spans="1:12" ht="45" x14ac:dyDescent="0.25">
      <c r="A191" s="33">
        <v>37</v>
      </c>
      <c r="B191" s="6" t="s">
        <v>177</v>
      </c>
      <c r="C191" s="103" t="s">
        <v>36</v>
      </c>
      <c r="D191" s="6" t="s">
        <v>177</v>
      </c>
      <c r="E191" s="5" t="s">
        <v>16</v>
      </c>
      <c r="F191" s="100">
        <v>985</v>
      </c>
      <c r="G191" s="126">
        <v>515.625</v>
      </c>
      <c r="H191" s="19">
        <f t="shared" si="17"/>
        <v>507890.625</v>
      </c>
      <c r="I191" s="19">
        <f t="shared" si="18"/>
        <v>568837.5</v>
      </c>
      <c r="J191" s="102" t="s">
        <v>60</v>
      </c>
      <c r="K191" s="102" t="s">
        <v>17</v>
      </c>
      <c r="L191" s="102" t="s">
        <v>14</v>
      </c>
    </row>
    <row r="192" spans="1:12" ht="57" customHeight="1" x14ac:dyDescent="0.25">
      <c r="A192" s="33">
        <v>38</v>
      </c>
      <c r="B192" s="6" t="s">
        <v>178</v>
      </c>
      <c r="C192" s="103" t="s">
        <v>36</v>
      </c>
      <c r="D192" s="7" t="s">
        <v>231</v>
      </c>
      <c r="E192" s="5" t="s">
        <v>16</v>
      </c>
      <c r="F192" s="100">
        <v>394</v>
      </c>
      <c r="G192" s="126">
        <v>198</v>
      </c>
      <c r="H192" s="19">
        <f t="shared" si="17"/>
        <v>78012</v>
      </c>
      <c r="I192" s="19">
        <f t="shared" si="18"/>
        <v>87373.440000000002</v>
      </c>
      <c r="J192" s="102" t="s">
        <v>60</v>
      </c>
      <c r="K192" s="102" t="s">
        <v>17</v>
      </c>
      <c r="L192" s="102" t="s">
        <v>14</v>
      </c>
    </row>
    <row r="193" spans="1:12" ht="45" x14ac:dyDescent="0.25">
      <c r="A193" s="33">
        <v>39</v>
      </c>
      <c r="B193" s="6" t="s">
        <v>179</v>
      </c>
      <c r="C193" s="103" t="s">
        <v>36</v>
      </c>
      <c r="D193" s="7" t="s">
        <v>232</v>
      </c>
      <c r="E193" s="5" t="s">
        <v>16</v>
      </c>
      <c r="F193" s="100">
        <v>394</v>
      </c>
      <c r="G193" s="126">
        <v>591.79999999999995</v>
      </c>
      <c r="H193" s="19">
        <f t="shared" si="17"/>
        <v>233169.19999999998</v>
      </c>
      <c r="I193" s="19">
        <f t="shared" si="18"/>
        <v>261149.50400000002</v>
      </c>
      <c r="J193" s="102" t="s">
        <v>60</v>
      </c>
      <c r="K193" s="102" t="s">
        <v>17</v>
      </c>
      <c r="L193" s="102" t="s">
        <v>14</v>
      </c>
    </row>
    <row r="194" spans="1:12" ht="45" x14ac:dyDescent="0.25">
      <c r="A194" s="33">
        <v>40</v>
      </c>
      <c r="B194" s="6" t="s">
        <v>180</v>
      </c>
      <c r="C194" s="103" t="s">
        <v>36</v>
      </c>
      <c r="D194" s="7" t="s">
        <v>270</v>
      </c>
      <c r="E194" s="5" t="s">
        <v>16</v>
      </c>
      <c r="F194" s="100">
        <v>394</v>
      </c>
      <c r="G194" s="126">
        <v>34.375</v>
      </c>
      <c r="H194" s="19">
        <f t="shared" si="17"/>
        <v>13543.75</v>
      </c>
      <c r="I194" s="19">
        <f t="shared" si="18"/>
        <v>15169.000000000002</v>
      </c>
      <c r="J194" s="102" t="s">
        <v>60</v>
      </c>
      <c r="K194" s="102" t="s">
        <v>17</v>
      </c>
      <c r="L194" s="102" t="s">
        <v>14</v>
      </c>
    </row>
    <row r="195" spans="1:12" ht="45" x14ac:dyDescent="0.25">
      <c r="A195" s="33">
        <v>41</v>
      </c>
      <c r="B195" s="6" t="s">
        <v>181</v>
      </c>
      <c r="C195" s="103" t="s">
        <v>36</v>
      </c>
      <c r="D195" s="7" t="s">
        <v>233</v>
      </c>
      <c r="E195" s="5" t="s">
        <v>16</v>
      </c>
      <c r="F195" s="100">
        <v>197</v>
      </c>
      <c r="G195" s="126">
        <v>149.28569999999999</v>
      </c>
      <c r="H195" s="19">
        <f t="shared" si="17"/>
        <v>29409.282899999998</v>
      </c>
      <c r="I195" s="19">
        <f t="shared" si="18"/>
        <v>32938.396848000004</v>
      </c>
      <c r="J195" s="102" t="s">
        <v>60</v>
      </c>
      <c r="K195" s="102" t="s">
        <v>17</v>
      </c>
      <c r="L195" s="102" t="s">
        <v>14</v>
      </c>
    </row>
    <row r="196" spans="1:12" ht="45" x14ac:dyDescent="0.25">
      <c r="A196" s="33">
        <v>42</v>
      </c>
      <c r="B196" s="6" t="s">
        <v>182</v>
      </c>
      <c r="C196" s="103" t="s">
        <v>36</v>
      </c>
      <c r="D196" s="6" t="s">
        <v>271</v>
      </c>
      <c r="E196" s="5" t="s">
        <v>16</v>
      </c>
      <c r="F196" s="100">
        <v>39</v>
      </c>
      <c r="G196" s="126">
        <v>7687.69</v>
      </c>
      <c r="H196" s="19">
        <f t="shared" si="17"/>
        <v>299819.90999999997</v>
      </c>
      <c r="I196" s="19">
        <f t="shared" si="18"/>
        <v>335798.29920000001</v>
      </c>
      <c r="J196" s="102" t="s">
        <v>254</v>
      </c>
      <c r="K196" s="102" t="s">
        <v>17</v>
      </c>
      <c r="L196" s="102" t="s">
        <v>14</v>
      </c>
    </row>
    <row r="197" spans="1:12" ht="45" x14ac:dyDescent="0.25">
      <c r="A197" s="33">
        <v>43</v>
      </c>
      <c r="B197" s="6" t="s">
        <v>183</v>
      </c>
      <c r="C197" s="103" t="s">
        <v>36</v>
      </c>
      <c r="D197" s="6" t="s">
        <v>234</v>
      </c>
      <c r="E197" s="5" t="s">
        <v>16</v>
      </c>
      <c r="F197" s="100">
        <v>197</v>
      </c>
      <c r="G197" s="126">
        <v>392.8571</v>
      </c>
      <c r="H197" s="19">
        <f t="shared" si="17"/>
        <v>77392.848700000002</v>
      </c>
      <c r="I197" s="19">
        <f t="shared" si="18"/>
        <v>86679.990544000015</v>
      </c>
      <c r="J197" s="102" t="s">
        <v>60</v>
      </c>
      <c r="K197" s="102" t="s">
        <v>17</v>
      </c>
      <c r="L197" s="102" t="s">
        <v>14</v>
      </c>
    </row>
    <row r="198" spans="1:12" ht="60" customHeight="1" x14ac:dyDescent="0.25">
      <c r="A198" s="33">
        <v>44</v>
      </c>
      <c r="B198" s="6" t="s">
        <v>184</v>
      </c>
      <c r="C198" s="103" t="s">
        <v>36</v>
      </c>
      <c r="D198" s="6" t="s">
        <v>272</v>
      </c>
      <c r="E198" s="5" t="s">
        <v>16</v>
      </c>
      <c r="F198" s="100">
        <v>120</v>
      </c>
      <c r="G198" s="126">
        <v>385.98</v>
      </c>
      <c r="H198" s="19">
        <f t="shared" si="17"/>
        <v>46317.600000000006</v>
      </c>
      <c r="I198" s="19">
        <f t="shared" si="18"/>
        <v>51875.712000000014</v>
      </c>
      <c r="J198" s="102" t="s">
        <v>60</v>
      </c>
      <c r="K198" s="102" t="s">
        <v>17</v>
      </c>
      <c r="L198" s="102" t="s">
        <v>14</v>
      </c>
    </row>
    <row r="199" spans="1:12" ht="45" x14ac:dyDescent="0.25">
      <c r="A199" s="33">
        <v>45</v>
      </c>
      <c r="B199" s="6" t="s">
        <v>185</v>
      </c>
      <c r="C199" s="103" t="s">
        <v>36</v>
      </c>
      <c r="D199" s="6" t="s">
        <v>255</v>
      </c>
      <c r="E199" s="5" t="s">
        <v>16</v>
      </c>
      <c r="F199" s="100">
        <v>197</v>
      </c>
      <c r="G199" s="126">
        <v>649</v>
      </c>
      <c r="H199" s="19">
        <f t="shared" si="17"/>
        <v>127853</v>
      </c>
      <c r="I199" s="19">
        <f t="shared" si="18"/>
        <v>143195.36000000002</v>
      </c>
      <c r="J199" s="102" t="s">
        <v>60</v>
      </c>
      <c r="K199" s="102" t="s">
        <v>17</v>
      </c>
      <c r="L199" s="102" t="s">
        <v>14</v>
      </c>
    </row>
    <row r="200" spans="1:12" ht="66.75" customHeight="1" x14ac:dyDescent="0.25">
      <c r="A200" s="33">
        <v>46</v>
      </c>
      <c r="B200" s="6" t="s">
        <v>186</v>
      </c>
      <c r="C200" s="103" t="s">
        <v>36</v>
      </c>
      <c r="D200" s="6" t="s">
        <v>235</v>
      </c>
      <c r="E200" s="5" t="s">
        <v>16</v>
      </c>
      <c r="F200" s="100">
        <v>66</v>
      </c>
      <c r="G200" s="126">
        <v>195.44</v>
      </c>
      <c r="H200" s="19">
        <f t="shared" si="17"/>
        <v>12899.039999999999</v>
      </c>
      <c r="I200" s="19">
        <f t="shared" si="18"/>
        <v>14446.924800000001</v>
      </c>
      <c r="J200" s="102" t="s">
        <v>60</v>
      </c>
      <c r="K200" s="102" t="s">
        <v>17</v>
      </c>
      <c r="L200" s="102" t="s">
        <v>14</v>
      </c>
    </row>
    <row r="201" spans="1:12" ht="99.75" customHeight="1" x14ac:dyDescent="0.25">
      <c r="A201" s="33">
        <v>47</v>
      </c>
      <c r="B201" s="6" t="s">
        <v>187</v>
      </c>
      <c r="C201" s="103" t="s">
        <v>36</v>
      </c>
      <c r="D201" s="6" t="s">
        <v>273</v>
      </c>
      <c r="E201" s="5" t="s">
        <v>16</v>
      </c>
      <c r="F201" s="100">
        <v>788</v>
      </c>
      <c r="G201" s="126">
        <v>50.089300000000001</v>
      </c>
      <c r="H201" s="19">
        <f t="shared" si="17"/>
        <v>39470.368399999999</v>
      </c>
      <c r="I201" s="19">
        <f t="shared" si="18"/>
        <v>44206.812608</v>
      </c>
      <c r="J201" s="102" t="s">
        <v>60</v>
      </c>
      <c r="K201" s="102" t="s">
        <v>17</v>
      </c>
      <c r="L201" s="102" t="s">
        <v>14</v>
      </c>
    </row>
    <row r="202" spans="1:12" ht="58.5" customHeight="1" x14ac:dyDescent="0.25">
      <c r="A202" s="33">
        <v>48</v>
      </c>
      <c r="B202" s="6" t="s">
        <v>188</v>
      </c>
      <c r="C202" s="103" t="s">
        <v>36</v>
      </c>
      <c r="D202" s="6" t="s">
        <v>236</v>
      </c>
      <c r="E202" s="5" t="s">
        <v>251</v>
      </c>
      <c r="F202" s="100">
        <v>197</v>
      </c>
      <c r="G202" s="126">
        <v>180.71430000000001</v>
      </c>
      <c r="H202" s="19">
        <f t="shared" si="17"/>
        <v>35600.717100000002</v>
      </c>
      <c r="I202" s="19">
        <f t="shared" si="18"/>
        <v>39872.803152000008</v>
      </c>
      <c r="J202" s="102" t="s">
        <v>60</v>
      </c>
      <c r="K202" s="102" t="s">
        <v>17</v>
      </c>
      <c r="L202" s="102" t="s">
        <v>14</v>
      </c>
    </row>
    <row r="203" spans="1:12" ht="58.5" customHeight="1" x14ac:dyDescent="0.25">
      <c r="A203" s="33">
        <v>49</v>
      </c>
      <c r="B203" s="6" t="s">
        <v>189</v>
      </c>
      <c r="C203" s="103" t="s">
        <v>36</v>
      </c>
      <c r="D203" s="6" t="s">
        <v>274</v>
      </c>
      <c r="E203" s="5" t="s">
        <v>16</v>
      </c>
      <c r="F203" s="100">
        <v>197</v>
      </c>
      <c r="G203" s="126">
        <v>51.07</v>
      </c>
      <c r="H203" s="19">
        <f t="shared" si="17"/>
        <v>10060.790000000001</v>
      </c>
      <c r="I203" s="19">
        <f t="shared" si="18"/>
        <v>11268.084800000002</v>
      </c>
      <c r="J203" s="102" t="s">
        <v>60</v>
      </c>
      <c r="K203" s="102" t="s">
        <v>17</v>
      </c>
      <c r="L203" s="102" t="s">
        <v>14</v>
      </c>
    </row>
    <row r="204" spans="1:12" ht="70.5" customHeight="1" x14ac:dyDescent="0.25">
      <c r="A204" s="33">
        <v>50</v>
      </c>
      <c r="B204" s="6" t="s">
        <v>190</v>
      </c>
      <c r="C204" s="103" t="s">
        <v>36</v>
      </c>
      <c r="D204" s="6" t="s">
        <v>237</v>
      </c>
      <c r="E204" s="5" t="s">
        <v>16</v>
      </c>
      <c r="F204" s="100">
        <v>49</v>
      </c>
      <c r="G204" s="126">
        <v>239.88</v>
      </c>
      <c r="H204" s="19">
        <f t="shared" si="17"/>
        <v>11754.119999999999</v>
      </c>
      <c r="I204" s="19">
        <f t="shared" si="18"/>
        <v>13164.6144</v>
      </c>
      <c r="J204" s="102" t="s">
        <v>60</v>
      </c>
      <c r="K204" s="102" t="s">
        <v>17</v>
      </c>
      <c r="L204" s="102" t="s">
        <v>14</v>
      </c>
    </row>
    <row r="205" spans="1:12" ht="70.5" customHeight="1" x14ac:dyDescent="0.25">
      <c r="A205" s="33">
        <v>51</v>
      </c>
      <c r="B205" s="6" t="s">
        <v>191</v>
      </c>
      <c r="C205" s="103" t="s">
        <v>36</v>
      </c>
      <c r="D205" s="6" t="s">
        <v>238</v>
      </c>
      <c r="E205" s="5" t="s">
        <v>16</v>
      </c>
      <c r="F205" s="100">
        <v>49</v>
      </c>
      <c r="G205" s="126">
        <v>207.3</v>
      </c>
      <c r="H205" s="19">
        <f t="shared" si="17"/>
        <v>10157.700000000001</v>
      </c>
      <c r="I205" s="19">
        <f t="shared" si="18"/>
        <v>11376.624000000002</v>
      </c>
      <c r="J205" s="102" t="s">
        <v>60</v>
      </c>
      <c r="K205" s="102" t="s">
        <v>17</v>
      </c>
      <c r="L205" s="102" t="s">
        <v>14</v>
      </c>
    </row>
    <row r="206" spans="1:12" ht="53.25" customHeight="1" x14ac:dyDescent="0.25">
      <c r="A206" s="33">
        <v>52</v>
      </c>
      <c r="B206" s="6" t="s">
        <v>192</v>
      </c>
      <c r="C206" s="103" t="s">
        <v>36</v>
      </c>
      <c r="D206" s="6" t="s">
        <v>239</v>
      </c>
      <c r="E206" s="5" t="s">
        <v>252</v>
      </c>
      <c r="F206" s="100">
        <v>788</v>
      </c>
      <c r="G206" s="126">
        <v>58.928600000000003</v>
      </c>
      <c r="H206" s="19">
        <f t="shared" si="17"/>
        <v>46435.736799999999</v>
      </c>
      <c r="I206" s="19">
        <f t="shared" si="18"/>
        <v>52008.025216000002</v>
      </c>
      <c r="J206" s="102" t="s">
        <v>60</v>
      </c>
      <c r="K206" s="102" t="s">
        <v>17</v>
      </c>
      <c r="L206" s="102" t="s">
        <v>14</v>
      </c>
    </row>
    <row r="207" spans="1:12" ht="45" x14ac:dyDescent="0.25">
      <c r="A207" s="33">
        <v>53</v>
      </c>
      <c r="B207" s="6" t="s">
        <v>193</v>
      </c>
      <c r="C207" s="103" t="s">
        <v>36</v>
      </c>
      <c r="D207" s="6" t="s">
        <v>240</v>
      </c>
      <c r="E207" s="5" t="s">
        <v>252</v>
      </c>
      <c r="F207" s="100">
        <v>790</v>
      </c>
      <c r="G207" s="126">
        <v>31.428599999999999</v>
      </c>
      <c r="H207" s="19">
        <f t="shared" si="17"/>
        <v>24828.594000000001</v>
      </c>
      <c r="I207" s="19">
        <f t="shared" si="18"/>
        <v>27808.025280000005</v>
      </c>
      <c r="J207" s="102" t="s">
        <v>60</v>
      </c>
      <c r="K207" s="102" t="s">
        <v>17</v>
      </c>
      <c r="L207" s="102" t="s">
        <v>14</v>
      </c>
    </row>
    <row r="208" spans="1:12" ht="71.25" customHeight="1" x14ac:dyDescent="0.25">
      <c r="A208" s="33">
        <v>54</v>
      </c>
      <c r="B208" s="6" t="s">
        <v>194</v>
      </c>
      <c r="C208" s="103" t="s">
        <v>36</v>
      </c>
      <c r="D208" s="7" t="s">
        <v>275</v>
      </c>
      <c r="E208" s="5" t="s">
        <v>16</v>
      </c>
      <c r="F208" s="100">
        <v>985</v>
      </c>
      <c r="G208" s="126">
        <v>39.285699999999999</v>
      </c>
      <c r="H208" s="19">
        <f t="shared" si="17"/>
        <v>38696.414499999999</v>
      </c>
      <c r="I208" s="19">
        <f t="shared" si="18"/>
        <v>43339.984240000005</v>
      </c>
      <c r="J208" s="102" t="s">
        <v>60</v>
      </c>
      <c r="K208" s="102" t="s">
        <v>17</v>
      </c>
      <c r="L208" s="102" t="s">
        <v>14</v>
      </c>
    </row>
    <row r="209" spans="1:12" ht="45" x14ac:dyDescent="0.25">
      <c r="A209" s="33">
        <v>55</v>
      </c>
      <c r="B209" s="6" t="s">
        <v>195</v>
      </c>
      <c r="C209" s="103" t="s">
        <v>36</v>
      </c>
      <c r="D209" s="6" t="s">
        <v>241</v>
      </c>
      <c r="E209" s="5" t="s">
        <v>16</v>
      </c>
      <c r="F209" s="100">
        <v>90</v>
      </c>
      <c r="G209" s="126">
        <v>170.5</v>
      </c>
      <c r="H209" s="19">
        <f t="shared" si="17"/>
        <v>15345</v>
      </c>
      <c r="I209" s="19">
        <f t="shared" si="18"/>
        <v>17186.400000000001</v>
      </c>
      <c r="J209" s="102" t="s">
        <v>60</v>
      </c>
      <c r="K209" s="102" t="s">
        <v>17</v>
      </c>
      <c r="L209" s="102" t="s">
        <v>14</v>
      </c>
    </row>
    <row r="210" spans="1:12" ht="45" x14ac:dyDescent="0.25">
      <c r="A210" s="33">
        <v>56</v>
      </c>
      <c r="B210" s="6" t="s">
        <v>196</v>
      </c>
      <c r="C210" s="103" t="s">
        <v>36</v>
      </c>
      <c r="D210" s="6" t="s">
        <v>242</v>
      </c>
      <c r="E210" s="5" t="s">
        <v>16</v>
      </c>
      <c r="F210" s="10">
        <v>90</v>
      </c>
      <c r="G210" s="126">
        <v>110</v>
      </c>
      <c r="H210" s="19">
        <f t="shared" si="17"/>
        <v>9900</v>
      </c>
      <c r="I210" s="19">
        <f t="shared" si="18"/>
        <v>11088.000000000002</v>
      </c>
      <c r="J210" s="102" t="s">
        <v>60</v>
      </c>
      <c r="K210" s="102" t="s">
        <v>17</v>
      </c>
      <c r="L210" s="102" t="s">
        <v>14</v>
      </c>
    </row>
    <row r="211" spans="1:12" ht="49.5" customHeight="1" x14ac:dyDescent="0.25">
      <c r="A211" s="33">
        <v>57</v>
      </c>
      <c r="B211" s="6" t="s">
        <v>197</v>
      </c>
      <c r="C211" s="103" t="s">
        <v>36</v>
      </c>
      <c r="D211" s="6" t="s">
        <v>243</v>
      </c>
      <c r="E211" s="5" t="s">
        <v>253</v>
      </c>
      <c r="F211" s="10">
        <v>1576</v>
      </c>
      <c r="G211" s="126">
        <v>49.107100000000003</v>
      </c>
      <c r="H211" s="19">
        <f t="shared" si="17"/>
        <v>77392.789600000004</v>
      </c>
      <c r="I211" s="19">
        <f t="shared" si="18"/>
        <v>86679.924352000016</v>
      </c>
      <c r="J211" s="102" t="s">
        <v>60</v>
      </c>
      <c r="K211" s="102" t="s">
        <v>17</v>
      </c>
      <c r="L211" s="102" t="s">
        <v>14</v>
      </c>
    </row>
    <row r="212" spans="1:12" ht="45" x14ac:dyDescent="0.25">
      <c r="A212" s="33">
        <v>58</v>
      </c>
      <c r="B212" s="6" t="s">
        <v>198</v>
      </c>
      <c r="C212" s="103" t="s">
        <v>36</v>
      </c>
      <c r="D212" s="6" t="s">
        <v>244</v>
      </c>
      <c r="E212" s="5" t="s">
        <v>253</v>
      </c>
      <c r="F212" s="100">
        <v>394</v>
      </c>
      <c r="G212" s="126">
        <v>84.464299999999994</v>
      </c>
      <c r="H212" s="19">
        <f t="shared" si="17"/>
        <v>33278.934199999996</v>
      </c>
      <c r="I212" s="19">
        <f t="shared" si="18"/>
        <v>37272.406303999996</v>
      </c>
      <c r="J212" s="102" t="s">
        <v>60</v>
      </c>
      <c r="K212" s="102" t="s">
        <v>17</v>
      </c>
      <c r="L212" s="102" t="s">
        <v>14</v>
      </c>
    </row>
    <row r="213" spans="1:12" ht="51.75" customHeight="1" x14ac:dyDescent="0.25">
      <c r="A213" s="33">
        <v>59</v>
      </c>
      <c r="B213" s="6" t="s">
        <v>199</v>
      </c>
      <c r="C213" s="103" t="s">
        <v>36</v>
      </c>
      <c r="D213" s="6" t="s">
        <v>245</v>
      </c>
      <c r="E213" s="5" t="s">
        <v>251</v>
      </c>
      <c r="F213" s="100">
        <v>788</v>
      </c>
      <c r="G213" s="126">
        <v>242</v>
      </c>
      <c r="H213" s="19">
        <f t="shared" si="17"/>
        <v>190696</v>
      </c>
      <c r="I213" s="19">
        <f t="shared" si="18"/>
        <v>213579.52000000002</v>
      </c>
      <c r="J213" s="102" t="s">
        <v>60</v>
      </c>
      <c r="K213" s="102" t="s">
        <v>17</v>
      </c>
      <c r="L213" s="102" t="s">
        <v>14</v>
      </c>
    </row>
    <row r="214" spans="1:12" ht="66.75" customHeight="1" x14ac:dyDescent="0.25">
      <c r="A214" s="33">
        <v>60</v>
      </c>
      <c r="B214" s="6" t="s">
        <v>200</v>
      </c>
      <c r="C214" s="103" t="s">
        <v>36</v>
      </c>
      <c r="D214" s="6" t="s">
        <v>276</v>
      </c>
      <c r="E214" s="5" t="s">
        <v>251</v>
      </c>
      <c r="F214" s="100">
        <v>788</v>
      </c>
      <c r="G214" s="126">
        <v>242</v>
      </c>
      <c r="H214" s="19">
        <f t="shared" si="17"/>
        <v>190696</v>
      </c>
      <c r="I214" s="19">
        <f t="shared" si="18"/>
        <v>213579.52000000002</v>
      </c>
      <c r="J214" s="102" t="s">
        <v>60</v>
      </c>
      <c r="K214" s="102" t="s">
        <v>17</v>
      </c>
      <c r="L214" s="102" t="s">
        <v>14</v>
      </c>
    </row>
    <row r="215" spans="1:12" ht="108.75" customHeight="1" x14ac:dyDescent="0.25">
      <c r="A215" s="33">
        <v>61</v>
      </c>
      <c r="B215" s="6" t="s">
        <v>201</v>
      </c>
      <c r="C215" s="103" t="s">
        <v>36</v>
      </c>
      <c r="D215" s="6" t="s">
        <v>277</v>
      </c>
      <c r="E215" s="5" t="s">
        <v>16</v>
      </c>
      <c r="F215" s="100">
        <v>591</v>
      </c>
      <c r="G215" s="126">
        <v>39.285699999999999</v>
      </c>
      <c r="H215" s="19">
        <f t="shared" si="17"/>
        <v>23217.848699999999</v>
      </c>
      <c r="I215" s="19">
        <f t="shared" si="18"/>
        <v>26003.990544</v>
      </c>
      <c r="J215" s="102" t="s">
        <v>60</v>
      </c>
      <c r="K215" s="102" t="s">
        <v>17</v>
      </c>
      <c r="L215" s="102" t="s">
        <v>14</v>
      </c>
    </row>
    <row r="216" spans="1:12" ht="64.5" customHeight="1" x14ac:dyDescent="0.25">
      <c r="A216" s="33">
        <v>62</v>
      </c>
      <c r="B216" s="6" t="s">
        <v>202</v>
      </c>
      <c r="C216" s="103" t="s">
        <v>36</v>
      </c>
      <c r="D216" s="6" t="s">
        <v>278</v>
      </c>
      <c r="E216" s="5" t="s">
        <v>16</v>
      </c>
      <c r="F216" s="10">
        <v>49</v>
      </c>
      <c r="G216" s="126">
        <v>5330.63</v>
      </c>
      <c r="H216" s="19">
        <f t="shared" si="17"/>
        <v>261200.87</v>
      </c>
      <c r="I216" s="19">
        <f t="shared" si="18"/>
        <v>292544.97440000001</v>
      </c>
      <c r="J216" s="102" t="s">
        <v>60</v>
      </c>
      <c r="K216" s="102" t="s">
        <v>17</v>
      </c>
      <c r="L216" s="102" t="s">
        <v>14</v>
      </c>
    </row>
    <row r="217" spans="1:12" ht="75" customHeight="1" x14ac:dyDescent="0.25">
      <c r="A217" s="33">
        <v>63</v>
      </c>
      <c r="B217" s="6" t="s">
        <v>203</v>
      </c>
      <c r="C217" s="103" t="s">
        <v>36</v>
      </c>
      <c r="D217" s="6" t="s">
        <v>246</v>
      </c>
      <c r="E217" s="5" t="s">
        <v>16</v>
      </c>
      <c r="F217" s="10">
        <v>1773</v>
      </c>
      <c r="G217" s="126">
        <v>16.696400000000001</v>
      </c>
      <c r="H217" s="19">
        <f t="shared" si="17"/>
        <v>29602.717200000003</v>
      </c>
      <c r="I217" s="19">
        <f t="shared" si="18"/>
        <v>33155.043264000007</v>
      </c>
      <c r="J217" s="102" t="s">
        <v>60</v>
      </c>
      <c r="K217" s="102" t="s">
        <v>17</v>
      </c>
      <c r="L217" s="102" t="s">
        <v>14</v>
      </c>
    </row>
    <row r="218" spans="1:12" ht="51.75" customHeight="1" x14ac:dyDescent="0.25">
      <c r="A218" s="33">
        <v>64</v>
      </c>
      <c r="B218" s="6" t="s">
        <v>204</v>
      </c>
      <c r="C218" s="103" t="s">
        <v>36</v>
      </c>
      <c r="D218" s="9" t="s">
        <v>247</v>
      </c>
      <c r="E218" s="5" t="s">
        <v>16</v>
      </c>
      <c r="F218" s="100">
        <v>394</v>
      </c>
      <c r="G218" s="126">
        <v>55</v>
      </c>
      <c r="H218" s="19">
        <f t="shared" si="17"/>
        <v>21670</v>
      </c>
      <c r="I218" s="19">
        <f t="shared" si="18"/>
        <v>24270.400000000001</v>
      </c>
      <c r="J218" s="102" t="s">
        <v>60</v>
      </c>
      <c r="K218" s="102" t="s">
        <v>17</v>
      </c>
      <c r="L218" s="102" t="s">
        <v>14</v>
      </c>
    </row>
    <row r="219" spans="1:12" ht="53.25" customHeight="1" x14ac:dyDescent="0.25">
      <c r="A219" s="33">
        <v>65</v>
      </c>
      <c r="B219" s="6" t="s">
        <v>205</v>
      </c>
      <c r="C219" s="103" t="s">
        <v>36</v>
      </c>
      <c r="D219" s="6" t="s">
        <v>248</v>
      </c>
      <c r="E219" s="5" t="s">
        <v>16</v>
      </c>
      <c r="F219" s="100">
        <v>99</v>
      </c>
      <c r="G219" s="126">
        <v>21</v>
      </c>
      <c r="H219" s="19">
        <f t="shared" ref="H219:H222" si="19">F219*G219</f>
        <v>2079</v>
      </c>
      <c r="I219" s="19">
        <f t="shared" si="18"/>
        <v>2328.48</v>
      </c>
      <c r="J219" s="102" t="s">
        <v>60</v>
      </c>
      <c r="K219" s="102" t="s">
        <v>17</v>
      </c>
      <c r="L219" s="102" t="s">
        <v>14</v>
      </c>
    </row>
    <row r="220" spans="1:12" ht="45" x14ac:dyDescent="0.25">
      <c r="A220" s="33">
        <v>66</v>
      </c>
      <c r="B220" s="6" t="s">
        <v>206</v>
      </c>
      <c r="C220" s="103" t="s">
        <v>36</v>
      </c>
      <c r="D220" s="6" t="s">
        <v>249</v>
      </c>
      <c r="E220" s="5" t="s">
        <v>16</v>
      </c>
      <c r="F220" s="100">
        <v>60</v>
      </c>
      <c r="G220" s="126">
        <v>83.48</v>
      </c>
      <c r="H220" s="19">
        <f t="shared" si="19"/>
        <v>5008.8</v>
      </c>
      <c r="I220" s="19">
        <f t="shared" ref="I220:I222" si="20">H220*1.12</f>
        <v>5609.8560000000007</v>
      </c>
      <c r="J220" s="102" t="s">
        <v>60</v>
      </c>
      <c r="K220" s="102" t="s">
        <v>17</v>
      </c>
      <c r="L220" s="102" t="s">
        <v>14</v>
      </c>
    </row>
    <row r="221" spans="1:12" ht="45" x14ac:dyDescent="0.25">
      <c r="A221" s="33">
        <v>67</v>
      </c>
      <c r="B221" s="6" t="s">
        <v>207</v>
      </c>
      <c r="C221" s="103" t="s">
        <v>36</v>
      </c>
      <c r="D221" s="6" t="s">
        <v>250</v>
      </c>
      <c r="E221" s="5" t="s">
        <v>251</v>
      </c>
      <c r="F221" s="100">
        <v>197</v>
      </c>
      <c r="G221" s="126">
        <v>533.30359999999996</v>
      </c>
      <c r="H221" s="19">
        <f t="shared" si="19"/>
        <v>105060.80919999999</v>
      </c>
      <c r="I221" s="19">
        <f t="shared" si="20"/>
        <v>117668.106304</v>
      </c>
      <c r="J221" s="102" t="s">
        <v>60</v>
      </c>
      <c r="K221" s="102" t="s">
        <v>17</v>
      </c>
      <c r="L221" s="102" t="s">
        <v>14</v>
      </c>
    </row>
    <row r="222" spans="1:12" ht="45" x14ac:dyDescent="0.25">
      <c r="A222" s="33">
        <v>68</v>
      </c>
      <c r="B222" s="6" t="s">
        <v>208</v>
      </c>
      <c r="C222" s="103" t="s">
        <v>36</v>
      </c>
      <c r="D222" s="6" t="s">
        <v>279</v>
      </c>
      <c r="E222" s="5" t="s">
        <v>251</v>
      </c>
      <c r="F222" s="100">
        <v>394</v>
      </c>
      <c r="G222" s="126">
        <v>222.2</v>
      </c>
      <c r="H222" s="19">
        <f t="shared" si="19"/>
        <v>87546.799999999988</v>
      </c>
      <c r="I222" s="19">
        <f t="shared" si="20"/>
        <v>98052.415999999997</v>
      </c>
      <c r="J222" s="102" t="s">
        <v>60</v>
      </c>
      <c r="K222" s="102" t="s">
        <v>17</v>
      </c>
      <c r="L222" s="102" t="s">
        <v>14</v>
      </c>
    </row>
    <row r="223" spans="1:12" ht="74.25" customHeight="1" x14ac:dyDescent="0.25">
      <c r="A223" s="33">
        <v>69</v>
      </c>
      <c r="B223" s="102" t="s">
        <v>22</v>
      </c>
      <c r="C223" s="103" t="s">
        <v>36</v>
      </c>
      <c r="D223" s="102" t="s">
        <v>130</v>
      </c>
      <c r="E223" s="105" t="s">
        <v>23</v>
      </c>
      <c r="F223" s="105">
        <v>2366</v>
      </c>
      <c r="G223" s="19">
        <v>446</v>
      </c>
      <c r="H223" s="19">
        <f t="shared" ref="H223:H228" si="21">F223*G223</f>
        <v>1055236</v>
      </c>
      <c r="I223" s="19">
        <f t="shared" ref="I223:I228" si="22">H223*1.12</f>
        <v>1181864.32</v>
      </c>
      <c r="J223" s="102" t="s">
        <v>60</v>
      </c>
      <c r="K223" s="102" t="s">
        <v>17</v>
      </c>
      <c r="L223" s="103" t="s">
        <v>14</v>
      </c>
    </row>
    <row r="224" spans="1:12" ht="83.25" customHeight="1" x14ac:dyDescent="0.25">
      <c r="A224" s="33">
        <v>70</v>
      </c>
      <c r="B224" s="102" t="s">
        <v>42</v>
      </c>
      <c r="C224" s="103" t="s">
        <v>36</v>
      </c>
      <c r="D224" s="102" t="s">
        <v>43</v>
      </c>
      <c r="E224" s="105" t="s">
        <v>16</v>
      </c>
      <c r="F224" s="105">
        <v>75</v>
      </c>
      <c r="G224" s="19">
        <v>2232</v>
      </c>
      <c r="H224" s="19">
        <f t="shared" si="21"/>
        <v>167400</v>
      </c>
      <c r="I224" s="19">
        <f t="shared" si="22"/>
        <v>187488.00000000003</v>
      </c>
      <c r="J224" s="102" t="s">
        <v>44</v>
      </c>
      <c r="K224" s="102" t="s">
        <v>17</v>
      </c>
      <c r="L224" s="103" t="s">
        <v>14</v>
      </c>
    </row>
    <row r="225" spans="1:12" ht="73.5" customHeight="1" x14ac:dyDescent="0.25">
      <c r="A225" s="33">
        <v>71</v>
      </c>
      <c r="B225" s="102" t="s">
        <v>50</v>
      </c>
      <c r="C225" s="103" t="s">
        <v>51</v>
      </c>
      <c r="D225" s="102" t="s">
        <v>52</v>
      </c>
      <c r="E225" s="105" t="s">
        <v>53</v>
      </c>
      <c r="F225" s="105">
        <v>1</v>
      </c>
      <c r="G225" s="19">
        <v>680750</v>
      </c>
      <c r="H225" s="19">
        <f t="shared" si="21"/>
        <v>680750</v>
      </c>
      <c r="I225" s="19">
        <f t="shared" si="22"/>
        <v>762440.00000000012</v>
      </c>
      <c r="J225" s="102" t="s">
        <v>61</v>
      </c>
      <c r="K225" s="102" t="s">
        <v>17</v>
      </c>
      <c r="L225" s="103" t="s">
        <v>14</v>
      </c>
    </row>
    <row r="226" spans="1:12" ht="128.25" customHeight="1" x14ac:dyDescent="0.25">
      <c r="A226" s="33">
        <v>72</v>
      </c>
      <c r="B226" s="102" t="s">
        <v>94</v>
      </c>
      <c r="C226" s="103" t="s">
        <v>95</v>
      </c>
      <c r="D226" s="102" t="s">
        <v>52</v>
      </c>
      <c r="E226" s="105" t="s">
        <v>53</v>
      </c>
      <c r="F226" s="105">
        <v>1</v>
      </c>
      <c r="G226" s="19">
        <v>16101000</v>
      </c>
      <c r="H226" s="19">
        <f t="shared" si="21"/>
        <v>16101000</v>
      </c>
      <c r="I226" s="19">
        <f t="shared" si="22"/>
        <v>18033120</v>
      </c>
      <c r="J226" s="102" t="s">
        <v>96</v>
      </c>
      <c r="K226" s="102" t="s">
        <v>17</v>
      </c>
      <c r="L226" s="103" t="s">
        <v>14</v>
      </c>
    </row>
    <row r="227" spans="1:12" ht="128.25" customHeight="1" x14ac:dyDescent="0.25">
      <c r="A227" s="33">
        <v>73</v>
      </c>
      <c r="B227" s="102" t="s">
        <v>99</v>
      </c>
      <c r="C227" s="103" t="s">
        <v>51</v>
      </c>
      <c r="D227" s="102" t="s">
        <v>121</v>
      </c>
      <c r="E227" s="105" t="s">
        <v>53</v>
      </c>
      <c r="F227" s="105">
        <v>1</v>
      </c>
      <c r="G227" s="19">
        <v>1203485.3600000001</v>
      </c>
      <c r="H227" s="19">
        <f t="shared" si="21"/>
        <v>1203485.3600000001</v>
      </c>
      <c r="I227" s="19">
        <f t="shared" si="22"/>
        <v>1347903.6032000002</v>
      </c>
      <c r="J227" s="102" t="s">
        <v>96</v>
      </c>
      <c r="K227" s="102" t="s">
        <v>17</v>
      </c>
      <c r="L227" s="103" t="s">
        <v>14</v>
      </c>
    </row>
    <row r="228" spans="1:12" ht="128.25" customHeight="1" x14ac:dyDescent="0.25">
      <c r="A228" s="33">
        <v>74</v>
      </c>
      <c r="B228" s="102" t="s">
        <v>140</v>
      </c>
      <c r="C228" s="103" t="s">
        <v>51</v>
      </c>
      <c r="D228" s="102" t="s">
        <v>141</v>
      </c>
      <c r="E228" s="105" t="s">
        <v>53</v>
      </c>
      <c r="F228" s="105">
        <v>1</v>
      </c>
      <c r="G228" s="19">
        <v>752299.11</v>
      </c>
      <c r="H228" s="19">
        <f t="shared" si="21"/>
        <v>752299.11</v>
      </c>
      <c r="I228" s="19">
        <f t="shared" si="22"/>
        <v>842575.00320000004</v>
      </c>
      <c r="J228" s="102" t="s">
        <v>96</v>
      </c>
      <c r="K228" s="102" t="s">
        <v>17</v>
      </c>
      <c r="L228" s="103" t="s">
        <v>14</v>
      </c>
    </row>
    <row r="229" spans="1:12" ht="177" customHeight="1" x14ac:dyDescent="0.25">
      <c r="A229" s="105">
        <v>75</v>
      </c>
      <c r="B229" s="225" t="s">
        <v>131</v>
      </c>
      <c r="C229" s="226" t="s">
        <v>673</v>
      </c>
      <c r="D229" s="102" t="s">
        <v>132</v>
      </c>
      <c r="E229" s="105" t="s">
        <v>53</v>
      </c>
      <c r="F229" s="105">
        <v>1</v>
      </c>
      <c r="G229" s="58">
        <v>21427919</v>
      </c>
      <c r="H229" s="58">
        <f>G229*F229</f>
        <v>21427919</v>
      </c>
      <c r="I229" s="58">
        <f>H229*1.12</f>
        <v>23999269.280000001</v>
      </c>
      <c r="J229" s="145" t="s">
        <v>72</v>
      </c>
      <c r="K229" s="102" t="s">
        <v>17</v>
      </c>
      <c r="L229" s="103" t="s">
        <v>14</v>
      </c>
    </row>
    <row r="230" spans="1:12" ht="128.25" customHeight="1" x14ac:dyDescent="0.25">
      <c r="A230" s="33">
        <v>76</v>
      </c>
      <c r="B230" s="102" t="s">
        <v>134</v>
      </c>
      <c r="C230" s="103" t="s">
        <v>51</v>
      </c>
      <c r="D230" s="102" t="s">
        <v>135</v>
      </c>
      <c r="E230" s="105" t="s">
        <v>53</v>
      </c>
      <c r="F230" s="105">
        <v>1</v>
      </c>
      <c r="G230" s="19">
        <v>1164085</v>
      </c>
      <c r="H230" s="19">
        <f t="shared" ref="H230:H239" si="23">F230*G230</f>
        <v>1164085</v>
      </c>
      <c r="I230" s="19">
        <f t="shared" ref="I230:I246" si="24">H230*1.12</f>
        <v>1303775.2000000002</v>
      </c>
      <c r="J230" s="102" t="s">
        <v>83</v>
      </c>
      <c r="K230" s="102" t="s">
        <v>17</v>
      </c>
      <c r="L230" s="103" t="s">
        <v>14</v>
      </c>
    </row>
    <row r="231" spans="1:12" ht="133.5" customHeight="1" x14ac:dyDescent="0.25">
      <c r="A231" s="105">
        <v>77</v>
      </c>
      <c r="B231" s="102" t="s">
        <v>281</v>
      </c>
      <c r="C231" s="103" t="s">
        <v>51</v>
      </c>
      <c r="D231" s="35" t="s">
        <v>289</v>
      </c>
      <c r="E231" s="105" t="s">
        <v>53</v>
      </c>
      <c r="F231" s="105">
        <v>1</v>
      </c>
      <c r="G231" s="36">
        <v>5459432</v>
      </c>
      <c r="H231" s="19">
        <f t="shared" si="23"/>
        <v>5459432</v>
      </c>
      <c r="I231" s="19">
        <f t="shared" si="24"/>
        <v>6114563.8400000008</v>
      </c>
      <c r="J231" s="102" t="s">
        <v>293</v>
      </c>
      <c r="K231" s="102" t="s">
        <v>17</v>
      </c>
      <c r="L231" s="103" t="s">
        <v>14</v>
      </c>
    </row>
    <row r="232" spans="1:12" ht="113.25" customHeight="1" x14ac:dyDescent="0.25">
      <c r="A232" s="105">
        <v>78</v>
      </c>
      <c r="B232" s="102" t="s">
        <v>282</v>
      </c>
      <c r="C232" s="103" t="s">
        <v>51</v>
      </c>
      <c r="D232" s="35" t="s">
        <v>290</v>
      </c>
      <c r="E232" s="105" t="s">
        <v>53</v>
      </c>
      <c r="F232" s="105">
        <v>1</v>
      </c>
      <c r="G232" s="36">
        <v>4268351</v>
      </c>
      <c r="H232" s="19">
        <f t="shared" si="23"/>
        <v>4268351</v>
      </c>
      <c r="I232" s="19">
        <f t="shared" si="24"/>
        <v>4780553.12</v>
      </c>
      <c r="J232" s="102" t="s">
        <v>83</v>
      </c>
      <c r="K232" s="102" t="s">
        <v>17</v>
      </c>
      <c r="L232" s="103" t="s">
        <v>14</v>
      </c>
    </row>
    <row r="233" spans="1:12" ht="189" customHeight="1" x14ac:dyDescent="0.25">
      <c r="A233" s="105">
        <v>79</v>
      </c>
      <c r="B233" s="102" t="s">
        <v>294</v>
      </c>
      <c r="C233" s="103" t="s">
        <v>51</v>
      </c>
      <c r="D233" s="102" t="s">
        <v>292</v>
      </c>
      <c r="E233" s="105" t="s">
        <v>53</v>
      </c>
      <c r="F233" s="105">
        <v>1</v>
      </c>
      <c r="G233" s="19">
        <v>3941428</v>
      </c>
      <c r="H233" s="19">
        <f t="shared" si="23"/>
        <v>3941428</v>
      </c>
      <c r="I233" s="19">
        <f t="shared" si="24"/>
        <v>4414399.3600000003</v>
      </c>
      <c r="J233" s="102" t="s">
        <v>293</v>
      </c>
      <c r="K233" s="102" t="s">
        <v>17</v>
      </c>
      <c r="L233" s="103" t="s">
        <v>14</v>
      </c>
    </row>
    <row r="234" spans="1:12" ht="149.25" customHeight="1" x14ac:dyDescent="0.25">
      <c r="A234" s="91">
        <v>80</v>
      </c>
      <c r="B234" s="102" t="s">
        <v>302</v>
      </c>
      <c r="C234" s="103" t="s">
        <v>51</v>
      </c>
      <c r="D234" s="102" t="s">
        <v>141</v>
      </c>
      <c r="E234" s="105" t="s">
        <v>53</v>
      </c>
      <c r="F234" s="105">
        <v>1</v>
      </c>
      <c r="G234" s="19">
        <v>902767.86</v>
      </c>
      <c r="H234" s="19">
        <f t="shared" si="23"/>
        <v>902767.86</v>
      </c>
      <c r="I234" s="19">
        <f t="shared" si="24"/>
        <v>1011100.0032</v>
      </c>
      <c r="J234" s="102" t="s">
        <v>61</v>
      </c>
      <c r="K234" s="102" t="s">
        <v>17</v>
      </c>
      <c r="L234" s="103" t="s">
        <v>14</v>
      </c>
    </row>
    <row r="235" spans="1:12" ht="149.25" customHeight="1" x14ac:dyDescent="0.25">
      <c r="A235" s="91">
        <v>81</v>
      </c>
      <c r="B235" s="102" t="s">
        <v>303</v>
      </c>
      <c r="C235" s="103" t="s">
        <v>51</v>
      </c>
      <c r="D235" s="102" t="s">
        <v>141</v>
      </c>
      <c r="E235" s="105" t="s">
        <v>53</v>
      </c>
      <c r="F235" s="105">
        <v>1</v>
      </c>
      <c r="G235" s="19">
        <v>107250</v>
      </c>
      <c r="H235" s="19">
        <f t="shared" si="23"/>
        <v>107250</v>
      </c>
      <c r="I235" s="19">
        <f t="shared" si="24"/>
        <v>120120.00000000001</v>
      </c>
      <c r="J235" s="102" t="s">
        <v>96</v>
      </c>
      <c r="K235" s="102" t="s">
        <v>17</v>
      </c>
      <c r="L235" s="103" t="s">
        <v>14</v>
      </c>
    </row>
    <row r="236" spans="1:12" ht="149.25" customHeight="1" x14ac:dyDescent="0.25">
      <c r="A236" s="91">
        <v>82</v>
      </c>
      <c r="B236" s="102" t="s">
        <v>304</v>
      </c>
      <c r="C236" s="103" t="s">
        <v>95</v>
      </c>
      <c r="D236" s="102" t="s">
        <v>305</v>
      </c>
      <c r="E236" s="105" t="s">
        <v>53</v>
      </c>
      <c r="F236" s="105">
        <v>1</v>
      </c>
      <c r="G236" s="19">
        <v>12584500</v>
      </c>
      <c r="H236" s="19">
        <f t="shared" si="23"/>
        <v>12584500</v>
      </c>
      <c r="I236" s="19">
        <f t="shared" si="24"/>
        <v>14094640.000000002</v>
      </c>
      <c r="J236" s="102" t="s">
        <v>306</v>
      </c>
      <c r="K236" s="102" t="s">
        <v>325</v>
      </c>
      <c r="L236" s="103" t="s">
        <v>14</v>
      </c>
    </row>
    <row r="237" spans="1:12" ht="149.25" customHeight="1" x14ac:dyDescent="0.25">
      <c r="A237" s="105">
        <v>83</v>
      </c>
      <c r="B237" s="102" t="s">
        <v>315</v>
      </c>
      <c r="C237" s="103" t="s">
        <v>51</v>
      </c>
      <c r="D237" s="102" t="s">
        <v>316</v>
      </c>
      <c r="E237" s="105" t="s">
        <v>53</v>
      </c>
      <c r="F237" s="105">
        <v>1</v>
      </c>
      <c r="G237" s="19">
        <v>2836621</v>
      </c>
      <c r="H237" s="19">
        <f t="shared" si="23"/>
        <v>2836621</v>
      </c>
      <c r="I237" s="19">
        <f t="shared" si="24"/>
        <v>3177015.5200000005</v>
      </c>
      <c r="J237" s="102" t="s">
        <v>293</v>
      </c>
      <c r="K237" s="102" t="s">
        <v>17</v>
      </c>
      <c r="L237" s="103" t="s">
        <v>14</v>
      </c>
    </row>
    <row r="238" spans="1:12" ht="149.25" customHeight="1" x14ac:dyDescent="0.25">
      <c r="A238" s="91">
        <v>84</v>
      </c>
      <c r="B238" s="102" t="s">
        <v>344</v>
      </c>
      <c r="C238" s="102" t="s">
        <v>51</v>
      </c>
      <c r="D238" s="102" t="s">
        <v>346</v>
      </c>
      <c r="E238" s="102" t="s">
        <v>11</v>
      </c>
      <c r="F238" s="105">
        <v>1</v>
      </c>
      <c r="G238" s="19">
        <v>3724136.61</v>
      </c>
      <c r="H238" s="19">
        <f t="shared" si="23"/>
        <v>3724136.61</v>
      </c>
      <c r="I238" s="19">
        <f t="shared" si="24"/>
        <v>4171033.0032000002</v>
      </c>
      <c r="J238" s="100" t="s">
        <v>293</v>
      </c>
      <c r="K238" s="102" t="s">
        <v>17</v>
      </c>
      <c r="L238" s="103" t="s">
        <v>14</v>
      </c>
    </row>
    <row r="239" spans="1:12" ht="149.25" customHeight="1" x14ac:dyDescent="0.25">
      <c r="A239" s="91">
        <v>85</v>
      </c>
      <c r="B239" s="102" t="s">
        <v>345</v>
      </c>
      <c r="C239" s="102" t="s">
        <v>51</v>
      </c>
      <c r="D239" s="102" t="s">
        <v>347</v>
      </c>
      <c r="E239" s="102" t="s">
        <v>11</v>
      </c>
      <c r="F239" s="105">
        <v>1</v>
      </c>
      <c r="G239" s="19">
        <v>287299.11</v>
      </c>
      <c r="H239" s="19">
        <f t="shared" si="23"/>
        <v>287299.11</v>
      </c>
      <c r="I239" s="19">
        <f t="shared" si="24"/>
        <v>321775.00320000004</v>
      </c>
      <c r="J239" s="100" t="s">
        <v>83</v>
      </c>
      <c r="K239" s="102" t="s">
        <v>17</v>
      </c>
      <c r="L239" s="103" t="s">
        <v>14</v>
      </c>
    </row>
    <row r="240" spans="1:12" ht="149.25" customHeight="1" x14ac:dyDescent="0.25">
      <c r="A240" s="91">
        <v>86</v>
      </c>
      <c r="B240" s="102" t="s">
        <v>330</v>
      </c>
      <c r="C240" s="102" t="s">
        <v>51</v>
      </c>
      <c r="D240" s="102" t="s">
        <v>141</v>
      </c>
      <c r="E240" s="102" t="s">
        <v>11</v>
      </c>
      <c r="F240" s="105">
        <v>1</v>
      </c>
      <c r="G240" s="126">
        <v>109795</v>
      </c>
      <c r="H240" s="100">
        <f>F240*G240</f>
        <v>109795</v>
      </c>
      <c r="I240" s="19">
        <f t="shared" si="24"/>
        <v>122970.40000000001</v>
      </c>
      <c r="J240" s="100" t="s">
        <v>96</v>
      </c>
      <c r="K240" s="102" t="s">
        <v>17</v>
      </c>
      <c r="L240" s="103" t="s">
        <v>14</v>
      </c>
    </row>
    <row r="241" spans="1:12" ht="149.25" customHeight="1" x14ac:dyDescent="0.25">
      <c r="A241" s="105">
        <v>87</v>
      </c>
      <c r="B241" s="102" t="s">
        <v>331</v>
      </c>
      <c r="C241" s="102" t="s">
        <v>51</v>
      </c>
      <c r="D241" s="102" t="s">
        <v>332</v>
      </c>
      <c r="E241" s="102" t="s">
        <v>11</v>
      </c>
      <c r="F241" s="105">
        <v>1</v>
      </c>
      <c r="G241" s="126">
        <v>3579438</v>
      </c>
      <c r="H241" s="100">
        <f>F241*G241</f>
        <v>3579438</v>
      </c>
      <c r="I241" s="19">
        <f t="shared" si="24"/>
        <v>4008970.5600000005</v>
      </c>
      <c r="J241" s="100" t="s">
        <v>96</v>
      </c>
      <c r="K241" s="102" t="s">
        <v>17</v>
      </c>
      <c r="L241" s="103" t="s">
        <v>14</v>
      </c>
    </row>
    <row r="242" spans="1:12" ht="149.25" customHeight="1" x14ac:dyDescent="0.25">
      <c r="A242" s="91">
        <v>88</v>
      </c>
      <c r="B242" s="102" t="s">
        <v>333</v>
      </c>
      <c r="C242" s="102" t="s">
        <v>51</v>
      </c>
      <c r="D242" s="102" t="s">
        <v>334</v>
      </c>
      <c r="E242" s="102" t="s">
        <v>11</v>
      </c>
      <c r="F242" s="105">
        <v>1</v>
      </c>
      <c r="G242" s="21">
        <v>5675022</v>
      </c>
      <c r="H242" s="19">
        <f t="shared" ref="H242:H244" si="25">F242*G242</f>
        <v>5675022</v>
      </c>
      <c r="I242" s="19">
        <f t="shared" si="24"/>
        <v>6356024.6400000006</v>
      </c>
      <c r="J242" s="100" t="s">
        <v>83</v>
      </c>
      <c r="K242" s="102" t="s">
        <v>17</v>
      </c>
      <c r="L242" s="103" t="s">
        <v>14</v>
      </c>
    </row>
    <row r="243" spans="1:12" ht="149.25" customHeight="1" x14ac:dyDescent="0.25">
      <c r="A243" s="91">
        <v>89</v>
      </c>
      <c r="B243" s="102" t="s">
        <v>335</v>
      </c>
      <c r="C243" s="102" t="s">
        <v>51</v>
      </c>
      <c r="D243" s="102" t="s">
        <v>141</v>
      </c>
      <c r="E243" s="102" t="s">
        <v>11</v>
      </c>
      <c r="F243" s="105">
        <v>1</v>
      </c>
      <c r="G243" s="21">
        <v>534679</v>
      </c>
      <c r="H243" s="19">
        <f t="shared" si="25"/>
        <v>534679</v>
      </c>
      <c r="I243" s="19">
        <f t="shared" si="24"/>
        <v>598840.4800000001</v>
      </c>
      <c r="J243" s="100" t="s">
        <v>96</v>
      </c>
      <c r="K243" s="102" t="s">
        <v>17</v>
      </c>
      <c r="L243" s="103" t="s">
        <v>14</v>
      </c>
    </row>
    <row r="244" spans="1:12" ht="149.25" customHeight="1" x14ac:dyDescent="0.25">
      <c r="A244" s="91">
        <v>90</v>
      </c>
      <c r="B244" s="102" t="s">
        <v>339</v>
      </c>
      <c r="C244" s="103" t="s">
        <v>51</v>
      </c>
      <c r="D244" s="35" t="s">
        <v>338</v>
      </c>
      <c r="E244" s="102" t="s">
        <v>11</v>
      </c>
      <c r="F244" s="105">
        <v>1</v>
      </c>
      <c r="G244" s="21">
        <v>152946</v>
      </c>
      <c r="H244" s="19">
        <f t="shared" si="25"/>
        <v>152946</v>
      </c>
      <c r="I244" s="19">
        <f t="shared" si="24"/>
        <v>171299.52000000002</v>
      </c>
      <c r="J244" s="100" t="s">
        <v>83</v>
      </c>
      <c r="K244" s="102" t="s">
        <v>17</v>
      </c>
      <c r="L244" s="103" t="s">
        <v>14</v>
      </c>
    </row>
    <row r="245" spans="1:12" ht="149.25" customHeight="1" x14ac:dyDescent="0.25">
      <c r="A245" s="105">
        <v>91</v>
      </c>
      <c r="B245" s="102" t="s">
        <v>340</v>
      </c>
      <c r="C245" s="103" t="s">
        <v>51</v>
      </c>
      <c r="D245" s="35" t="s">
        <v>338</v>
      </c>
      <c r="E245" s="37" t="s">
        <v>11</v>
      </c>
      <c r="F245" s="38">
        <v>1</v>
      </c>
      <c r="G245" s="21">
        <v>586978</v>
      </c>
      <c r="H245" s="21">
        <v>586978</v>
      </c>
      <c r="I245" s="19">
        <f t="shared" si="24"/>
        <v>657415.3600000001</v>
      </c>
      <c r="J245" s="100" t="s">
        <v>83</v>
      </c>
      <c r="K245" s="102" t="s">
        <v>17</v>
      </c>
      <c r="L245" s="103" t="s">
        <v>14</v>
      </c>
    </row>
    <row r="246" spans="1:12" ht="149.25" customHeight="1" x14ac:dyDescent="0.25">
      <c r="A246" s="91">
        <v>92</v>
      </c>
      <c r="B246" s="102" t="s">
        <v>341</v>
      </c>
      <c r="C246" s="103" t="s">
        <v>51</v>
      </c>
      <c r="D246" s="102" t="s">
        <v>343</v>
      </c>
      <c r="E246" s="37" t="s">
        <v>11</v>
      </c>
      <c r="F246" s="38">
        <v>1</v>
      </c>
      <c r="G246" s="21">
        <v>285804</v>
      </c>
      <c r="H246" s="19">
        <f t="shared" ref="H246:H256" si="26">F246*G246</f>
        <v>285804</v>
      </c>
      <c r="I246" s="19">
        <f t="shared" si="24"/>
        <v>320100.48000000004</v>
      </c>
      <c r="J246" s="100" t="s">
        <v>349</v>
      </c>
      <c r="K246" s="102" t="s">
        <v>17</v>
      </c>
      <c r="L246" s="103" t="s">
        <v>14</v>
      </c>
    </row>
    <row r="247" spans="1:12" ht="154.5" customHeight="1" x14ac:dyDescent="0.25">
      <c r="A247" s="91">
        <v>93</v>
      </c>
      <c r="B247" s="102" t="s">
        <v>342</v>
      </c>
      <c r="C247" s="103" t="s">
        <v>51</v>
      </c>
      <c r="D247" s="102" t="s">
        <v>343</v>
      </c>
      <c r="E247" s="37" t="s">
        <v>11</v>
      </c>
      <c r="F247" s="38">
        <v>1</v>
      </c>
      <c r="G247" s="21">
        <v>426740</v>
      </c>
      <c r="H247" s="100">
        <f t="shared" si="26"/>
        <v>426740</v>
      </c>
      <c r="I247" s="19">
        <f t="shared" ref="I247:I273" si="27">H247*1.12</f>
        <v>477948.80000000005</v>
      </c>
      <c r="J247" s="100" t="s">
        <v>96</v>
      </c>
      <c r="K247" s="102" t="s">
        <v>17</v>
      </c>
      <c r="L247" s="103" t="s">
        <v>14</v>
      </c>
    </row>
    <row r="248" spans="1:12" ht="149.25" customHeight="1" x14ac:dyDescent="0.25">
      <c r="A248" s="91">
        <v>94</v>
      </c>
      <c r="B248" s="102" t="s">
        <v>353</v>
      </c>
      <c r="C248" s="103" t="s">
        <v>51</v>
      </c>
      <c r="D248" s="102" t="s">
        <v>354</v>
      </c>
      <c r="E248" s="37" t="s">
        <v>11</v>
      </c>
      <c r="F248" s="38">
        <v>1</v>
      </c>
      <c r="G248" s="21">
        <v>914285.74</v>
      </c>
      <c r="H248" s="100">
        <f t="shared" si="26"/>
        <v>914285.74</v>
      </c>
      <c r="I248" s="19">
        <f t="shared" si="27"/>
        <v>1024000.0288000001</v>
      </c>
      <c r="J248" s="100" t="s">
        <v>83</v>
      </c>
      <c r="K248" s="102" t="s">
        <v>17</v>
      </c>
      <c r="L248" s="103" t="s">
        <v>14</v>
      </c>
    </row>
    <row r="249" spans="1:12" ht="149.25" customHeight="1" x14ac:dyDescent="0.25">
      <c r="A249" s="91">
        <v>95</v>
      </c>
      <c r="B249" s="102" t="s">
        <v>352</v>
      </c>
      <c r="C249" s="103" t="s">
        <v>51</v>
      </c>
      <c r="D249" s="102" t="s">
        <v>355</v>
      </c>
      <c r="E249" s="37" t="s">
        <v>11</v>
      </c>
      <c r="F249" s="38">
        <v>1</v>
      </c>
      <c r="G249" s="21">
        <v>373800</v>
      </c>
      <c r="H249" s="100">
        <f t="shared" si="26"/>
        <v>373800</v>
      </c>
      <c r="I249" s="19">
        <f t="shared" si="27"/>
        <v>418656.00000000006</v>
      </c>
      <c r="J249" s="100" t="s">
        <v>96</v>
      </c>
      <c r="K249" s="102" t="s">
        <v>17</v>
      </c>
      <c r="L249" s="103" t="s">
        <v>14</v>
      </c>
    </row>
    <row r="250" spans="1:12" ht="149.25" customHeight="1" x14ac:dyDescent="0.25">
      <c r="A250" s="91">
        <v>96</v>
      </c>
      <c r="B250" s="102" t="s">
        <v>351</v>
      </c>
      <c r="C250" s="103" t="s">
        <v>51</v>
      </c>
      <c r="D250" s="102" t="s">
        <v>356</v>
      </c>
      <c r="E250" s="37" t="s">
        <v>11</v>
      </c>
      <c r="F250" s="38">
        <v>1</v>
      </c>
      <c r="G250" s="21">
        <v>2431401</v>
      </c>
      <c r="H250" s="100">
        <f t="shared" si="26"/>
        <v>2431401</v>
      </c>
      <c r="I250" s="19">
        <f t="shared" si="27"/>
        <v>2723169.12</v>
      </c>
      <c r="J250" s="100" t="s">
        <v>83</v>
      </c>
      <c r="K250" s="102" t="s">
        <v>17</v>
      </c>
      <c r="L250" s="103" t="s">
        <v>14</v>
      </c>
    </row>
    <row r="251" spans="1:12" s="56" customFormat="1" ht="149.25" customHeight="1" x14ac:dyDescent="0.25">
      <c r="A251" s="97">
        <v>97</v>
      </c>
      <c r="B251" s="52" t="s">
        <v>369</v>
      </c>
      <c r="C251" s="57" t="s">
        <v>51</v>
      </c>
      <c r="D251" s="59" t="s">
        <v>383</v>
      </c>
      <c r="E251" s="60" t="s">
        <v>11</v>
      </c>
      <c r="F251" s="61">
        <v>1</v>
      </c>
      <c r="G251" s="62">
        <v>3147554</v>
      </c>
      <c r="H251" s="55">
        <f t="shared" si="26"/>
        <v>3147554</v>
      </c>
      <c r="I251" s="58">
        <f t="shared" si="27"/>
        <v>3525260.4800000004</v>
      </c>
      <c r="J251" s="55" t="s">
        <v>83</v>
      </c>
      <c r="K251" s="52" t="s">
        <v>17</v>
      </c>
      <c r="L251" s="57" t="s">
        <v>14</v>
      </c>
    </row>
    <row r="252" spans="1:12" s="56" customFormat="1" ht="132" customHeight="1" x14ac:dyDescent="0.25">
      <c r="A252" s="97">
        <v>98</v>
      </c>
      <c r="B252" s="52" t="s">
        <v>370</v>
      </c>
      <c r="C252" s="57" t="s">
        <v>51</v>
      </c>
      <c r="D252" s="52" t="s">
        <v>371</v>
      </c>
      <c r="E252" s="60" t="s">
        <v>11</v>
      </c>
      <c r="F252" s="61">
        <v>1</v>
      </c>
      <c r="G252" s="62">
        <v>6354342</v>
      </c>
      <c r="H252" s="55">
        <f t="shared" si="26"/>
        <v>6354342</v>
      </c>
      <c r="I252" s="58">
        <f t="shared" si="27"/>
        <v>7116863.040000001</v>
      </c>
      <c r="J252" s="55" t="s">
        <v>83</v>
      </c>
      <c r="K252" s="52" t="s">
        <v>17</v>
      </c>
      <c r="L252" s="57" t="s">
        <v>14</v>
      </c>
    </row>
    <row r="253" spans="1:12" ht="353.25" customHeight="1" x14ac:dyDescent="0.25">
      <c r="A253" s="297">
        <v>99</v>
      </c>
      <c r="B253" s="253" t="s">
        <v>384</v>
      </c>
      <c r="C253" s="255" t="s">
        <v>95</v>
      </c>
      <c r="D253" s="253" t="s">
        <v>389</v>
      </c>
      <c r="E253" s="253" t="s">
        <v>11</v>
      </c>
      <c r="F253" s="297">
        <v>1</v>
      </c>
      <c r="G253" s="299">
        <v>45212640</v>
      </c>
      <c r="H253" s="227">
        <f t="shared" si="26"/>
        <v>45212640</v>
      </c>
      <c r="I253" s="257">
        <f t="shared" si="27"/>
        <v>50638156.800000004</v>
      </c>
      <c r="J253" s="227" t="s">
        <v>385</v>
      </c>
      <c r="K253" s="253" t="s">
        <v>325</v>
      </c>
      <c r="L253" s="255" t="s">
        <v>14</v>
      </c>
    </row>
    <row r="254" spans="1:12" ht="206.25" customHeight="1" x14ac:dyDescent="0.25">
      <c r="A254" s="298"/>
      <c r="B254" s="254"/>
      <c r="C254" s="256"/>
      <c r="D254" s="254"/>
      <c r="E254" s="254"/>
      <c r="F254" s="298"/>
      <c r="G254" s="300"/>
      <c r="H254" s="228"/>
      <c r="I254" s="258"/>
      <c r="J254" s="228"/>
      <c r="K254" s="254"/>
      <c r="L254" s="256"/>
    </row>
    <row r="255" spans="1:12" ht="149.25" customHeight="1" x14ac:dyDescent="0.25">
      <c r="A255" s="91">
        <v>100</v>
      </c>
      <c r="B255" s="102" t="s">
        <v>386</v>
      </c>
      <c r="C255" s="103" t="s">
        <v>51</v>
      </c>
      <c r="D255" s="102" t="s">
        <v>135</v>
      </c>
      <c r="E255" s="102" t="s">
        <v>11</v>
      </c>
      <c r="F255" s="105">
        <v>1</v>
      </c>
      <c r="G255" s="21">
        <v>3119554</v>
      </c>
      <c r="H255" s="100">
        <f t="shared" si="26"/>
        <v>3119554</v>
      </c>
      <c r="I255" s="19">
        <f t="shared" si="27"/>
        <v>3493900.4800000004</v>
      </c>
      <c r="J255" s="100" t="s">
        <v>293</v>
      </c>
      <c r="K255" s="102" t="s">
        <v>17</v>
      </c>
      <c r="L255" s="103" t="s">
        <v>14</v>
      </c>
    </row>
    <row r="256" spans="1:12" ht="135" customHeight="1" x14ac:dyDescent="0.25">
      <c r="A256" s="91">
        <v>101</v>
      </c>
      <c r="B256" s="102" t="s">
        <v>387</v>
      </c>
      <c r="C256" s="102" t="s">
        <v>51</v>
      </c>
      <c r="D256" s="102" t="s">
        <v>388</v>
      </c>
      <c r="E256" s="102" t="s">
        <v>11</v>
      </c>
      <c r="F256" s="105">
        <v>1</v>
      </c>
      <c r="G256" s="21">
        <v>559133</v>
      </c>
      <c r="H256" s="100">
        <f t="shared" si="26"/>
        <v>559133</v>
      </c>
      <c r="I256" s="19">
        <f t="shared" si="27"/>
        <v>626228.96000000008</v>
      </c>
      <c r="J256" s="100" t="s">
        <v>293</v>
      </c>
      <c r="K256" s="102" t="s">
        <v>17</v>
      </c>
      <c r="L256" s="103" t="s">
        <v>14</v>
      </c>
    </row>
    <row r="257" spans="1:12" ht="149.25" customHeight="1" x14ac:dyDescent="0.25">
      <c r="A257" s="91">
        <v>102</v>
      </c>
      <c r="B257" s="102" t="s">
        <v>392</v>
      </c>
      <c r="C257" s="102" t="s">
        <v>51</v>
      </c>
      <c r="D257" s="102" t="s">
        <v>391</v>
      </c>
      <c r="E257" s="102" t="s">
        <v>11</v>
      </c>
      <c r="F257" s="105">
        <v>1</v>
      </c>
      <c r="G257" s="21">
        <v>158649.10999999999</v>
      </c>
      <c r="H257" s="100">
        <f>F257*G257</f>
        <v>158649.10999999999</v>
      </c>
      <c r="I257" s="19">
        <f t="shared" si="27"/>
        <v>177687.00320000001</v>
      </c>
      <c r="J257" s="100" t="s">
        <v>96</v>
      </c>
      <c r="K257" s="102" t="s">
        <v>17</v>
      </c>
      <c r="L257" s="103" t="s">
        <v>14</v>
      </c>
    </row>
    <row r="258" spans="1:12" ht="149.25" customHeight="1" x14ac:dyDescent="0.25">
      <c r="A258" s="91">
        <v>103</v>
      </c>
      <c r="B258" s="63" t="s">
        <v>393</v>
      </c>
      <c r="C258" s="103" t="s">
        <v>51</v>
      </c>
      <c r="D258" s="63" t="s">
        <v>394</v>
      </c>
      <c r="E258" s="64" t="s">
        <v>53</v>
      </c>
      <c r="F258" s="64">
        <v>1</v>
      </c>
      <c r="G258" s="65">
        <v>273447</v>
      </c>
      <c r="H258" s="65">
        <f>F258*G258</f>
        <v>273447</v>
      </c>
      <c r="I258" s="19">
        <f t="shared" si="27"/>
        <v>306260.64</v>
      </c>
      <c r="J258" s="100" t="s">
        <v>83</v>
      </c>
      <c r="K258" s="102" t="s">
        <v>17</v>
      </c>
      <c r="L258" s="103" t="s">
        <v>14</v>
      </c>
    </row>
    <row r="259" spans="1:12" ht="149.25" customHeight="1" x14ac:dyDescent="0.25">
      <c r="A259" s="91">
        <v>104</v>
      </c>
      <c r="B259" s="102" t="s">
        <v>399</v>
      </c>
      <c r="C259" s="103" t="s">
        <v>51</v>
      </c>
      <c r="D259" s="102" t="s">
        <v>396</v>
      </c>
      <c r="E259" s="64" t="s">
        <v>53</v>
      </c>
      <c r="F259" s="64">
        <v>1</v>
      </c>
      <c r="G259" s="65">
        <v>3795996</v>
      </c>
      <c r="H259" s="65">
        <f>F259*G259</f>
        <v>3795996</v>
      </c>
      <c r="I259" s="19">
        <f t="shared" si="27"/>
        <v>4251515.5200000005</v>
      </c>
      <c r="J259" s="100" t="s">
        <v>83</v>
      </c>
      <c r="K259" s="102" t="s">
        <v>17</v>
      </c>
      <c r="L259" s="103" t="s">
        <v>14</v>
      </c>
    </row>
    <row r="260" spans="1:12" ht="149.25" customHeight="1" x14ac:dyDescent="0.25">
      <c r="A260" s="91">
        <v>105</v>
      </c>
      <c r="B260" s="102" t="s">
        <v>398</v>
      </c>
      <c r="C260" s="102" t="s">
        <v>51</v>
      </c>
      <c r="D260" s="102" t="s">
        <v>397</v>
      </c>
      <c r="E260" s="64" t="s">
        <v>53</v>
      </c>
      <c r="F260" s="64">
        <v>1</v>
      </c>
      <c r="G260" s="65">
        <v>4085625</v>
      </c>
      <c r="H260" s="65">
        <f>F260*G260</f>
        <v>4085625</v>
      </c>
      <c r="I260" s="19">
        <f t="shared" si="27"/>
        <v>4575900</v>
      </c>
      <c r="J260" s="100" t="s">
        <v>96</v>
      </c>
      <c r="K260" s="102" t="s">
        <v>17</v>
      </c>
      <c r="L260" s="103" t="s">
        <v>14</v>
      </c>
    </row>
    <row r="261" spans="1:12" s="66" customFormat="1" ht="162.75" customHeight="1" x14ac:dyDescent="0.25">
      <c r="A261" s="91">
        <v>106</v>
      </c>
      <c r="B261" s="102" t="s">
        <v>408</v>
      </c>
      <c r="C261" s="102" t="s">
        <v>51</v>
      </c>
      <c r="D261" s="102" t="s">
        <v>409</v>
      </c>
      <c r="E261" s="64"/>
      <c r="F261" s="64"/>
      <c r="G261" s="65"/>
      <c r="H261" s="65"/>
      <c r="I261" s="19"/>
      <c r="J261" s="189" t="s">
        <v>716</v>
      </c>
      <c r="K261" s="102"/>
      <c r="L261" s="103"/>
    </row>
    <row r="262" spans="1:12" s="66" customFormat="1" ht="149.25" customHeight="1" x14ac:dyDescent="0.25">
      <c r="A262" s="91">
        <v>107</v>
      </c>
      <c r="B262" s="68" t="s">
        <v>402</v>
      </c>
      <c r="C262" s="64" t="s">
        <v>51</v>
      </c>
      <c r="D262" s="68" t="s">
        <v>411</v>
      </c>
      <c r="E262" s="64" t="s">
        <v>11</v>
      </c>
      <c r="F262" s="64">
        <v>1</v>
      </c>
      <c r="G262" s="65">
        <v>854710.72</v>
      </c>
      <c r="H262" s="65">
        <v>854710.72</v>
      </c>
      <c r="I262" s="19">
        <f t="shared" si="27"/>
        <v>957276.00640000007</v>
      </c>
      <c r="J262" s="100" t="s">
        <v>83</v>
      </c>
      <c r="K262" s="102" t="s">
        <v>17</v>
      </c>
      <c r="L262" s="103" t="s">
        <v>14</v>
      </c>
    </row>
    <row r="263" spans="1:12" s="66" customFormat="1" ht="149.25" customHeight="1" x14ac:dyDescent="0.25">
      <c r="A263" s="91">
        <v>108</v>
      </c>
      <c r="B263" s="68" t="s">
        <v>403</v>
      </c>
      <c r="C263" s="64" t="s">
        <v>51</v>
      </c>
      <c r="D263" s="68" t="s">
        <v>412</v>
      </c>
      <c r="E263" s="64" t="s">
        <v>11</v>
      </c>
      <c r="F263" s="64">
        <v>1</v>
      </c>
      <c r="G263" s="65">
        <v>3022763.39</v>
      </c>
      <c r="H263" s="65">
        <v>3022763.39</v>
      </c>
      <c r="I263" s="19">
        <f t="shared" si="27"/>
        <v>3385494.9968000003</v>
      </c>
      <c r="J263" s="100" t="s">
        <v>83</v>
      </c>
      <c r="K263" s="102" t="s">
        <v>17</v>
      </c>
      <c r="L263" s="103" t="s">
        <v>14</v>
      </c>
    </row>
    <row r="264" spans="1:12" s="66" customFormat="1" ht="149.25" customHeight="1" x14ac:dyDescent="0.25">
      <c r="A264" s="91">
        <v>109</v>
      </c>
      <c r="B264" s="68" t="s">
        <v>404</v>
      </c>
      <c r="C264" s="64" t="s">
        <v>51</v>
      </c>
      <c r="D264" s="68" t="s">
        <v>413</v>
      </c>
      <c r="E264" s="64" t="s">
        <v>11</v>
      </c>
      <c r="F264" s="64">
        <v>1</v>
      </c>
      <c r="G264" s="65">
        <v>1570272.32</v>
      </c>
      <c r="H264" s="65">
        <v>1570272.32</v>
      </c>
      <c r="I264" s="19">
        <f t="shared" si="27"/>
        <v>1758704.9984000002</v>
      </c>
      <c r="J264" s="100" t="s">
        <v>83</v>
      </c>
      <c r="K264" s="102" t="s">
        <v>17</v>
      </c>
      <c r="L264" s="103" t="s">
        <v>14</v>
      </c>
    </row>
    <row r="265" spans="1:12" s="66" customFormat="1" ht="149.25" customHeight="1" x14ac:dyDescent="0.25">
      <c r="A265" s="91">
        <v>110</v>
      </c>
      <c r="B265" s="68" t="s">
        <v>405</v>
      </c>
      <c r="C265" s="64" t="s">
        <v>51</v>
      </c>
      <c r="D265" s="68" t="s">
        <v>412</v>
      </c>
      <c r="E265" s="64" t="s">
        <v>11</v>
      </c>
      <c r="F265" s="64">
        <v>1</v>
      </c>
      <c r="G265" s="65">
        <v>1298214.29</v>
      </c>
      <c r="H265" s="65">
        <v>1298214.29</v>
      </c>
      <c r="I265" s="19">
        <f t="shared" si="27"/>
        <v>1454000.0048000002</v>
      </c>
      <c r="J265" s="100" t="s">
        <v>306</v>
      </c>
      <c r="K265" s="102" t="s">
        <v>17</v>
      </c>
      <c r="L265" s="103" t="s">
        <v>14</v>
      </c>
    </row>
    <row r="266" spans="1:12" s="66" customFormat="1" ht="149.25" customHeight="1" x14ac:dyDescent="0.25">
      <c r="A266" s="91">
        <v>111</v>
      </c>
      <c r="B266" s="102" t="s">
        <v>406</v>
      </c>
      <c r="C266" s="103" t="s">
        <v>51</v>
      </c>
      <c r="D266" s="102" t="s">
        <v>396</v>
      </c>
      <c r="E266" s="102" t="s">
        <v>11</v>
      </c>
      <c r="F266" s="105">
        <v>1</v>
      </c>
      <c r="G266" s="21">
        <v>836094</v>
      </c>
      <c r="H266" s="100">
        <f t="shared" ref="H266:H270" si="28">F266*G266</f>
        <v>836094</v>
      </c>
      <c r="I266" s="19">
        <f t="shared" si="27"/>
        <v>936425.28000000014</v>
      </c>
      <c r="J266" s="100" t="s">
        <v>83</v>
      </c>
      <c r="K266" s="102" t="s">
        <v>17</v>
      </c>
      <c r="L266" s="103" t="s">
        <v>14</v>
      </c>
    </row>
    <row r="267" spans="1:12" ht="190.5" customHeight="1" x14ac:dyDescent="0.25">
      <c r="A267" s="91">
        <v>112</v>
      </c>
      <c r="B267" s="102" t="s">
        <v>414</v>
      </c>
      <c r="C267" s="103" t="s">
        <v>51</v>
      </c>
      <c r="D267" s="102" t="s">
        <v>292</v>
      </c>
      <c r="E267" s="105" t="s">
        <v>53</v>
      </c>
      <c r="F267" s="105">
        <v>1</v>
      </c>
      <c r="G267" s="19">
        <v>2019986</v>
      </c>
      <c r="H267" s="19">
        <f t="shared" si="28"/>
        <v>2019986</v>
      </c>
      <c r="I267" s="19">
        <f t="shared" si="27"/>
        <v>2262384.3200000003</v>
      </c>
      <c r="J267" s="102" t="s">
        <v>83</v>
      </c>
      <c r="K267" s="102" t="s">
        <v>17</v>
      </c>
      <c r="L267" s="103" t="s">
        <v>14</v>
      </c>
    </row>
    <row r="268" spans="1:12" ht="224.25" customHeight="1" x14ac:dyDescent="0.25">
      <c r="A268" s="91">
        <v>113</v>
      </c>
      <c r="B268" s="63" t="s">
        <v>420</v>
      </c>
      <c r="C268" s="68" t="s">
        <v>51</v>
      </c>
      <c r="D268" s="75" t="s">
        <v>503</v>
      </c>
      <c r="E268" s="105" t="s">
        <v>53</v>
      </c>
      <c r="F268" s="105">
        <v>1</v>
      </c>
      <c r="G268" s="19">
        <v>7562504</v>
      </c>
      <c r="H268" s="19">
        <f t="shared" si="28"/>
        <v>7562504</v>
      </c>
      <c r="I268" s="19">
        <f t="shared" si="27"/>
        <v>8470004.4800000004</v>
      </c>
      <c r="J268" s="102" t="s">
        <v>430</v>
      </c>
      <c r="K268" s="102" t="s">
        <v>17</v>
      </c>
      <c r="L268" s="103" t="s">
        <v>14</v>
      </c>
    </row>
    <row r="269" spans="1:12" ht="148.5" customHeight="1" x14ac:dyDescent="0.25">
      <c r="A269" s="91">
        <v>114</v>
      </c>
      <c r="B269" s="102" t="s">
        <v>431</v>
      </c>
      <c r="C269" s="102" t="s">
        <v>51</v>
      </c>
      <c r="D269" s="102" t="s">
        <v>426</v>
      </c>
      <c r="E269" s="105" t="s">
        <v>53</v>
      </c>
      <c r="F269" s="105">
        <v>1</v>
      </c>
      <c r="G269" s="19">
        <v>97568</v>
      </c>
      <c r="H269" s="19">
        <f t="shared" si="28"/>
        <v>97568</v>
      </c>
      <c r="I269" s="19">
        <f t="shared" si="27"/>
        <v>109276.16</v>
      </c>
      <c r="J269" s="102" t="s">
        <v>96</v>
      </c>
      <c r="K269" s="102" t="s">
        <v>17</v>
      </c>
      <c r="L269" s="103" t="s">
        <v>14</v>
      </c>
    </row>
    <row r="270" spans="1:12" ht="164.25" customHeight="1" x14ac:dyDescent="0.25">
      <c r="A270" s="91">
        <v>115</v>
      </c>
      <c r="B270" s="102" t="s">
        <v>427</v>
      </c>
      <c r="C270" s="102" t="s">
        <v>51</v>
      </c>
      <c r="D270" s="102" t="s">
        <v>426</v>
      </c>
      <c r="E270" s="105" t="s">
        <v>53</v>
      </c>
      <c r="F270" s="105">
        <v>1</v>
      </c>
      <c r="G270" s="19">
        <v>118210</v>
      </c>
      <c r="H270" s="19">
        <f t="shared" si="28"/>
        <v>118210</v>
      </c>
      <c r="I270" s="19">
        <f t="shared" si="27"/>
        <v>132395.20000000001</v>
      </c>
      <c r="J270" s="102" t="s">
        <v>83</v>
      </c>
      <c r="K270" s="102" t="s">
        <v>17</v>
      </c>
      <c r="L270" s="103" t="s">
        <v>14</v>
      </c>
    </row>
    <row r="271" spans="1:12" s="66" customFormat="1" ht="181.5" customHeight="1" x14ac:dyDescent="0.25">
      <c r="A271" s="91">
        <v>116</v>
      </c>
      <c r="B271" s="82" t="s">
        <v>457</v>
      </c>
      <c r="C271" s="64" t="s">
        <v>51</v>
      </c>
      <c r="D271" s="68" t="s">
        <v>458</v>
      </c>
      <c r="E271" s="64" t="s">
        <v>11</v>
      </c>
      <c r="F271" s="64">
        <v>1</v>
      </c>
      <c r="G271" s="65">
        <v>471560</v>
      </c>
      <c r="H271" s="65">
        <v>471560</v>
      </c>
      <c r="I271" s="19">
        <f t="shared" si="27"/>
        <v>528147.20000000007</v>
      </c>
      <c r="J271" s="73" t="s">
        <v>418</v>
      </c>
      <c r="K271" s="102" t="s">
        <v>17</v>
      </c>
      <c r="L271" s="103" t="s">
        <v>14</v>
      </c>
    </row>
    <row r="272" spans="1:12" s="66" customFormat="1" ht="169.5" customHeight="1" x14ac:dyDescent="0.25">
      <c r="A272" s="91">
        <v>117</v>
      </c>
      <c r="B272" s="82" t="s">
        <v>459</v>
      </c>
      <c r="C272" s="64" t="s">
        <v>51</v>
      </c>
      <c r="D272" s="68" t="s">
        <v>458</v>
      </c>
      <c r="E272" s="64" t="s">
        <v>11</v>
      </c>
      <c r="F272" s="64">
        <v>1</v>
      </c>
      <c r="G272" s="65">
        <v>853143</v>
      </c>
      <c r="H272" s="65">
        <v>853143</v>
      </c>
      <c r="I272" s="19">
        <f t="shared" si="27"/>
        <v>955520.16000000015</v>
      </c>
      <c r="J272" s="73" t="s">
        <v>83</v>
      </c>
      <c r="K272" s="102" t="s">
        <v>17</v>
      </c>
      <c r="L272" s="103" t="s">
        <v>14</v>
      </c>
    </row>
    <row r="273" spans="1:12" s="66" customFormat="1" ht="199.5" customHeight="1" x14ac:dyDescent="0.25">
      <c r="A273" s="91">
        <v>118</v>
      </c>
      <c r="B273" s="82" t="s">
        <v>460</v>
      </c>
      <c r="C273" s="64" t="s">
        <v>51</v>
      </c>
      <c r="D273" s="68" t="s">
        <v>458</v>
      </c>
      <c r="E273" s="64" t="s">
        <v>11</v>
      </c>
      <c r="F273" s="64">
        <v>1</v>
      </c>
      <c r="G273" s="65">
        <v>1358148</v>
      </c>
      <c r="H273" s="65">
        <v>1358148</v>
      </c>
      <c r="I273" s="19">
        <f t="shared" si="27"/>
        <v>1521125.7600000002</v>
      </c>
      <c r="J273" s="73" t="s">
        <v>83</v>
      </c>
      <c r="K273" s="102" t="s">
        <v>17</v>
      </c>
      <c r="L273" s="103" t="s">
        <v>14</v>
      </c>
    </row>
    <row r="274" spans="1:12" s="66" customFormat="1" ht="199.5" customHeight="1" x14ac:dyDescent="0.25">
      <c r="A274" s="91">
        <v>119</v>
      </c>
      <c r="B274" s="102" t="s">
        <v>479</v>
      </c>
      <c r="C274" s="103" t="s">
        <v>51</v>
      </c>
      <c r="D274" s="102" t="s">
        <v>396</v>
      </c>
      <c r="E274" s="102" t="s">
        <v>11</v>
      </c>
      <c r="F274" s="105">
        <v>1</v>
      </c>
      <c r="G274" s="21">
        <v>932652</v>
      </c>
      <c r="H274" s="100">
        <f t="shared" ref="H274" si="29">F274*G274</f>
        <v>932652</v>
      </c>
      <c r="I274" s="19">
        <f t="shared" ref="I274" si="30">H274*1.12</f>
        <v>1044570.2400000001</v>
      </c>
      <c r="J274" s="100" t="s">
        <v>455</v>
      </c>
      <c r="K274" s="102" t="s">
        <v>17</v>
      </c>
      <c r="L274" s="103" t="s">
        <v>14</v>
      </c>
    </row>
    <row r="275" spans="1:12" s="66" customFormat="1" ht="199.5" customHeight="1" x14ac:dyDescent="0.25">
      <c r="A275" s="91">
        <v>120</v>
      </c>
      <c r="B275" s="102" t="s">
        <v>480</v>
      </c>
      <c r="C275" s="103" t="s">
        <v>496</v>
      </c>
      <c r="D275" s="102" t="s">
        <v>481</v>
      </c>
      <c r="E275" s="88"/>
      <c r="F275" s="64"/>
      <c r="G275" s="65"/>
      <c r="H275" s="65"/>
      <c r="I275" s="51"/>
      <c r="J275" s="190" t="s">
        <v>716</v>
      </c>
      <c r="K275" s="102"/>
      <c r="L275" s="103"/>
    </row>
    <row r="276" spans="1:12" s="66" customFormat="1" ht="199.5" customHeight="1" x14ac:dyDescent="0.25">
      <c r="A276" s="91">
        <v>121</v>
      </c>
      <c r="B276" s="102" t="s">
        <v>478</v>
      </c>
      <c r="C276" s="103" t="s">
        <v>51</v>
      </c>
      <c r="D276" s="35" t="s">
        <v>470</v>
      </c>
      <c r="E276" s="105" t="s">
        <v>53</v>
      </c>
      <c r="F276" s="105">
        <v>1</v>
      </c>
      <c r="G276" s="65">
        <v>136014</v>
      </c>
      <c r="H276" s="65">
        <f>F276*G276</f>
        <v>136014</v>
      </c>
      <c r="I276" s="19">
        <f>H276*1.12</f>
        <v>152335.68000000002</v>
      </c>
      <c r="J276" s="73" t="s">
        <v>83</v>
      </c>
      <c r="K276" s="102" t="s">
        <v>17</v>
      </c>
      <c r="L276" s="103" t="s">
        <v>14</v>
      </c>
    </row>
    <row r="277" spans="1:12" s="66" customFormat="1" ht="157.5" customHeight="1" x14ac:dyDescent="0.25">
      <c r="A277" s="91">
        <v>122</v>
      </c>
      <c r="B277" s="102" t="s">
        <v>477</v>
      </c>
      <c r="C277" s="103" t="s">
        <v>51</v>
      </c>
      <c r="D277" s="35" t="s">
        <v>470</v>
      </c>
      <c r="E277" s="105" t="s">
        <v>53</v>
      </c>
      <c r="F277" s="105">
        <v>1</v>
      </c>
      <c r="G277" s="65">
        <v>280714.3</v>
      </c>
      <c r="H277" s="65">
        <f>F277*G277</f>
        <v>280714.3</v>
      </c>
      <c r="I277" s="19">
        <f>H277*1.12</f>
        <v>314400.016</v>
      </c>
      <c r="J277" s="73" t="s">
        <v>83</v>
      </c>
      <c r="K277" s="102" t="s">
        <v>17</v>
      </c>
      <c r="L277" s="103" t="s">
        <v>14</v>
      </c>
    </row>
    <row r="278" spans="1:12" s="66" customFormat="1" ht="199.5" customHeight="1" x14ac:dyDescent="0.25">
      <c r="A278" s="91">
        <v>123</v>
      </c>
      <c r="B278" s="102" t="s">
        <v>469</v>
      </c>
      <c r="C278" s="102" t="s">
        <v>51</v>
      </c>
      <c r="D278" s="102" t="s">
        <v>141</v>
      </c>
      <c r="E278" s="102" t="s">
        <v>11</v>
      </c>
      <c r="F278" s="105">
        <v>1</v>
      </c>
      <c r="G278" s="21">
        <v>1467202.68</v>
      </c>
      <c r="H278" s="19">
        <f t="shared" ref="H278" si="31">F278*G278</f>
        <v>1467202.68</v>
      </c>
      <c r="I278" s="19">
        <f t="shared" ref="I278" si="32">H278*1.12</f>
        <v>1643267.0016000001</v>
      </c>
      <c r="J278" s="100" t="s">
        <v>83</v>
      </c>
      <c r="K278" s="102" t="s">
        <v>17</v>
      </c>
      <c r="L278" s="103" t="s">
        <v>14</v>
      </c>
    </row>
    <row r="279" spans="1:12" s="66" customFormat="1" ht="199.5" customHeight="1" x14ac:dyDescent="0.25">
      <c r="A279" s="91">
        <v>124</v>
      </c>
      <c r="B279" s="102" t="s">
        <v>494</v>
      </c>
      <c r="C279" s="102" t="s">
        <v>51</v>
      </c>
      <c r="D279" s="102" t="s">
        <v>141</v>
      </c>
      <c r="E279" s="102" t="s">
        <v>11</v>
      </c>
      <c r="F279" s="105">
        <v>1</v>
      </c>
      <c r="G279" s="21">
        <v>89683.04</v>
      </c>
      <c r="H279" s="19">
        <f t="shared" ref="H279:H293" si="33">F279*G279</f>
        <v>89683.04</v>
      </c>
      <c r="I279" s="19">
        <f t="shared" ref="I279:I294" si="34">H279*1.12</f>
        <v>100445.0048</v>
      </c>
      <c r="J279" s="100" t="s">
        <v>83</v>
      </c>
      <c r="K279" s="102" t="s">
        <v>17</v>
      </c>
      <c r="L279" s="103" t="s">
        <v>14</v>
      </c>
    </row>
    <row r="280" spans="1:12" s="66" customFormat="1" ht="199.5" customHeight="1" x14ac:dyDescent="0.25">
      <c r="A280" s="91">
        <v>125</v>
      </c>
      <c r="B280" s="102" t="s">
        <v>495</v>
      </c>
      <c r="C280" s="102" t="s">
        <v>51</v>
      </c>
      <c r="D280" s="102" t="s">
        <v>141</v>
      </c>
      <c r="E280" s="102" t="s">
        <v>11</v>
      </c>
      <c r="F280" s="105">
        <v>1</v>
      </c>
      <c r="G280" s="21">
        <v>88442.86</v>
      </c>
      <c r="H280" s="19">
        <f t="shared" si="33"/>
        <v>88442.86</v>
      </c>
      <c r="I280" s="19">
        <f t="shared" si="34"/>
        <v>99056.003200000006</v>
      </c>
      <c r="J280" s="100" t="s">
        <v>83</v>
      </c>
      <c r="K280" s="102" t="s">
        <v>17</v>
      </c>
      <c r="L280" s="103" t="s">
        <v>14</v>
      </c>
    </row>
    <row r="281" spans="1:12" ht="199.5" customHeight="1" x14ac:dyDescent="0.25">
      <c r="A281" s="91">
        <v>126</v>
      </c>
      <c r="B281" s="63" t="s">
        <v>501</v>
      </c>
      <c r="C281" s="103" t="s">
        <v>51</v>
      </c>
      <c r="D281" s="63" t="s">
        <v>502</v>
      </c>
      <c r="E281" s="64" t="s">
        <v>53</v>
      </c>
      <c r="F281" s="64">
        <v>1</v>
      </c>
      <c r="G281" s="19">
        <v>535718.75</v>
      </c>
      <c r="H281" s="19">
        <f t="shared" si="33"/>
        <v>535718.75</v>
      </c>
      <c r="I281" s="19">
        <f t="shared" si="34"/>
        <v>600005</v>
      </c>
      <c r="J281" s="73" t="s">
        <v>96</v>
      </c>
      <c r="K281" s="102" t="s">
        <v>17</v>
      </c>
      <c r="L281" s="103" t="s">
        <v>14</v>
      </c>
    </row>
    <row r="282" spans="1:12" ht="288" customHeight="1" x14ac:dyDescent="0.25">
      <c r="A282" s="91">
        <v>127</v>
      </c>
      <c r="B282" s="63" t="s">
        <v>513</v>
      </c>
      <c r="C282" s="103" t="s">
        <v>95</v>
      </c>
      <c r="D282" s="63" t="s">
        <v>514</v>
      </c>
      <c r="E282" s="64" t="s">
        <v>53</v>
      </c>
      <c r="F282" s="64">
        <v>1</v>
      </c>
      <c r="G282" s="19">
        <v>4100500</v>
      </c>
      <c r="H282" s="19">
        <f t="shared" si="33"/>
        <v>4100500</v>
      </c>
      <c r="I282" s="19">
        <f t="shared" si="34"/>
        <v>4592560</v>
      </c>
      <c r="J282" s="73" t="s">
        <v>515</v>
      </c>
      <c r="K282" s="102" t="s">
        <v>325</v>
      </c>
      <c r="L282" s="103" t="s">
        <v>14</v>
      </c>
    </row>
    <row r="283" spans="1:12" ht="140.25" customHeight="1" x14ac:dyDescent="0.25">
      <c r="A283" s="91">
        <v>128</v>
      </c>
      <c r="B283" s="102" t="s">
        <v>526</v>
      </c>
      <c r="C283" s="103" t="s">
        <v>433</v>
      </c>
      <c r="D283" s="63" t="s">
        <v>520</v>
      </c>
      <c r="E283" s="64"/>
      <c r="F283" s="64"/>
      <c r="G283" s="19"/>
      <c r="H283" s="19"/>
      <c r="J283" s="212" t="s">
        <v>716</v>
      </c>
      <c r="K283" s="210"/>
      <c r="L283" s="211"/>
    </row>
    <row r="284" spans="1:12" ht="117" customHeight="1" x14ac:dyDescent="0.25">
      <c r="A284" s="91">
        <v>129</v>
      </c>
      <c r="B284" s="102" t="s">
        <v>521</v>
      </c>
      <c r="C284" s="102" t="s">
        <v>95</v>
      </c>
      <c r="D284" s="102" t="s">
        <v>522</v>
      </c>
      <c r="E284" s="64" t="s">
        <v>53</v>
      </c>
      <c r="F284" s="64">
        <v>1</v>
      </c>
      <c r="G284" s="19">
        <v>14409750</v>
      </c>
      <c r="H284" s="19">
        <f t="shared" si="33"/>
        <v>14409750</v>
      </c>
      <c r="I284" s="19">
        <f t="shared" si="34"/>
        <v>16138920.000000002</v>
      </c>
      <c r="J284" s="73" t="s">
        <v>525</v>
      </c>
      <c r="K284" s="102" t="s">
        <v>325</v>
      </c>
      <c r="L284" s="103" t="s">
        <v>14</v>
      </c>
    </row>
    <row r="285" spans="1:12" s="66" customFormat="1" ht="141" customHeight="1" x14ac:dyDescent="0.25">
      <c r="A285" s="91">
        <v>130</v>
      </c>
      <c r="B285" s="63" t="s">
        <v>523</v>
      </c>
      <c r="C285" s="103" t="s">
        <v>51</v>
      </c>
      <c r="D285" s="63" t="s">
        <v>524</v>
      </c>
      <c r="E285" s="64" t="s">
        <v>53</v>
      </c>
      <c r="F285" s="64">
        <v>1</v>
      </c>
      <c r="G285" s="65">
        <v>453616</v>
      </c>
      <c r="H285" s="65">
        <f t="shared" si="33"/>
        <v>453616</v>
      </c>
      <c r="I285" s="19">
        <f t="shared" si="34"/>
        <v>508049.92000000004</v>
      </c>
      <c r="J285" s="73" t="s">
        <v>83</v>
      </c>
      <c r="K285" s="102" t="s">
        <v>17</v>
      </c>
      <c r="L285" s="103" t="s">
        <v>14</v>
      </c>
    </row>
    <row r="286" spans="1:12" s="66" customFormat="1" ht="141" customHeight="1" x14ac:dyDescent="0.25">
      <c r="A286" s="91">
        <v>131</v>
      </c>
      <c r="B286" s="102" t="s">
        <v>530</v>
      </c>
      <c r="C286" s="103" t="s">
        <v>433</v>
      </c>
      <c r="D286" s="35" t="s">
        <v>529</v>
      </c>
      <c r="E286" s="105" t="s">
        <v>53</v>
      </c>
      <c r="F286" s="105">
        <v>1</v>
      </c>
      <c r="G286" s="36">
        <v>101250</v>
      </c>
      <c r="H286" s="19">
        <f t="shared" si="33"/>
        <v>101250</v>
      </c>
      <c r="I286" s="19">
        <f t="shared" si="34"/>
        <v>113400.00000000001</v>
      </c>
      <c r="J286" s="102" t="s">
        <v>509</v>
      </c>
      <c r="K286" s="102" t="s">
        <v>17</v>
      </c>
      <c r="L286" s="103" t="s">
        <v>14</v>
      </c>
    </row>
    <row r="287" spans="1:12" s="66" customFormat="1" ht="141" customHeight="1" x14ac:dyDescent="0.25">
      <c r="A287" s="91">
        <v>132</v>
      </c>
      <c r="B287" s="102" t="s">
        <v>532</v>
      </c>
      <c r="C287" s="103" t="s">
        <v>433</v>
      </c>
      <c r="D287" s="63" t="s">
        <v>534</v>
      </c>
      <c r="E287" s="64" t="s">
        <v>53</v>
      </c>
      <c r="F287" s="64">
        <v>1</v>
      </c>
      <c r="G287" s="19">
        <v>331875</v>
      </c>
      <c r="H287" s="19">
        <f t="shared" si="33"/>
        <v>331875</v>
      </c>
      <c r="I287" s="19">
        <f t="shared" si="34"/>
        <v>371700.00000000006</v>
      </c>
      <c r="J287" s="73" t="s">
        <v>83</v>
      </c>
      <c r="K287" s="102" t="s">
        <v>17</v>
      </c>
      <c r="L287" s="103" t="s">
        <v>14</v>
      </c>
    </row>
    <row r="288" spans="1:12" s="66" customFormat="1" ht="141" customHeight="1" x14ac:dyDescent="0.25">
      <c r="A288" s="91">
        <v>133</v>
      </c>
      <c r="B288" s="102" t="s">
        <v>535</v>
      </c>
      <c r="C288" s="103" t="s">
        <v>51</v>
      </c>
      <c r="D288" s="102" t="s">
        <v>533</v>
      </c>
      <c r="E288" s="64" t="s">
        <v>53</v>
      </c>
      <c r="F288" s="64">
        <v>1</v>
      </c>
      <c r="G288" s="19">
        <v>29017.86</v>
      </c>
      <c r="H288" s="19">
        <f t="shared" si="33"/>
        <v>29017.86</v>
      </c>
      <c r="I288" s="19">
        <f t="shared" si="34"/>
        <v>32500.003200000003</v>
      </c>
      <c r="J288" s="73" t="s">
        <v>96</v>
      </c>
      <c r="K288" s="102" t="s">
        <v>17</v>
      </c>
      <c r="L288" s="103" t="s">
        <v>14</v>
      </c>
    </row>
    <row r="289" spans="1:12" s="66" customFormat="1" ht="141" customHeight="1" x14ac:dyDescent="0.25">
      <c r="A289" s="115">
        <v>134</v>
      </c>
      <c r="B289" s="120" t="s">
        <v>536</v>
      </c>
      <c r="C289" s="121" t="s">
        <v>51</v>
      </c>
      <c r="D289" s="120" t="s">
        <v>533</v>
      </c>
      <c r="E289" s="64" t="s">
        <v>53</v>
      </c>
      <c r="F289" s="64">
        <v>1</v>
      </c>
      <c r="G289" s="19">
        <v>492214.29</v>
      </c>
      <c r="H289" s="19">
        <f t="shared" si="33"/>
        <v>492214.29</v>
      </c>
      <c r="I289" s="19">
        <f t="shared" si="34"/>
        <v>551280.0048</v>
      </c>
      <c r="J289" s="73" t="s">
        <v>83</v>
      </c>
      <c r="K289" s="120" t="s">
        <v>17</v>
      </c>
      <c r="L289" s="121" t="s">
        <v>14</v>
      </c>
    </row>
    <row r="290" spans="1:12" s="66" customFormat="1" ht="141" customHeight="1" x14ac:dyDescent="0.25">
      <c r="A290" s="115">
        <v>135</v>
      </c>
      <c r="B290" s="120" t="s">
        <v>537</v>
      </c>
      <c r="C290" s="121" t="s">
        <v>51</v>
      </c>
      <c r="D290" s="120" t="s">
        <v>533</v>
      </c>
      <c r="E290" s="64" t="s">
        <v>53</v>
      </c>
      <c r="F290" s="64">
        <v>1</v>
      </c>
      <c r="G290" s="19">
        <v>1123524.1100000001</v>
      </c>
      <c r="H290" s="19">
        <f t="shared" si="33"/>
        <v>1123524.1100000001</v>
      </c>
      <c r="I290" s="19">
        <f t="shared" si="34"/>
        <v>1258347.0032000002</v>
      </c>
      <c r="J290" s="73" t="s">
        <v>83</v>
      </c>
      <c r="K290" s="120" t="s">
        <v>17</v>
      </c>
      <c r="L290" s="121" t="s">
        <v>14</v>
      </c>
    </row>
    <row r="291" spans="1:12" s="66" customFormat="1" ht="141" customHeight="1" x14ac:dyDescent="0.25">
      <c r="A291" s="122">
        <v>136</v>
      </c>
      <c r="B291" s="120" t="s">
        <v>560</v>
      </c>
      <c r="C291" s="121" t="s">
        <v>51</v>
      </c>
      <c r="D291" s="120" t="s">
        <v>561</v>
      </c>
      <c r="E291" s="64" t="s">
        <v>562</v>
      </c>
      <c r="F291" s="64">
        <v>6400</v>
      </c>
      <c r="G291" s="19">
        <v>107.143</v>
      </c>
      <c r="H291" s="19">
        <f t="shared" si="33"/>
        <v>685715.2</v>
      </c>
      <c r="I291" s="19">
        <f t="shared" si="34"/>
        <v>768001.02399999998</v>
      </c>
      <c r="J291" s="120" t="s">
        <v>60</v>
      </c>
      <c r="K291" s="120" t="s">
        <v>17</v>
      </c>
      <c r="L291" s="121" t="s">
        <v>14</v>
      </c>
    </row>
    <row r="292" spans="1:12" s="66" customFormat="1" ht="141" customHeight="1" x14ac:dyDescent="0.25">
      <c r="A292" s="115">
        <v>137</v>
      </c>
      <c r="B292" s="120" t="s">
        <v>581</v>
      </c>
      <c r="C292" s="121" t="s">
        <v>51</v>
      </c>
      <c r="D292" s="120" t="s">
        <v>522</v>
      </c>
      <c r="E292" s="64" t="s">
        <v>53</v>
      </c>
      <c r="F292" s="64">
        <v>1</v>
      </c>
      <c r="G292" s="19">
        <v>81300</v>
      </c>
      <c r="H292" s="19">
        <f t="shared" ref="H292" si="35">F292*G292</f>
        <v>81300</v>
      </c>
      <c r="I292" s="19">
        <f t="shared" ref="I292" si="36">H292*1.12</f>
        <v>91056.000000000015</v>
      </c>
      <c r="J292" s="73" t="s">
        <v>83</v>
      </c>
      <c r="K292" s="120" t="s">
        <v>17</v>
      </c>
      <c r="L292" s="121" t="s">
        <v>14</v>
      </c>
    </row>
    <row r="293" spans="1:12" s="66" customFormat="1" ht="141" customHeight="1" x14ac:dyDescent="0.25">
      <c r="A293" s="115">
        <v>138</v>
      </c>
      <c r="B293" s="120" t="s">
        <v>577</v>
      </c>
      <c r="C293" s="121" t="s">
        <v>51</v>
      </c>
      <c r="D293" s="120" t="s">
        <v>578</v>
      </c>
      <c r="E293" s="64" t="s">
        <v>53</v>
      </c>
      <c r="F293" s="64">
        <v>1</v>
      </c>
      <c r="G293" s="19">
        <v>232946.43</v>
      </c>
      <c r="H293" s="19">
        <f t="shared" si="33"/>
        <v>232946.43</v>
      </c>
      <c r="I293" s="19">
        <f t="shared" si="34"/>
        <v>260900.00160000002</v>
      </c>
      <c r="J293" s="73" t="s">
        <v>83</v>
      </c>
      <c r="K293" s="120" t="s">
        <v>17</v>
      </c>
      <c r="L293" s="121" t="s">
        <v>14</v>
      </c>
    </row>
    <row r="294" spans="1:12" s="66" customFormat="1" ht="141" customHeight="1" x14ac:dyDescent="0.25">
      <c r="A294" s="115">
        <v>139</v>
      </c>
      <c r="B294" s="63" t="s">
        <v>576</v>
      </c>
      <c r="C294" s="121" t="s">
        <v>51</v>
      </c>
      <c r="D294" s="63" t="s">
        <v>394</v>
      </c>
      <c r="E294" s="64" t="s">
        <v>53</v>
      </c>
      <c r="F294" s="64">
        <v>1</v>
      </c>
      <c r="G294" s="65">
        <v>485900</v>
      </c>
      <c r="H294" s="65">
        <f>F294*G294</f>
        <v>485900</v>
      </c>
      <c r="I294" s="19">
        <f t="shared" si="34"/>
        <v>544208</v>
      </c>
      <c r="J294" s="119" t="s">
        <v>337</v>
      </c>
      <c r="K294" s="120" t="s">
        <v>17</v>
      </c>
      <c r="L294" s="121" t="s">
        <v>14</v>
      </c>
    </row>
    <row r="295" spans="1:12" s="66" customFormat="1" ht="270.75" customHeight="1" x14ac:dyDescent="0.25">
      <c r="A295" s="115">
        <v>140</v>
      </c>
      <c r="B295" s="68" t="s">
        <v>579</v>
      </c>
      <c r="C295" s="68" t="s">
        <v>95</v>
      </c>
      <c r="D295" s="68" t="s">
        <v>676</v>
      </c>
      <c r="E295" s="68" t="s">
        <v>11</v>
      </c>
      <c r="F295" s="68">
        <v>1</v>
      </c>
      <c r="G295" s="124">
        <v>2460000</v>
      </c>
      <c r="H295" s="118">
        <f>G295*F295</f>
        <v>2460000</v>
      </c>
      <c r="I295" s="117">
        <f>H295*1.12</f>
        <v>2755200.0000000005</v>
      </c>
      <c r="J295" s="116" t="s">
        <v>580</v>
      </c>
      <c r="K295" s="123" t="s">
        <v>325</v>
      </c>
      <c r="L295" s="119" t="s">
        <v>14</v>
      </c>
    </row>
    <row r="296" spans="1:12" s="66" customFormat="1" ht="167.25" customHeight="1" x14ac:dyDescent="0.25">
      <c r="A296" s="134">
        <v>141</v>
      </c>
      <c r="B296" s="130" t="s">
        <v>594</v>
      </c>
      <c r="C296" s="131" t="s">
        <v>51</v>
      </c>
      <c r="D296" s="130" t="s">
        <v>354</v>
      </c>
      <c r="E296" s="37" t="s">
        <v>11</v>
      </c>
      <c r="F296" s="38">
        <v>1</v>
      </c>
      <c r="G296" s="21">
        <v>2253429</v>
      </c>
      <c r="H296" s="133">
        <f t="shared" ref="H296:H301" si="37">F296*G296</f>
        <v>2253429</v>
      </c>
      <c r="I296" s="19">
        <f t="shared" ref="I296:I301" si="38">H296*1.12</f>
        <v>2523840.4800000004</v>
      </c>
      <c r="J296" s="133" t="s">
        <v>96</v>
      </c>
      <c r="K296" s="130" t="s">
        <v>17</v>
      </c>
      <c r="L296" s="131" t="s">
        <v>14</v>
      </c>
    </row>
    <row r="297" spans="1:12" s="66" customFormat="1" ht="146.25" customHeight="1" x14ac:dyDescent="0.25">
      <c r="A297" s="134">
        <v>142</v>
      </c>
      <c r="B297" s="130" t="s">
        <v>595</v>
      </c>
      <c r="C297" s="131" t="s">
        <v>51</v>
      </c>
      <c r="D297" s="130" t="s">
        <v>396</v>
      </c>
      <c r="E297" s="130" t="s">
        <v>11</v>
      </c>
      <c r="F297" s="132">
        <v>1</v>
      </c>
      <c r="G297" s="21">
        <v>1837094</v>
      </c>
      <c r="H297" s="133">
        <f t="shared" si="37"/>
        <v>1837094</v>
      </c>
      <c r="I297" s="19">
        <f t="shared" si="38"/>
        <v>2057545.2800000003</v>
      </c>
      <c r="J297" s="133" t="s">
        <v>61</v>
      </c>
      <c r="K297" s="130" t="s">
        <v>17</v>
      </c>
      <c r="L297" s="131" t="s">
        <v>14</v>
      </c>
    </row>
    <row r="298" spans="1:12" s="66" customFormat="1" ht="146.25" customHeight="1" x14ac:dyDescent="0.25">
      <c r="A298" s="134">
        <v>143</v>
      </c>
      <c r="B298" s="130" t="s">
        <v>596</v>
      </c>
      <c r="C298" s="131" t="s">
        <v>51</v>
      </c>
      <c r="D298" s="130" t="s">
        <v>522</v>
      </c>
      <c r="E298" s="64" t="s">
        <v>53</v>
      </c>
      <c r="F298" s="64">
        <v>1</v>
      </c>
      <c r="G298" s="19">
        <v>552832</v>
      </c>
      <c r="H298" s="19">
        <f t="shared" si="37"/>
        <v>552832</v>
      </c>
      <c r="I298" s="19">
        <f t="shared" si="38"/>
        <v>619171.84000000008</v>
      </c>
      <c r="J298" s="136" t="s">
        <v>83</v>
      </c>
      <c r="K298" s="130" t="s">
        <v>17</v>
      </c>
      <c r="L298" s="131" t="s">
        <v>14</v>
      </c>
    </row>
    <row r="299" spans="1:12" s="66" customFormat="1" ht="146.25" customHeight="1" x14ac:dyDescent="0.25">
      <c r="A299" s="134">
        <v>144</v>
      </c>
      <c r="B299" s="130" t="s">
        <v>607</v>
      </c>
      <c r="C299" s="131" t="s">
        <v>51</v>
      </c>
      <c r="D299" s="130" t="s">
        <v>371</v>
      </c>
      <c r="E299" s="130" t="s">
        <v>11</v>
      </c>
      <c r="F299" s="132">
        <v>1</v>
      </c>
      <c r="G299" s="21">
        <v>1502940</v>
      </c>
      <c r="H299" s="133">
        <f t="shared" si="37"/>
        <v>1502940</v>
      </c>
      <c r="I299" s="19">
        <f t="shared" si="38"/>
        <v>1683292.8</v>
      </c>
      <c r="J299" s="133" t="s">
        <v>83</v>
      </c>
      <c r="K299" s="130" t="s">
        <v>17</v>
      </c>
      <c r="L299" s="131" t="s">
        <v>14</v>
      </c>
    </row>
    <row r="300" spans="1:12" s="66" customFormat="1" ht="146.25" customHeight="1" x14ac:dyDescent="0.25">
      <c r="A300" s="134">
        <v>145</v>
      </c>
      <c r="B300" s="63" t="s">
        <v>617</v>
      </c>
      <c r="C300" s="131" t="s">
        <v>51</v>
      </c>
      <c r="D300" s="63" t="s">
        <v>608</v>
      </c>
      <c r="E300" s="130" t="s">
        <v>11</v>
      </c>
      <c r="F300" s="132">
        <v>20</v>
      </c>
      <c r="G300" s="21">
        <v>19241</v>
      </c>
      <c r="H300" s="133">
        <f t="shared" si="37"/>
        <v>384820</v>
      </c>
      <c r="I300" s="19">
        <f t="shared" si="38"/>
        <v>430998.4</v>
      </c>
      <c r="J300" s="133" t="s">
        <v>83</v>
      </c>
      <c r="K300" s="130" t="s">
        <v>17</v>
      </c>
      <c r="L300" s="131" t="s">
        <v>14</v>
      </c>
    </row>
    <row r="301" spans="1:12" s="66" customFormat="1" ht="146.25" customHeight="1" x14ac:dyDescent="0.25">
      <c r="A301" s="134">
        <v>146</v>
      </c>
      <c r="B301" s="63" t="s">
        <v>609</v>
      </c>
      <c r="C301" s="131" t="s">
        <v>51</v>
      </c>
      <c r="D301" s="63" t="s">
        <v>610</v>
      </c>
      <c r="E301" s="130" t="s">
        <v>11</v>
      </c>
      <c r="F301" s="132">
        <v>1</v>
      </c>
      <c r="G301" s="139">
        <v>1000500</v>
      </c>
      <c r="H301" s="133">
        <f t="shared" si="37"/>
        <v>1000500</v>
      </c>
      <c r="I301" s="19">
        <f t="shared" si="38"/>
        <v>1120560</v>
      </c>
      <c r="J301" s="133" t="s">
        <v>61</v>
      </c>
      <c r="K301" s="130" t="s">
        <v>17</v>
      </c>
      <c r="L301" s="131" t="s">
        <v>14</v>
      </c>
    </row>
    <row r="302" spans="1:12" s="66" customFormat="1" ht="146.25" customHeight="1" x14ac:dyDescent="0.25">
      <c r="A302" s="148">
        <v>147</v>
      </c>
      <c r="B302" s="145" t="s">
        <v>618</v>
      </c>
      <c r="C302" s="146" t="s">
        <v>51</v>
      </c>
      <c r="D302" s="63" t="s">
        <v>619</v>
      </c>
      <c r="E302" s="64" t="s">
        <v>53</v>
      </c>
      <c r="F302" s="64">
        <v>1</v>
      </c>
      <c r="G302" s="19">
        <v>25512148.210000001</v>
      </c>
      <c r="H302" s="19">
        <f t="shared" ref="H302:H313" si="39">F302*G302</f>
        <v>25512148.210000001</v>
      </c>
      <c r="I302" s="19">
        <f t="shared" ref="I302:I313" si="40">H302*1.12</f>
        <v>28573605.995200004</v>
      </c>
      <c r="J302" s="151" t="s">
        <v>293</v>
      </c>
      <c r="K302" s="145" t="s">
        <v>17</v>
      </c>
      <c r="L302" s="146" t="s">
        <v>14</v>
      </c>
    </row>
    <row r="303" spans="1:12" s="66" customFormat="1" ht="146.25" customHeight="1" x14ac:dyDescent="0.25">
      <c r="A303" s="148">
        <v>148</v>
      </c>
      <c r="B303" s="145" t="s">
        <v>622</v>
      </c>
      <c r="C303" s="146" t="s">
        <v>51</v>
      </c>
      <c r="D303" s="63" t="s">
        <v>623</v>
      </c>
      <c r="E303" s="64" t="s">
        <v>53</v>
      </c>
      <c r="F303" s="64">
        <v>1</v>
      </c>
      <c r="G303" s="19">
        <v>642134</v>
      </c>
      <c r="H303" s="19">
        <f t="shared" si="39"/>
        <v>642134</v>
      </c>
      <c r="I303" s="19">
        <f t="shared" si="40"/>
        <v>719190.08000000007</v>
      </c>
      <c r="J303" s="147" t="s">
        <v>624</v>
      </c>
      <c r="K303" s="145" t="s">
        <v>17</v>
      </c>
      <c r="L303" s="146" t="s">
        <v>14</v>
      </c>
    </row>
    <row r="304" spans="1:12" s="66" customFormat="1" ht="146.25" customHeight="1" x14ac:dyDescent="0.25">
      <c r="A304" s="158">
        <v>149</v>
      </c>
      <c r="B304" s="160" t="s">
        <v>663</v>
      </c>
      <c r="C304" s="161" t="s">
        <v>51</v>
      </c>
      <c r="D304" s="160" t="s">
        <v>659</v>
      </c>
      <c r="E304" s="37" t="s">
        <v>11</v>
      </c>
      <c r="F304" s="38">
        <v>1</v>
      </c>
      <c r="G304" s="19">
        <v>784500</v>
      </c>
      <c r="H304" s="159">
        <f t="shared" si="39"/>
        <v>784500</v>
      </c>
      <c r="I304" s="19">
        <f t="shared" si="40"/>
        <v>878640.00000000012</v>
      </c>
      <c r="J304" s="159" t="s">
        <v>61</v>
      </c>
      <c r="K304" s="160" t="s">
        <v>17</v>
      </c>
      <c r="L304" s="161" t="s">
        <v>14</v>
      </c>
    </row>
    <row r="305" spans="1:12" s="66" customFormat="1" ht="154.5" customHeight="1" x14ac:dyDescent="0.25">
      <c r="A305" s="158">
        <v>150</v>
      </c>
      <c r="B305" s="160" t="s">
        <v>666</v>
      </c>
      <c r="C305" s="161" t="s">
        <v>51</v>
      </c>
      <c r="D305" s="160" t="s">
        <v>354</v>
      </c>
      <c r="E305" s="37" t="s">
        <v>11</v>
      </c>
      <c r="F305" s="38">
        <v>1</v>
      </c>
      <c r="G305" s="21">
        <v>442945</v>
      </c>
      <c r="H305" s="159">
        <f t="shared" si="39"/>
        <v>442945</v>
      </c>
      <c r="I305" s="19">
        <f t="shared" si="40"/>
        <v>496098.4</v>
      </c>
      <c r="J305" s="159" t="s">
        <v>61</v>
      </c>
      <c r="K305" s="160" t="s">
        <v>17</v>
      </c>
      <c r="L305" s="161" t="s">
        <v>14</v>
      </c>
    </row>
    <row r="306" spans="1:12" s="66" customFormat="1" ht="146.25" customHeight="1" x14ac:dyDescent="0.25">
      <c r="A306" s="158">
        <v>151</v>
      </c>
      <c r="B306" s="160" t="s">
        <v>654</v>
      </c>
      <c r="C306" s="161" t="s">
        <v>51</v>
      </c>
      <c r="D306" s="160" t="s">
        <v>653</v>
      </c>
      <c r="E306" s="64" t="s">
        <v>53</v>
      </c>
      <c r="F306" s="64">
        <v>1</v>
      </c>
      <c r="G306" s="19">
        <v>1395716.96</v>
      </c>
      <c r="H306" s="19">
        <f t="shared" ref="H306" si="41">F306*G306</f>
        <v>1395716.96</v>
      </c>
      <c r="I306" s="19">
        <f t="shared" ref="I306" si="42">H306*1.12</f>
        <v>1563202.9952</v>
      </c>
      <c r="J306" s="157" t="s">
        <v>83</v>
      </c>
      <c r="K306" s="160" t="s">
        <v>17</v>
      </c>
      <c r="L306" s="161" t="s">
        <v>14</v>
      </c>
    </row>
    <row r="307" spans="1:12" s="66" customFormat="1" ht="146.25" customHeight="1" x14ac:dyDescent="0.25">
      <c r="A307" s="158">
        <v>152</v>
      </c>
      <c r="B307" s="160" t="s">
        <v>667</v>
      </c>
      <c r="C307" s="161" t="s">
        <v>51</v>
      </c>
      <c r="D307" s="160" t="s">
        <v>664</v>
      </c>
      <c r="E307" s="37" t="s">
        <v>11</v>
      </c>
      <c r="F307" s="38">
        <v>1</v>
      </c>
      <c r="G307" s="19">
        <v>337000</v>
      </c>
      <c r="H307" s="159">
        <f t="shared" si="39"/>
        <v>337000</v>
      </c>
      <c r="I307" s="19">
        <f t="shared" si="40"/>
        <v>377440.00000000006</v>
      </c>
      <c r="J307" s="159" t="s">
        <v>61</v>
      </c>
      <c r="K307" s="160" t="s">
        <v>17</v>
      </c>
      <c r="L307" s="161" t="s">
        <v>14</v>
      </c>
    </row>
    <row r="308" spans="1:12" s="66" customFormat="1" ht="146.25" customHeight="1" x14ac:dyDescent="0.25">
      <c r="A308" s="158">
        <v>153</v>
      </c>
      <c r="B308" s="160" t="s">
        <v>530</v>
      </c>
      <c r="C308" s="161" t="s">
        <v>433</v>
      </c>
      <c r="D308" s="63" t="s">
        <v>671</v>
      </c>
      <c r="E308" s="64" t="s">
        <v>53</v>
      </c>
      <c r="F308" s="64">
        <v>1</v>
      </c>
      <c r="G308" s="19">
        <v>729200</v>
      </c>
      <c r="H308" s="19">
        <f t="shared" si="39"/>
        <v>729200</v>
      </c>
      <c r="I308" s="19">
        <f t="shared" si="40"/>
        <v>816704.00000000012</v>
      </c>
      <c r="J308" s="157" t="s">
        <v>83</v>
      </c>
      <c r="K308" s="160" t="s">
        <v>17</v>
      </c>
      <c r="L308" s="161" t="s">
        <v>14</v>
      </c>
    </row>
    <row r="309" spans="1:12" s="66" customFormat="1" ht="146.25" customHeight="1" x14ac:dyDescent="0.25">
      <c r="A309" s="158">
        <v>154</v>
      </c>
      <c r="B309" s="160" t="s">
        <v>665</v>
      </c>
      <c r="C309" s="161" t="s">
        <v>433</v>
      </c>
      <c r="D309" s="63" t="s">
        <v>520</v>
      </c>
      <c r="E309" s="64" t="s">
        <v>53</v>
      </c>
      <c r="F309" s="64">
        <v>1</v>
      </c>
      <c r="G309" s="19">
        <v>602607.15</v>
      </c>
      <c r="H309" s="19">
        <f t="shared" ref="H309" si="43">F309*G309</f>
        <v>602607.15</v>
      </c>
      <c r="I309" s="19">
        <f t="shared" ref="I309" si="44">H309*1.12</f>
        <v>674920.00800000015</v>
      </c>
      <c r="J309" s="157" t="s">
        <v>83</v>
      </c>
      <c r="K309" s="160" t="s">
        <v>17</v>
      </c>
      <c r="L309" s="161" t="s">
        <v>14</v>
      </c>
    </row>
    <row r="310" spans="1:12" s="66" customFormat="1" ht="146.25" customHeight="1" x14ac:dyDescent="0.25">
      <c r="A310" s="158">
        <v>155</v>
      </c>
      <c r="B310" s="160" t="s">
        <v>672</v>
      </c>
      <c r="C310" s="161" t="s">
        <v>51</v>
      </c>
      <c r="D310" s="160" t="s">
        <v>396</v>
      </c>
      <c r="E310" s="160" t="s">
        <v>11</v>
      </c>
      <c r="F310" s="162">
        <v>1</v>
      </c>
      <c r="G310" s="21">
        <v>895388</v>
      </c>
      <c r="H310" s="159">
        <f t="shared" si="39"/>
        <v>895388</v>
      </c>
      <c r="I310" s="19">
        <f t="shared" si="40"/>
        <v>1002834.56</v>
      </c>
      <c r="J310" s="157" t="s">
        <v>83</v>
      </c>
      <c r="K310" s="160" t="s">
        <v>17</v>
      </c>
      <c r="L310" s="161" t="s">
        <v>14</v>
      </c>
    </row>
    <row r="311" spans="1:12" s="66" customFormat="1" ht="201" customHeight="1" x14ac:dyDescent="0.25">
      <c r="A311" s="164">
        <v>156</v>
      </c>
      <c r="B311" s="168" t="s">
        <v>683</v>
      </c>
      <c r="C311" s="169" t="s">
        <v>51</v>
      </c>
      <c r="D311" s="168" t="s">
        <v>292</v>
      </c>
      <c r="E311" s="170" t="s">
        <v>53</v>
      </c>
      <c r="F311" s="170">
        <v>1</v>
      </c>
      <c r="G311" s="19">
        <v>3174843.75</v>
      </c>
      <c r="H311" s="19">
        <f t="shared" si="39"/>
        <v>3174843.75</v>
      </c>
      <c r="I311" s="19">
        <f t="shared" si="40"/>
        <v>3555825.0000000005</v>
      </c>
      <c r="J311" s="168" t="s">
        <v>83</v>
      </c>
      <c r="K311" s="168" t="s">
        <v>17</v>
      </c>
      <c r="L311" s="169" t="s">
        <v>14</v>
      </c>
    </row>
    <row r="312" spans="1:12" s="66" customFormat="1" ht="201" customHeight="1" x14ac:dyDescent="0.25">
      <c r="A312" s="164">
        <v>157</v>
      </c>
      <c r="B312" s="168" t="s">
        <v>696</v>
      </c>
      <c r="C312" s="169" t="s">
        <v>51</v>
      </c>
      <c r="D312" s="168" t="s">
        <v>292</v>
      </c>
      <c r="E312" s="170" t="s">
        <v>53</v>
      </c>
      <c r="F312" s="170">
        <v>1</v>
      </c>
      <c r="G312" s="19">
        <v>3024718.75</v>
      </c>
      <c r="H312" s="19">
        <f t="shared" ref="H312" si="45">F312*G312</f>
        <v>3024718.75</v>
      </c>
      <c r="I312" s="19">
        <f t="shared" ref="I312" si="46">H312*1.12</f>
        <v>3387685.0000000005</v>
      </c>
      <c r="J312" s="168" t="s">
        <v>83</v>
      </c>
      <c r="K312" s="168" t="s">
        <v>17</v>
      </c>
      <c r="L312" s="169" t="s">
        <v>14</v>
      </c>
    </row>
    <row r="313" spans="1:12" s="66" customFormat="1" ht="146.25" customHeight="1" x14ac:dyDescent="0.25">
      <c r="A313" s="164">
        <v>158</v>
      </c>
      <c r="B313" s="63" t="s">
        <v>685</v>
      </c>
      <c r="C313" s="169" t="s">
        <v>51</v>
      </c>
      <c r="D313" s="63" t="s">
        <v>524</v>
      </c>
      <c r="E313" s="64" t="s">
        <v>53</v>
      </c>
      <c r="F313" s="64">
        <v>1</v>
      </c>
      <c r="G313" s="65">
        <v>7711321.4299999997</v>
      </c>
      <c r="H313" s="65">
        <f t="shared" si="39"/>
        <v>7711321.4299999997</v>
      </c>
      <c r="I313" s="19">
        <f t="shared" si="40"/>
        <v>8636680.001600001</v>
      </c>
      <c r="J313" s="166" t="s">
        <v>83</v>
      </c>
      <c r="K313" s="168" t="s">
        <v>17</v>
      </c>
      <c r="L313" s="169" t="s">
        <v>14</v>
      </c>
    </row>
    <row r="314" spans="1:12" s="66" customFormat="1" ht="146.25" customHeight="1" x14ac:dyDescent="0.25">
      <c r="A314" s="164">
        <v>159</v>
      </c>
      <c r="B314" s="63" t="s">
        <v>684</v>
      </c>
      <c r="C314" s="169" t="s">
        <v>51</v>
      </c>
      <c r="D314" s="63" t="s">
        <v>524</v>
      </c>
      <c r="E314" s="64" t="s">
        <v>53</v>
      </c>
      <c r="F314" s="64">
        <v>1</v>
      </c>
      <c r="G314" s="65">
        <v>6499682.1399999997</v>
      </c>
      <c r="H314" s="65">
        <f t="shared" ref="H314:H332" si="47">F314*G314</f>
        <v>6499682.1399999997</v>
      </c>
      <c r="I314" s="19">
        <f t="shared" ref="I314:I332" si="48">H314*1.12</f>
        <v>7279643.9968000008</v>
      </c>
      <c r="J314" s="166" t="s">
        <v>96</v>
      </c>
      <c r="K314" s="168" t="s">
        <v>17</v>
      </c>
      <c r="L314" s="169" t="s">
        <v>14</v>
      </c>
    </row>
    <row r="315" spans="1:12" s="66" customFormat="1" ht="146.25" customHeight="1" x14ac:dyDescent="0.25">
      <c r="A315" s="164">
        <v>160</v>
      </c>
      <c r="B315" s="168" t="s">
        <v>687</v>
      </c>
      <c r="C315" s="169" t="s">
        <v>51</v>
      </c>
      <c r="D315" s="168" t="s">
        <v>686</v>
      </c>
      <c r="E315" s="64" t="s">
        <v>53</v>
      </c>
      <c r="F315" s="64">
        <v>1</v>
      </c>
      <c r="G315" s="19">
        <v>5505598</v>
      </c>
      <c r="H315" s="19">
        <f t="shared" si="47"/>
        <v>5505598</v>
      </c>
      <c r="I315" s="19">
        <f t="shared" si="48"/>
        <v>6166269.7600000007</v>
      </c>
      <c r="J315" s="166" t="s">
        <v>293</v>
      </c>
      <c r="K315" s="168" t="s">
        <v>17</v>
      </c>
      <c r="L315" s="169" t="s">
        <v>14</v>
      </c>
    </row>
    <row r="316" spans="1:12" s="66" customFormat="1" ht="146.25" customHeight="1" x14ac:dyDescent="0.25">
      <c r="A316" s="164">
        <v>161</v>
      </c>
      <c r="B316" s="168" t="s">
        <v>697</v>
      </c>
      <c r="C316" s="169" t="s">
        <v>51</v>
      </c>
      <c r="D316" s="168" t="s">
        <v>141</v>
      </c>
      <c r="E316" s="64" t="s">
        <v>53</v>
      </c>
      <c r="F316" s="64">
        <v>1</v>
      </c>
      <c r="G316" s="19">
        <v>220983</v>
      </c>
      <c r="H316" s="19">
        <f t="shared" ref="H316" si="49">F316*G316</f>
        <v>220983</v>
      </c>
      <c r="I316" s="19">
        <f t="shared" ref="I316" si="50">H316*1.12</f>
        <v>247500.96000000002</v>
      </c>
      <c r="J316" s="166" t="s">
        <v>96</v>
      </c>
      <c r="K316" s="168" t="s">
        <v>17</v>
      </c>
      <c r="L316" s="169" t="s">
        <v>14</v>
      </c>
    </row>
    <row r="317" spans="1:12" s="66" customFormat="1" ht="146.25" customHeight="1" x14ac:dyDescent="0.25">
      <c r="A317" s="164">
        <v>162</v>
      </c>
      <c r="B317" s="168" t="s">
        <v>698</v>
      </c>
      <c r="C317" s="169" t="s">
        <v>95</v>
      </c>
      <c r="D317" s="168" t="s">
        <v>705</v>
      </c>
      <c r="E317" s="64" t="s">
        <v>53</v>
      </c>
      <c r="F317" s="64">
        <v>1</v>
      </c>
      <c r="G317" s="19">
        <v>1216000</v>
      </c>
      <c r="H317" s="19">
        <f t="shared" ref="H317:H323" si="51">F317*G317</f>
        <v>1216000</v>
      </c>
      <c r="I317" s="19">
        <f t="shared" ref="I317:I323" si="52">H317*1.12</f>
        <v>1361920.0000000002</v>
      </c>
      <c r="J317" s="166" t="s">
        <v>709</v>
      </c>
      <c r="K317" s="168" t="s">
        <v>325</v>
      </c>
      <c r="L317" s="169" t="s">
        <v>14</v>
      </c>
    </row>
    <row r="318" spans="1:12" s="66" customFormat="1" ht="146.25" customHeight="1" x14ac:dyDescent="0.25">
      <c r="A318" s="164">
        <v>163</v>
      </c>
      <c r="B318" s="168" t="s">
        <v>699</v>
      </c>
      <c r="C318" s="169" t="s">
        <v>95</v>
      </c>
      <c r="D318" s="168" t="s">
        <v>533</v>
      </c>
      <c r="E318" s="64" t="s">
        <v>53</v>
      </c>
      <c r="F318" s="64">
        <v>1</v>
      </c>
      <c r="G318" s="19">
        <v>1478500</v>
      </c>
      <c r="H318" s="19">
        <f t="shared" si="51"/>
        <v>1478500</v>
      </c>
      <c r="I318" s="19">
        <f t="shared" si="52"/>
        <v>1655920.0000000002</v>
      </c>
      <c r="J318" s="166" t="s">
        <v>306</v>
      </c>
      <c r="K318" s="168" t="s">
        <v>325</v>
      </c>
      <c r="L318" s="169" t="s">
        <v>14</v>
      </c>
    </row>
    <row r="319" spans="1:12" s="66" customFormat="1" ht="146.25" customHeight="1" x14ac:dyDescent="0.25">
      <c r="A319" s="164">
        <v>164</v>
      </c>
      <c r="B319" s="168" t="s">
        <v>700</v>
      </c>
      <c r="C319" s="169" t="s">
        <v>95</v>
      </c>
      <c r="D319" s="168" t="s">
        <v>706</v>
      </c>
      <c r="E319" s="64" t="s">
        <v>53</v>
      </c>
      <c r="F319" s="64">
        <v>1</v>
      </c>
      <c r="G319" s="19">
        <v>2011500</v>
      </c>
      <c r="H319" s="19">
        <f t="shared" si="51"/>
        <v>2011500</v>
      </c>
      <c r="I319" s="19">
        <f t="shared" si="52"/>
        <v>2252880</v>
      </c>
      <c r="J319" s="166" t="s">
        <v>709</v>
      </c>
      <c r="K319" s="168" t="s">
        <v>325</v>
      </c>
      <c r="L319" s="169" t="s">
        <v>14</v>
      </c>
    </row>
    <row r="320" spans="1:12" s="66" customFormat="1" ht="146.25" customHeight="1" x14ac:dyDescent="0.25">
      <c r="A320" s="164">
        <v>165</v>
      </c>
      <c r="B320" s="168" t="s">
        <v>701</v>
      </c>
      <c r="C320" s="169" t="s">
        <v>95</v>
      </c>
      <c r="D320" s="168" t="s">
        <v>707</v>
      </c>
      <c r="E320" s="64" t="s">
        <v>53</v>
      </c>
      <c r="F320" s="64">
        <v>1</v>
      </c>
      <c r="G320" s="19">
        <v>1368250</v>
      </c>
      <c r="H320" s="19">
        <f t="shared" si="51"/>
        <v>1368250</v>
      </c>
      <c r="I320" s="19">
        <f t="shared" si="52"/>
        <v>1532440.0000000002</v>
      </c>
      <c r="J320" s="166" t="s">
        <v>710</v>
      </c>
      <c r="K320" s="168" t="s">
        <v>325</v>
      </c>
      <c r="L320" s="169" t="s">
        <v>14</v>
      </c>
    </row>
    <row r="321" spans="1:12" s="66" customFormat="1" ht="146.25" customHeight="1" x14ac:dyDescent="0.25">
      <c r="A321" s="164">
        <v>166</v>
      </c>
      <c r="B321" s="168" t="s">
        <v>702</v>
      </c>
      <c r="C321" s="169" t="s">
        <v>95</v>
      </c>
      <c r="D321" s="168" t="s">
        <v>708</v>
      </c>
      <c r="E321" s="64" t="s">
        <v>53</v>
      </c>
      <c r="F321" s="64">
        <v>1</v>
      </c>
      <c r="G321" s="19">
        <v>20826250</v>
      </c>
      <c r="H321" s="19">
        <f t="shared" si="51"/>
        <v>20826250</v>
      </c>
      <c r="I321" s="19">
        <f t="shared" si="52"/>
        <v>23325400.000000004</v>
      </c>
      <c r="J321" s="166" t="s">
        <v>709</v>
      </c>
      <c r="K321" s="168" t="s">
        <v>325</v>
      </c>
      <c r="L321" s="169" t="s">
        <v>14</v>
      </c>
    </row>
    <row r="322" spans="1:12" s="66" customFormat="1" ht="146.25" customHeight="1" x14ac:dyDescent="0.25">
      <c r="A322" s="164">
        <v>167</v>
      </c>
      <c r="B322" s="168" t="s">
        <v>703</v>
      </c>
      <c r="C322" s="169" t="s">
        <v>95</v>
      </c>
      <c r="D322" s="168" t="s">
        <v>708</v>
      </c>
      <c r="E322" s="64" t="s">
        <v>53</v>
      </c>
      <c r="F322" s="64">
        <v>1</v>
      </c>
      <c r="G322" s="19">
        <v>1422750</v>
      </c>
      <c r="H322" s="19">
        <f t="shared" si="51"/>
        <v>1422750</v>
      </c>
      <c r="I322" s="19">
        <f t="shared" si="52"/>
        <v>1593480.0000000002</v>
      </c>
      <c r="J322" s="166" t="s">
        <v>711</v>
      </c>
      <c r="K322" s="168" t="s">
        <v>325</v>
      </c>
      <c r="L322" s="169" t="s">
        <v>14</v>
      </c>
    </row>
    <row r="323" spans="1:12" s="66" customFormat="1" ht="146.25" customHeight="1" x14ac:dyDescent="0.25">
      <c r="A323" s="164">
        <v>168</v>
      </c>
      <c r="B323" s="168" t="s">
        <v>704</v>
      </c>
      <c r="C323" s="169" t="s">
        <v>95</v>
      </c>
      <c r="D323" s="168" t="s">
        <v>706</v>
      </c>
      <c r="E323" s="64" t="s">
        <v>53</v>
      </c>
      <c r="F323" s="64">
        <v>1</v>
      </c>
      <c r="G323" s="19">
        <v>20329000</v>
      </c>
      <c r="H323" s="19">
        <f t="shared" si="51"/>
        <v>20329000</v>
      </c>
      <c r="I323" s="19">
        <f t="shared" si="52"/>
        <v>22768480.000000004</v>
      </c>
      <c r="J323" s="166" t="s">
        <v>385</v>
      </c>
      <c r="K323" s="168" t="s">
        <v>325</v>
      </c>
      <c r="L323" s="169" t="s">
        <v>14</v>
      </c>
    </row>
    <row r="324" spans="1:12" s="66" customFormat="1" ht="146.25" customHeight="1" x14ac:dyDescent="0.25">
      <c r="A324" s="164">
        <v>169</v>
      </c>
      <c r="B324" s="196" t="s">
        <v>741</v>
      </c>
      <c r="C324" s="169" t="s">
        <v>51</v>
      </c>
      <c r="D324" s="63" t="s">
        <v>689</v>
      </c>
      <c r="E324" s="64" t="s">
        <v>53</v>
      </c>
      <c r="F324" s="64">
        <v>1</v>
      </c>
      <c r="G324" s="19">
        <v>2292168</v>
      </c>
      <c r="H324" s="19">
        <f t="shared" si="47"/>
        <v>2292168</v>
      </c>
      <c r="I324" s="19">
        <f t="shared" si="48"/>
        <v>2567228.16</v>
      </c>
      <c r="J324" s="167" t="s">
        <v>688</v>
      </c>
      <c r="K324" s="168" t="s">
        <v>17</v>
      </c>
      <c r="L324" s="169" t="s">
        <v>14</v>
      </c>
    </row>
    <row r="325" spans="1:12" s="66" customFormat="1" ht="146.25" customHeight="1" x14ac:dyDescent="0.25">
      <c r="A325" s="164">
        <v>170</v>
      </c>
      <c r="B325" s="180" t="s">
        <v>692</v>
      </c>
      <c r="C325" s="179" t="s">
        <v>95</v>
      </c>
      <c r="D325" s="180" t="s">
        <v>693</v>
      </c>
      <c r="E325" s="183" t="s">
        <v>53</v>
      </c>
      <c r="F325" s="183">
        <v>1</v>
      </c>
      <c r="G325" s="182">
        <v>3213840</v>
      </c>
      <c r="H325" s="182">
        <f t="shared" si="47"/>
        <v>3213840</v>
      </c>
      <c r="I325" s="182">
        <f t="shared" si="48"/>
        <v>3599500.8000000003</v>
      </c>
      <c r="J325" s="181" t="s">
        <v>96</v>
      </c>
      <c r="K325" s="180" t="s">
        <v>17</v>
      </c>
      <c r="L325" s="179" t="s">
        <v>14</v>
      </c>
    </row>
    <row r="326" spans="1:12" s="198" customFormat="1" ht="146.25" customHeight="1" x14ac:dyDescent="0.25">
      <c r="A326" s="53">
        <v>171</v>
      </c>
      <c r="B326" s="52" t="s">
        <v>714</v>
      </c>
      <c r="C326" s="57" t="s">
        <v>51</v>
      </c>
      <c r="D326" s="52" t="s">
        <v>740</v>
      </c>
      <c r="E326" s="197" t="s">
        <v>11</v>
      </c>
      <c r="F326" s="197">
        <v>1</v>
      </c>
      <c r="G326" s="195">
        <v>2811754</v>
      </c>
      <c r="H326" s="195">
        <f t="shared" si="47"/>
        <v>2811754</v>
      </c>
      <c r="I326" s="58">
        <f t="shared" si="48"/>
        <v>3149164.4800000004</v>
      </c>
      <c r="J326" s="195" t="s">
        <v>385</v>
      </c>
      <c r="K326" s="52" t="s">
        <v>17</v>
      </c>
      <c r="L326" s="57" t="s">
        <v>14</v>
      </c>
    </row>
    <row r="327" spans="1:12" s="198" customFormat="1" ht="146.25" customHeight="1" x14ac:dyDescent="0.25">
      <c r="A327" s="213">
        <v>172</v>
      </c>
      <c r="B327" s="215" t="s">
        <v>743</v>
      </c>
      <c r="C327" s="216" t="s">
        <v>95</v>
      </c>
      <c r="D327" s="215" t="s">
        <v>746</v>
      </c>
      <c r="E327" s="37" t="s">
        <v>11</v>
      </c>
      <c r="F327" s="38">
        <v>1</v>
      </c>
      <c r="G327" s="19">
        <v>5686000</v>
      </c>
      <c r="H327" s="214">
        <f t="shared" si="47"/>
        <v>5686000</v>
      </c>
      <c r="I327" s="19">
        <f t="shared" si="48"/>
        <v>6368320.0000000009</v>
      </c>
      <c r="J327" s="214" t="s">
        <v>710</v>
      </c>
      <c r="K327" s="215" t="s">
        <v>325</v>
      </c>
      <c r="L327" s="216" t="s">
        <v>14</v>
      </c>
    </row>
    <row r="328" spans="1:12" s="198" customFormat="1" ht="146.25" customHeight="1" x14ac:dyDescent="0.25">
      <c r="A328" s="53">
        <v>173</v>
      </c>
      <c r="B328" s="68" t="s">
        <v>744</v>
      </c>
      <c r="C328" s="64" t="s">
        <v>51</v>
      </c>
      <c r="D328" s="68" t="s">
        <v>745</v>
      </c>
      <c r="E328" s="64" t="s">
        <v>11</v>
      </c>
      <c r="F328" s="64">
        <v>1</v>
      </c>
      <c r="G328" s="65">
        <v>1238363</v>
      </c>
      <c r="H328" s="217">
        <f t="shared" si="47"/>
        <v>1238363</v>
      </c>
      <c r="I328" s="19">
        <f t="shared" si="48"/>
        <v>1386966.56</v>
      </c>
      <c r="J328" s="214" t="s">
        <v>747</v>
      </c>
      <c r="K328" s="215" t="s">
        <v>17</v>
      </c>
      <c r="L328" s="216" t="s">
        <v>14</v>
      </c>
    </row>
    <row r="329" spans="1:12" s="198" customFormat="1" ht="146.25" customHeight="1" x14ac:dyDescent="0.25">
      <c r="A329" s="219">
        <v>174</v>
      </c>
      <c r="B329" s="52" t="s">
        <v>749</v>
      </c>
      <c r="C329" s="57" t="s">
        <v>51</v>
      </c>
      <c r="D329" s="52" t="s">
        <v>396</v>
      </c>
      <c r="E329" s="52" t="s">
        <v>11</v>
      </c>
      <c r="F329" s="53">
        <v>1</v>
      </c>
      <c r="G329" s="62">
        <v>21705</v>
      </c>
      <c r="H329" s="55">
        <f t="shared" si="47"/>
        <v>21705</v>
      </c>
      <c r="I329" s="58">
        <f t="shared" si="48"/>
        <v>24309.600000000002</v>
      </c>
      <c r="J329" s="55" t="s">
        <v>83</v>
      </c>
      <c r="K329" s="52" t="s">
        <v>17</v>
      </c>
      <c r="L329" s="57" t="s">
        <v>14</v>
      </c>
    </row>
    <row r="330" spans="1:12" s="198" customFormat="1" ht="146.25" customHeight="1" x14ac:dyDescent="0.25">
      <c r="A330" s="219">
        <v>175</v>
      </c>
      <c r="B330" s="52" t="s">
        <v>750</v>
      </c>
      <c r="C330" s="57" t="s">
        <v>51</v>
      </c>
      <c r="D330" s="52" t="s">
        <v>396</v>
      </c>
      <c r="E330" s="52" t="s">
        <v>11</v>
      </c>
      <c r="F330" s="53">
        <v>1</v>
      </c>
      <c r="G330" s="62">
        <v>102680</v>
      </c>
      <c r="H330" s="55">
        <f t="shared" si="47"/>
        <v>102680</v>
      </c>
      <c r="I330" s="58">
        <f t="shared" si="48"/>
        <v>115001.60000000001</v>
      </c>
      <c r="J330" s="55" t="s">
        <v>96</v>
      </c>
      <c r="K330" s="52" t="s">
        <v>17</v>
      </c>
      <c r="L330" s="57" t="s">
        <v>14</v>
      </c>
    </row>
    <row r="331" spans="1:12" s="198" customFormat="1" ht="146.25" customHeight="1" x14ac:dyDescent="0.25">
      <c r="A331" s="53">
        <v>176</v>
      </c>
      <c r="B331" s="52" t="s">
        <v>751</v>
      </c>
      <c r="C331" s="57" t="s">
        <v>51</v>
      </c>
      <c r="D331" s="52" t="s">
        <v>752</v>
      </c>
      <c r="E331" s="60" t="s">
        <v>11</v>
      </c>
      <c r="F331" s="61">
        <v>1</v>
      </c>
      <c r="G331" s="223">
        <v>100500</v>
      </c>
      <c r="H331" s="55">
        <f t="shared" si="47"/>
        <v>100500</v>
      </c>
      <c r="I331" s="58">
        <f t="shared" si="48"/>
        <v>112560.00000000001</v>
      </c>
      <c r="J331" s="55" t="s">
        <v>61</v>
      </c>
      <c r="K331" s="52" t="s">
        <v>17</v>
      </c>
      <c r="L331" s="57" t="s">
        <v>14</v>
      </c>
    </row>
    <row r="332" spans="1:12" s="198" customFormat="1" ht="146.25" customHeight="1" x14ac:dyDescent="0.25">
      <c r="A332" s="53">
        <v>177</v>
      </c>
      <c r="B332" s="193" t="s">
        <v>753</v>
      </c>
      <c r="C332" s="194" t="s">
        <v>754</v>
      </c>
      <c r="D332" s="224" t="s">
        <v>757</v>
      </c>
      <c r="E332" s="193" t="s">
        <v>105</v>
      </c>
      <c r="F332" s="203">
        <v>1</v>
      </c>
      <c r="G332" s="223">
        <v>1215200</v>
      </c>
      <c r="H332" s="55">
        <f t="shared" si="47"/>
        <v>1215200</v>
      </c>
      <c r="I332" s="58">
        <f t="shared" si="48"/>
        <v>1361024.0000000002</v>
      </c>
      <c r="J332" s="203" t="s">
        <v>755</v>
      </c>
      <c r="K332" s="52" t="s">
        <v>17</v>
      </c>
      <c r="L332" s="193" t="s">
        <v>14</v>
      </c>
    </row>
    <row r="333" spans="1:12" s="25" customFormat="1" ht="35.25" customHeight="1" x14ac:dyDescent="0.3">
      <c r="A333" s="184"/>
      <c r="B333" s="244" t="s">
        <v>29</v>
      </c>
      <c r="C333" s="245"/>
      <c r="D333" s="245"/>
      <c r="E333" s="245"/>
      <c r="F333" s="245"/>
      <c r="G333" s="246"/>
      <c r="H333" s="185">
        <f>SUM(H155:H332)</f>
        <v>344754867.58330005</v>
      </c>
      <c r="I333" s="185">
        <f>SUM(I155:I332)</f>
        <v>386125451.69329596</v>
      </c>
      <c r="J333" s="186"/>
      <c r="K333" s="187" t="s">
        <v>0</v>
      </c>
      <c r="L333" s="188"/>
    </row>
    <row r="334" spans="1:12" s="25" customFormat="1" ht="32.25" customHeight="1" x14ac:dyDescent="0.3">
      <c r="A334" s="40"/>
      <c r="B334" s="241" t="s">
        <v>38</v>
      </c>
      <c r="C334" s="242"/>
      <c r="D334" s="242"/>
      <c r="E334" s="242"/>
      <c r="F334" s="242"/>
      <c r="G334" s="242"/>
      <c r="H334" s="242"/>
      <c r="I334" s="242"/>
      <c r="J334" s="242"/>
      <c r="K334" s="242"/>
      <c r="L334" s="243"/>
    </row>
    <row r="335" spans="1:12" ht="108" hidden="1" customHeight="1" x14ac:dyDescent="0.25">
      <c r="A335" s="90"/>
      <c r="B335" s="102"/>
      <c r="C335" s="103"/>
      <c r="D335" s="102"/>
      <c r="E335" s="102"/>
      <c r="F335" s="102"/>
      <c r="G335" s="126"/>
      <c r="H335" s="100"/>
      <c r="I335" s="100"/>
      <c r="J335" s="102"/>
      <c r="K335" s="102"/>
      <c r="L335" s="102"/>
    </row>
    <row r="336" spans="1:12" ht="145.5" customHeight="1" x14ac:dyDescent="0.25">
      <c r="A336" s="90">
        <v>1</v>
      </c>
      <c r="B336" s="102" t="s">
        <v>73</v>
      </c>
      <c r="C336" s="103" t="s">
        <v>74</v>
      </c>
      <c r="D336" s="102" t="s">
        <v>116</v>
      </c>
      <c r="E336" s="102" t="s">
        <v>76</v>
      </c>
      <c r="F336" s="102">
        <v>1</v>
      </c>
      <c r="G336" s="126"/>
      <c r="H336" s="159">
        <v>6934616</v>
      </c>
      <c r="I336" s="159">
        <f t="shared" ref="I336:I340" si="53">H336*1.12</f>
        <v>7766769.9200000009</v>
      </c>
      <c r="J336" s="102" t="s">
        <v>77</v>
      </c>
      <c r="K336" s="102"/>
      <c r="L336" s="102" t="s">
        <v>79</v>
      </c>
    </row>
    <row r="337" spans="1:12" ht="108" customHeight="1" x14ac:dyDescent="0.25">
      <c r="A337" s="90">
        <v>2</v>
      </c>
      <c r="B337" s="102" t="s">
        <v>75</v>
      </c>
      <c r="C337" s="103" t="s">
        <v>74</v>
      </c>
      <c r="D337" s="102" t="s">
        <v>117</v>
      </c>
      <c r="E337" s="102" t="s">
        <v>76</v>
      </c>
      <c r="F337" s="102">
        <v>1</v>
      </c>
      <c r="G337" s="126"/>
      <c r="H337" s="100">
        <v>3689000</v>
      </c>
      <c r="I337" s="100">
        <f t="shared" si="53"/>
        <v>4131680.0000000005</v>
      </c>
      <c r="J337" s="102" t="s">
        <v>78</v>
      </c>
      <c r="K337" s="102"/>
      <c r="L337" s="102" t="s">
        <v>80</v>
      </c>
    </row>
    <row r="338" spans="1:12" ht="126" customHeight="1" x14ac:dyDescent="0.25">
      <c r="A338" s="90">
        <v>3</v>
      </c>
      <c r="B338" s="102" t="s">
        <v>81</v>
      </c>
      <c r="C338" s="103" t="s">
        <v>74</v>
      </c>
      <c r="D338" s="102" t="s">
        <v>122</v>
      </c>
      <c r="E338" s="102" t="s">
        <v>76</v>
      </c>
      <c r="F338" s="102">
        <v>1</v>
      </c>
      <c r="G338" s="126"/>
      <c r="H338" s="100">
        <v>14918000</v>
      </c>
      <c r="I338" s="100">
        <f t="shared" si="53"/>
        <v>16708160.000000002</v>
      </c>
      <c r="J338" s="102" t="s">
        <v>133</v>
      </c>
      <c r="K338" s="102"/>
      <c r="L338" s="102" t="s">
        <v>84</v>
      </c>
    </row>
    <row r="339" spans="1:12" ht="119.25" customHeight="1" x14ac:dyDescent="0.25">
      <c r="A339" s="90">
        <v>4</v>
      </c>
      <c r="B339" s="102" t="s">
        <v>82</v>
      </c>
      <c r="C339" s="103" t="s">
        <v>74</v>
      </c>
      <c r="D339" s="102" t="s">
        <v>123</v>
      </c>
      <c r="E339" s="102" t="s">
        <v>76</v>
      </c>
      <c r="F339" s="102">
        <v>1</v>
      </c>
      <c r="G339" s="126"/>
      <c r="H339" s="100">
        <v>450000</v>
      </c>
      <c r="I339" s="100">
        <f t="shared" si="53"/>
        <v>504000.00000000006</v>
      </c>
      <c r="J339" s="102" t="s">
        <v>78</v>
      </c>
      <c r="K339" s="102"/>
      <c r="L339" s="103" t="s">
        <v>14</v>
      </c>
    </row>
    <row r="340" spans="1:12" s="56" customFormat="1" ht="252.75" customHeight="1" x14ac:dyDescent="0.25">
      <c r="A340" s="99">
        <v>5</v>
      </c>
      <c r="B340" s="52" t="s">
        <v>368</v>
      </c>
      <c r="C340" s="60" t="s">
        <v>74</v>
      </c>
      <c r="D340" s="52" t="s">
        <v>382</v>
      </c>
      <c r="E340" s="52" t="s">
        <v>76</v>
      </c>
      <c r="F340" s="52">
        <v>1</v>
      </c>
      <c r="G340" s="55"/>
      <c r="H340" s="55">
        <v>1796429</v>
      </c>
      <c r="I340" s="55">
        <f t="shared" si="53"/>
        <v>2012000.4800000002</v>
      </c>
      <c r="J340" s="55" t="s">
        <v>309</v>
      </c>
      <c r="K340" s="52"/>
      <c r="L340" s="57" t="s">
        <v>14</v>
      </c>
    </row>
    <row r="341" spans="1:12" ht="207" customHeight="1" x14ac:dyDescent="0.25">
      <c r="A341" s="20">
        <v>6</v>
      </c>
      <c r="B341" s="102" t="s">
        <v>286</v>
      </c>
      <c r="C341" s="102" t="s">
        <v>36</v>
      </c>
      <c r="D341" s="102" t="s">
        <v>291</v>
      </c>
      <c r="E341" s="102" t="s">
        <v>76</v>
      </c>
      <c r="F341" s="102">
        <v>1</v>
      </c>
      <c r="G341" s="126"/>
      <c r="H341" s="19">
        <v>1000000</v>
      </c>
      <c r="I341" s="19">
        <f>H341*1.12</f>
        <v>1120000</v>
      </c>
      <c r="J341" s="100" t="s">
        <v>287</v>
      </c>
      <c r="K341" s="102"/>
      <c r="L341" s="102" t="s">
        <v>288</v>
      </c>
    </row>
    <row r="342" spans="1:12" ht="214.5" customHeight="1" x14ac:dyDescent="0.25">
      <c r="A342" s="90">
        <v>7</v>
      </c>
      <c r="B342" s="102" t="s">
        <v>318</v>
      </c>
      <c r="C342" s="103" t="s">
        <v>74</v>
      </c>
      <c r="D342" s="102" t="s">
        <v>307</v>
      </c>
      <c r="E342" s="71" t="s">
        <v>76</v>
      </c>
      <c r="F342" s="71">
        <v>1</v>
      </c>
      <c r="G342" s="126"/>
      <c r="H342" s="19">
        <v>10620600</v>
      </c>
      <c r="I342" s="19">
        <f>H342*1.12</f>
        <v>11895072.000000002</v>
      </c>
      <c r="J342" s="100" t="s">
        <v>308</v>
      </c>
      <c r="K342" s="102"/>
      <c r="L342" s="102" t="s">
        <v>79</v>
      </c>
    </row>
    <row r="343" spans="1:12" ht="272.25" customHeight="1" x14ac:dyDescent="0.25">
      <c r="A343" s="90">
        <v>8</v>
      </c>
      <c r="B343" s="102" t="s">
        <v>319</v>
      </c>
      <c r="C343" s="37" t="s">
        <v>74</v>
      </c>
      <c r="D343" s="102" t="s">
        <v>317</v>
      </c>
      <c r="E343" s="71" t="s">
        <v>76</v>
      </c>
      <c r="F343" s="71">
        <v>1</v>
      </c>
      <c r="G343" s="126"/>
      <c r="H343" s="19">
        <v>3500000</v>
      </c>
      <c r="I343" s="19">
        <f>H343*1.12</f>
        <v>3920000.0000000005</v>
      </c>
      <c r="J343" s="100" t="s">
        <v>309</v>
      </c>
      <c r="K343" s="102"/>
      <c r="L343" s="103" t="s">
        <v>14</v>
      </c>
    </row>
    <row r="344" spans="1:12" ht="272.25" customHeight="1" x14ac:dyDescent="0.25">
      <c r="A344" s="90">
        <v>9</v>
      </c>
      <c r="B344" s="102" t="s">
        <v>320</v>
      </c>
      <c r="C344" s="37" t="s">
        <v>74</v>
      </c>
      <c r="D344" s="102" t="s">
        <v>311</v>
      </c>
      <c r="E344" s="71" t="s">
        <v>76</v>
      </c>
      <c r="F344" s="71">
        <v>1</v>
      </c>
      <c r="G344" s="126"/>
      <c r="H344" s="19">
        <v>4641071</v>
      </c>
      <c r="I344" s="19">
        <f>H344*1.12</f>
        <v>5197999.5200000005</v>
      </c>
      <c r="J344" s="100" t="s">
        <v>310</v>
      </c>
      <c r="K344" s="102"/>
      <c r="L344" s="103" t="s">
        <v>14</v>
      </c>
    </row>
    <row r="345" spans="1:12" s="66" customFormat="1" ht="272.25" customHeight="1" x14ac:dyDescent="0.25">
      <c r="A345" s="90">
        <v>10</v>
      </c>
      <c r="B345" s="79" t="s">
        <v>432</v>
      </c>
      <c r="C345" s="80" t="s">
        <v>433</v>
      </c>
      <c r="D345" s="79" t="s">
        <v>456</v>
      </c>
      <c r="E345" s="81" t="s">
        <v>76</v>
      </c>
      <c r="F345" s="81">
        <v>1</v>
      </c>
      <c r="G345" s="65"/>
      <c r="H345" s="19">
        <v>132832.14285714284</v>
      </c>
      <c r="I345" s="19">
        <f>H345*1.12</f>
        <v>148772</v>
      </c>
      <c r="J345" s="100" t="s">
        <v>455</v>
      </c>
      <c r="K345" s="102"/>
      <c r="L345" s="103" t="s">
        <v>14</v>
      </c>
    </row>
    <row r="346" spans="1:12" s="66" customFormat="1" ht="198.75" customHeight="1" x14ac:dyDescent="0.25">
      <c r="A346" s="90">
        <v>11</v>
      </c>
      <c r="B346" s="63" t="s">
        <v>465</v>
      </c>
      <c r="C346" s="103" t="s">
        <v>95</v>
      </c>
      <c r="D346" s="41" t="s">
        <v>468</v>
      </c>
      <c r="E346" s="73" t="s">
        <v>466</v>
      </c>
      <c r="F346" s="73">
        <v>1</v>
      </c>
      <c r="G346" s="65"/>
      <c r="H346" s="73">
        <v>107142857</v>
      </c>
      <c r="I346" s="19">
        <f t="shared" ref="I346:I348" si="54">H346*1.12</f>
        <v>119999999.84000002</v>
      </c>
      <c r="J346" s="100" t="s">
        <v>467</v>
      </c>
      <c r="K346" s="102"/>
      <c r="L346" s="102" t="s">
        <v>14</v>
      </c>
    </row>
    <row r="347" spans="1:12" ht="249" customHeight="1" x14ac:dyDescent="0.25">
      <c r="A347" s="90">
        <v>12</v>
      </c>
      <c r="B347" s="102" t="s">
        <v>557</v>
      </c>
      <c r="C347" s="103" t="s">
        <v>74</v>
      </c>
      <c r="D347" s="68" t="s">
        <v>558</v>
      </c>
      <c r="E347" s="73" t="s">
        <v>76</v>
      </c>
      <c r="F347" s="73">
        <v>1</v>
      </c>
      <c r="G347" s="65"/>
      <c r="H347" s="157">
        <v>895984</v>
      </c>
      <c r="I347" s="19">
        <f t="shared" si="54"/>
        <v>1003502.0800000001</v>
      </c>
      <c r="J347" s="100" t="s">
        <v>574</v>
      </c>
      <c r="K347" s="102"/>
      <c r="L347" s="102" t="s">
        <v>559</v>
      </c>
    </row>
    <row r="348" spans="1:12" s="25" customFormat="1" ht="37.5" customHeight="1" x14ac:dyDescent="0.3">
      <c r="A348" s="42"/>
      <c r="B348" s="238" t="s">
        <v>39</v>
      </c>
      <c r="C348" s="239"/>
      <c r="D348" s="239"/>
      <c r="E348" s="239"/>
      <c r="F348" s="239"/>
      <c r="G348" s="240"/>
      <c r="H348" s="2">
        <f>SUM(H336:H347)</f>
        <v>155721389.14285713</v>
      </c>
      <c r="I348" s="29">
        <f t="shared" si="54"/>
        <v>174407955.84</v>
      </c>
      <c r="J348" s="3"/>
      <c r="K348" s="3"/>
      <c r="L348" s="3"/>
    </row>
    <row r="349" spans="1:12" ht="29.25" customHeight="1" x14ac:dyDescent="0.25">
      <c r="A349" s="43"/>
      <c r="B349" s="247" t="s">
        <v>28</v>
      </c>
      <c r="C349" s="248"/>
      <c r="D349" s="248"/>
      <c r="E349" s="248"/>
      <c r="F349" s="248"/>
      <c r="G349" s="248"/>
      <c r="H349" s="248"/>
      <c r="I349" s="248"/>
      <c r="J349" s="248"/>
      <c r="K349" s="248"/>
      <c r="L349" s="249"/>
    </row>
    <row r="350" spans="1:12" ht="72.75" customHeight="1" x14ac:dyDescent="0.25">
      <c r="A350" s="20">
        <v>1</v>
      </c>
      <c r="B350" s="1" t="s">
        <v>62</v>
      </c>
      <c r="C350" s="103" t="s">
        <v>36</v>
      </c>
      <c r="D350" s="1" t="s">
        <v>62</v>
      </c>
      <c r="E350" s="105" t="s">
        <v>10</v>
      </c>
      <c r="F350" s="100">
        <v>1</v>
      </c>
      <c r="G350" s="126"/>
      <c r="H350" s="19">
        <v>2638393</v>
      </c>
      <c r="I350" s="19">
        <f t="shared" ref="I350:I364" si="55">H350*1.12</f>
        <v>2955000.16</v>
      </c>
      <c r="J350" s="102" t="s">
        <v>41</v>
      </c>
      <c r="K350" s="102"/>
      <c r="L350" s="103" t="s">
        <v>15</v>
      </c>
    </row>
    <row r="351" spans="1:12" ht="97.5" customHeight="1" x14ac:dyDescent="0.25">
      <c r="A351" s="20">
        <v>2</v>
      </c>
      <c r="B351" s="102" t="s">
        <v>24</v>
      </c>
      <c r="C351" s="103" t="s">
        <v>37</v>
      </c>
      <c r="D351" s="102" t="s">
        <v>24</v>
      </c>
      <c r="E351" s="92" t="s">
        <v>10</v>
      </c>
      <c r="F351" s="92">
        <v>1</v>
      </c>
      <c r="G351" s="126"/>
      <c r="H351" s="27">
        <v>682741</v>
      </c>
      <c r="I351" s="101">
        <f t="shared" si="55"/>
        <v>764669.92</v>
      </c>
      <c r="J351" s="102" t="s">
        <v>57</v>
      </c>
      <c r="K351" s="102"/>
      <c r="L351" s="102" t="s">
        <v>14</v>
      </c>
    </row>
    <row r="352" spans="1:12" ht="93.75" customHeight="1" x14ac:dyDescent="0.25">
      <c r="A352" s="20">
        <v>3</v>
      </c>
      <c r="B352" s="102" t="s">
        <v>25</v>
      </c>
      <c r="C352" s="103" t="s">
        <v>37</v>
      </c>
      <c r="D352" s="102" t="s">
        <v>56</v>
      </c>
      <c r="E352" s="92" t="s">
        <v>10</v>
      </c>
      <c r="F352" s="92">
        <v>1</v>
      </c>
      <c r="G352" s="126"/>
      <c r="H352" s="27">
        <v>25050000</v>
      </c>
      <c r="I352" s="101">
        <f t="shared" si="55"/>
        <v>28056000.000000004</v>
      </c>
      <c r="J352" s="102" t="s">
        <v>58</v>
      </c>
      <c r="K352" s="102"/>
      <c r="L352" s="102" t="s">
        <v>14</v>
      </c>
    </row>
    <row r="353" spans="1:12" ht="93.75" customHeight="1" x14ac:dyDescent="0.25">
      <c r="A353" s="20">
        <v>4</v>
      </c>
      <c r="B353" s="102" t="s">
        <v>63</v>
      </c>
      <c r="C353" s="103" t="s">
        <v>36</v>
      </c>
      <c r="D353" s="102" t="s">
        <v>64</v>
      </c>
      <c r="E353" s="92" t="s">
        <v>10</v>
      </c>
      <c r="F353" s="92">
        <v>1</v>
      </c>
      <c r="G353" s="126"/>
      <c r="H353" s="19">
        <v>6900000</v>
      </c>
      <c r="I353" s="19">
        <f t="shared" si="55"/>
        <v>7728000.0000000009</v>
      </c>
      <c r="J353" s="102" t="s">
        <v>60</v>
      </c>
      <c r="K353" s="102"/>
      <c r="L353" s="102" t="s">
        <v>14</v>
      </c>
    </row>
    <row r="354" spans="1:12" ht="213.75" customHeight="1" x14ac:dyDescent="0.25">
      <c r="A354" s="20">
        <v>5</v>
      </c>
      <c r="B354" s="102" t="s">
        <v>85</v>
      </c>
      <c r="C354" s="103" t="s">
        <v>74</v>
      </c>
      <c r="D354" s="102" t="s">
        <v>86</v>
      </c>
      <c r="E354" s="92" t="s">
        <v>10</v>
      </c>
      <c r="F354" s="92">
        <v>1</v>
      </c>
      <c r="G354" s="126"/>
      <c r="H354" s="19">
        <v>5000000</v>
      </c>
      <c r="I354" s="19">
        <f t="shared" si="55"/>
        <v>5600000.0000000009</v>
      </c>
      <c r="J354" s="102" t="s">
        <v>89</v>
      </c>
      <c r="K354" s="102"/>
      <c r="L354" s="102" t="s">
        <v>90</v>
      </c>
    </row>
    <row r="355" spans="1:12" ht="224.25" customHeight="1" x14ac:dyDescent="0.25">
      <c r="A355" s="20">
        <v>6</v>
      </c>
      <c r="B355" s="102" t="s">
        <v>87</v>
      </c>
      <c r="C355" s="103" t="s">
        <v>74</v>
      </c>
      <c r="D355" s="102" t="s">
        <v>88</v>
      </c>
      <c r="E355" s="92" t="s">
        <v>10</v>
      </c>
      <c r="F355" s="92">
        <v>1</v>
      </c>
      <c r="G355" s="126"/>
      <c r="H355" s="19">
        <v>5000000</v>
      </c>
      <c r="I355" s="19">
        <f t="shared" si="55"/>
        <v>5600000.0000000009</v>
      </c>
      <c r="J355" s="102" t="s">
        <v>89</v>
      </c>
      <c r="K355" s="102"/>
      <c r="L355" s="102" t="s">
        <v>91</v>
      </c>
    </row>
    <row r="356" spans="1:12" ht="178.5" customHeight="1" x14ac:dyDescent="0.25">
      <c r="A356" s="20">
        <v>7</v>
      </c>
      <c r="B356" s="102" t="s">
        <v>118</v>
      </c>
      <c r="C356" s="103" t="s">
        <v>74</v>
      </c>
      <c r="D356" s="102" t="s">
        <v>124</v>
      </c>
      <c r="E356" s="92" t="s">
        <v>10</v>
      </c>
      <c r="F356" s="92">
        <v>1</v>
      </c>
      <c r="G356" s="126"/>
      <c r="H356" s="19">
        <v>1067820</v>
      </c>
      <c r="I356" s="19">
        <f t="shared" si="55"/>
        <v>1195958.4000000001</v>
      </c>
      <c r="J356" s="102" t="s">
        <v>72</v>
      </c>
      <c r="K356" s="102"/>
      <c r="L356" s="102" t="s">
        <v>126</v>
      </c>
    </row>
    <row r="357" spans="1:12" ht="208.5" customHeight="1" x14ac:dyDescent="0.25">
      <c r="A357" s="20">
        <v>8</v>
      </c>
      <c r="B357" s="102" t="s">
        <v>119</v>
      </c>
      <c r="C357" s="103" t="s">
        <v>74</v>
      </c>
      <c r="D357" s="102" t="s">
        <v>92</v>
      </c>
      <c r="E357" s="92" t="s">
        <v>10</v>
      </c>
      <c r="F357" s="92">
        <v>1</v>
      </c>
      <c r="G357" s="126"/>
      <c r="H357" s="19">
        <v>1200000</v>
      </c>
      <c r="I357" s="19">
        <f t="shared" si="55"/>
        <v>1344000.0000000002</v>
      </c>
      <c r="J357" s="102" t="s">
        <v>72</v>
      </c>
      <c r="K357" s="102"/>
      <c r="L357" s="102" t="s">
        <v>126</v>
      </c>
    </row>
    <row r="358" spans="1:12" ht="147" customHeight="1" x14ac:dyDescent="0.25">
      <c r="A358" s="20">
        <v>9</v>
      </c>
      <c r="B358" s="92" t="s">
        <v>120</v>
      </c>
      <c r="C358" s="103" t="s">
        <v>74</v>
      </c>
      <c r="D358" s="92" t="s">
        <v>93</v>
      </c>
      <c r="E358" s="92" t="s">
        <v>10</v>
      </c>
      <c r="F358" s="92">
        <v>1</v>
      </c>
      <c r="G358" s="126"/>
      <c r="H358" s="19">
        <v>6054500</v>
      </c>
      <c r="I358" s="19">
        <f t="shared" si="55"/>
        <v>6781040.0000000009</v>
      </c>
      <c r="J358" s="102" t="s">
        <v>72</v>
      </c>
      <c r="K358" s="102"/>
      <c r="L358" s="92" t="s">
        <v>127</v>
      </c>
    </row>
    <row r="359" spans="1:12" ht="220.5" customHeight="1" x14ac:dyDescent="0.25">
      <c r="A359" s="20">
        <v>10</v>
      </c>
      <c r="B359" s="92" t="s">
        <v>100</v>
      </c>
      <c r="C359" s="103" t="s">
        <v>74</v>
      </c>
      <c r="D359" s="92" t="s">
        <v>324</v>
      </c>
      <c r="E359" s="92" t="s">
        <v>10</v>
      </c>
      <c r="F359" s="92">
        <v>1</v>
      </c>
      <c r="G359" s="126"/>
      <c r="H359" s="19">
        <v>420000</v>
      </c>
      <c r="I359" s="19">
        <f t="shared" si="55"/>
        <v>470400.00000000006</v>
      </c>
      <c r="J359" s="102" t="s">
        <v>313</v>
      </c>
      <c r="K359" s="102"/>
      <c r="L359" s="102" t="s">
        <v>314</v>
      </c>
    </row>
    <row r="360" spans="1:12" ht="180" customHeight="1" x14ac:dyDescent="0.25">
      <c r="A360" s="20">
        <v>11</v>
      </c>
      <c r="B360" s="92" t="s">
        <v>101</v>
      </c>
      <c r="C360" s="103" t="s">
        <v>102</v>
      </c>
      <c r="D360" s="92" t="s">
        <v>101</v>
      </c>
      <c r="E360" s="92" t="s">
        <v>10</v>
      </c>
      <c r="F360" s="92">
        <v>1</v>
      </c>
      <c r="G360" s="126"/>
      <c r="H360" s="19">
        <v>100000</v>
      </c>
      <c r="I360" s="19">
        <f t="shared" si="55"/>
        <v>112000.00000000001</v>
      </c>
      <c r="J360" s="102" t="s">
        <v>72</v>
      </c>
      <c r="K360" s="102"/>
      <c r="L360" s="102" t="s">
        <v>128</v>
      </c>
    </row>
    <row r="361" spans="1:12" ht="246.75" customHeight="1" x14ac:dyDescent="0.25">
      <c r="A361" s="20">
        <v>12</v>
      </c>
      <c r="B361" s="92" t="s">
        <v>129</v>
      </c>
      <c r="C361" s="103" t="s">
        <v>74</v>
      </c>
      <c r="D361" s="92" t="s">
        <v>284</v>
      </c>
      <c r="E361" s="92" t="s">
        <v>10</v>
      </c>
      <c r="F361" s="92">
        <v>1</v>
      </c>
      <c r="G361" s="126"/>
      <c r="H361" s="19">
        <v>647321</v>
      </c>
      <c r="I361" s="19">
        <f t="shared" si="55"/>
        <v>724999.52</v>
      </c>
      <c r="J361" s="102" t="s">
        <v>295</v>
      </c>
      <c r="K361" s="102"/>
      <c r="L361" s="102" t="s">
        <v>285</v>
      </c>
    </row>
    <row r="362" spans="1:12" ht="89.25" customHeight="1" x14ac:dyDescent="0.25">
      <c r="A362" s="20">
        <v>13</v>
      </c>
      <c r="B362" s="92" t="s">
        <v>362</v>
      </c>
      <c r="C362" s="103" t="s">
        <v>36</v>
      </c>
      <c r="D362" s="92" t="s">
        <v>362</v>
      </c>
      <c r="E362" s="92" t="s">
        <v>10</v>
      </c>
      <c r="F362" s="92">
        <v>1</v>
      </c>
      <c r="G362" s="126"/>
      <c r="H362" s="19">
        <v>57523</v>
      </c>
      <c r="I362" s="19">
        <f t="shared" si="55"/>
        <v>64425.760000000009</v>
      </c>
      <c r="J362" s="102" t="s">
        <v>60</v>
      </c>
      <c r="K362" s="102"/>
      <c r="L362" s="103" t="s">
        <v>14</v>
      </c>
    </row>
    <row r="363" spans="1:12" ht="89.25" customHeight="1" x14ac:dyDescent="0.25">
      <c r="A363" s="20">
        <v>14</v>
      </c>
      <c r="B363" s="92" t="s">
        <v>298</v>
      </c>
      <c r="C363" s="103" t="s">
        <v>299</v>
      </c>
      <c r="D363" s="92" t="s">
        <v>300</v>
      </c>
      <c r="E363" s="92" t="s">
        <v>10</v>
      </c>
      <c r="F363" s="92">
        <v>1</v>
      </c>
      <c r="G363" s="126"/>
      <c r="H363" s="19">
        <v>125000</v>
      </c>
      <c r="I363" s="19">
        <f t="shared" si="55"/>
        <v>140000</v>
      </c>
      <c r="J363" s="102" t="s">
        <v>59</v>
      </c>
      <c r="K363" s="102"/>
      <c r="L363" s="103" t="s">
        <v>14</v>
      </c>
    </row>
    <row r="364" spans="1:12" ht="89.25" customHeight="1" x14ac:dyDescent="0.25">
      <c r="A364" s="20">
        <v>15</v>
      </c>
      <c r="B364" s="92" t="s">
        <v>298</v>
      </c>
      <c r="C364" s="103" t="s">
        <v>299</v>
      </c>
      <c r="D364" s="92" t="s">
        <v>301</v>
      </c>
      <c r="E364" s="92" t="s">
        <v>10</v>
      </c>
      <c r="F364" s="92">
        <v>1</v>
      </c>
      <c r="G364" s="126"/>
      <c r="H364" s="19">
        <v>500000</v>
      </c>
      <c r="I364" s="19">
        <f t="shared" si="55"/>
        <v>560000</v>
      </c>
      <c r="J364" s="102" t="s">
        <v>59</v>
      </c>
      <c r="K364" s="102"/>
      <c r="L364" s="103" t="s">
        <v>14</v>
      </c>
    </row>
    <row r="365" spans="1:12" ht="297" customHeight="1" x14ac:dyDescent="0.25">
      <c r="A365" s="20">
        <v>16</v>
      </c>
      <c r="B365" s="102" t="s">
        <v>296</v>
      </c>
      <c r="C365" s="103" t="s">
        <v>74</v>
      </c>
      <c r="D365" s="102" t="s">
        <v>297</v>
      </c>
      <c r="E365" s="92" t="s">
        <v>10</v>
      </c>
      <c r="F365" s="92">
        <v>1</v>
      </c>
      <c r="G365" s="126"/>
      <c r="H365" s="19">
        <v>2664180</v>
      </c>
      <c r="I365" s="19">
        <f t="shared" ref="I365:I366" si="56">H365*1.12</f>
        <v>2983881.6</v>
      </c>
      <c r="J365" s="102" t="s">
        <v>283</v>
      </c>
      <c r="K365" s="102"/>
      <c r="L365" s="102" t="s">
        <v>126</v>
      </c>
    </row>
    <row r="366" spans="1:12" ht="91.5" customHeight="1" x14ac:dyDescent="0.25">
      <c r="A366" s="20">
        <v>17</v>
      </c>
      <c r="B366" s="102" t="s">
        <v>312</v>
      </c>
      <c r="C366" s="103" t="s">
        <v>36</v>
      </c>
      <c r="D366" s="102" t="s">
        <v>321</v>
      </c>
      <c r="E366" s="92" t="s">
        <v>10</v>
      </c>
      <c r="F366" s="92">
        <v>1</v>
      </c>
      <c r="G366" s="126"/>
      <c r="H366" s="19">
        <v>102754356</v>
      </c>
      <c r="I366" s="19">
        <f t="shared" si="56"/>
        <v>115084878.72000001</v>
      </c>
      <c r="J366" s="102" t="s">
        <v>363</v>
      </c>
      <c r="K366" s="102"/>
      <c r="L366" s="103" t="s">
        <v>14</v>
      </c>
    </row>
    <row r="367" spans="1:12" s="66" customFormat="1" ht="275.25" customHeight="1" x14ac:dyDescent="0.25">
      <c r="A367" s="20">
        <v>18</v>
      </c>
      <c r="B367" s="85" t="s">
        <v>482</v>
      </c>
      <c r="C367" s="84" t="s">
        <v>433</v>
      </c>
      <c r="D367" s="84" t="s">
        <v>483</v>
      </c>
      <c r="E367" s="84" t="s">
        <v>10</v>
      </c>
      <c r="F367" s="93">
        <v>1</v>
      </c>
      <c r="G367" s="125"/>
      <c r="H367" s="95">
        <f>150612/1.12</f>
        <v>134475</v>
      </c>
      <c r="I367" s="51">
        <f t="shared" ref="I367:I372" si="57">H367*1.12</f>
        <v>150612</v>
      </c>
      <c r="J367" s="93" t="s">
        <v>484</v>
      </c>
      <c r="K367" s="92"/>
      <c r="L367" s="112" t="s">
        <v>485</v>
      </c>
    </row>
    <row r="368" spans="1:12" s="66" customFormat="1" ht="95.25" customHeight="1" x14ac:dyDescent="0.25">
      <c r="A368" s="20">
        <v>19</v>
      </c>
      <c r="B368" s="68" t="s">
        <v>504</v>
      </c>
      <c r="C368" s="103" t="s">
        <v>36</v>
      </c>
      <c r="D368" s="69" t="s">
        <v>512</v>
      </c>
      <c r="E368" s="84" t="s">
        <v>10</v>
      </c>
      <c r="F368" s="93">
        <v>1</v>
      </c>
      <c r="G368" s="124"/>
      <c r="H368" s="73">
        <v>2866490</v>
      </c>
      <c r="I368" s="19">
        <f t="shared" si="57"/>
        <v>3210468.8000000003</v>
      </c>
      <c r="J368" s="102" t="s">
        <v>59</v>
      </c>
      <c r="K368" s="102"/>
      <c r="L368" s="68" t="s">
        <v>505</v>
      </c>
    </row>
    <row r="369" spans="1:12" s="56" customFormat="1" ht="210" x14ac:dyDescent="0.25">
      <c r="A369" s="67">
        <v>20</v>
      </c>
      <c r="B369" s="193" t="s">
        <v>728</v>
      </c>
      <c r="C369" s="57" t="s">
        <v>74</v>
      </c>
      <c r="D369" s="193" t="s">
        <v>739</v>
      </c>
      <c r="E369" s="194" t="s">
        <v>10</v>
      </c>
      <c r="F369" s="193">
        <v>1</v>
      </c>
      <c r="G369" s="195" t="s">
        <v>738</v>
      </c>
      <c r="H369" s="195">
        <v>7750000</v>
      </c>
      <c r="I369" s="58">
        <f t="shared" si="57"/>
        <v>8680000</v>
      </c>
      <c r="J369" s="55" t="s">
        <v>729</v>
      </c>
      <c r="K369" s="52"/>
      <c r="L369" s="193" t="s">
        <v>715</v>
      </c>
    </row>
    <row r="370" spans="1:12" s="45" customFormat="1" ht="27.75" customHeight="1" x14ac:dyDescent="0.25">
      <c r="A370" s="44"/>
      <c r="B370" s="263" t="s">
        <v>30</v>
      </c>
      <c r="C370" s="264"/>
      <c r="D370" s="264"/>
      <c r="E370" s="264"/>
      <c r="F370" s="264"/>
      <c r="G370" s="265"/>
      <c r="H370" s="29">
        <f>SUM(H350:H369)</f>
        <v>171612799</v>
      </c>
      <c r="I370" s="29">
        <f t="shared" si="57"/>
        <v>192206334.88000003</v>
      </c>
      <c r="J370" s="39"/>
      <c r="K370" s="39"/>
      <c r="L370" s="39"/>
    </row>
    <row r="371" spans="1:12" s="45" customFormat="1" ht="29.25" customHeight="1" x14ac:dyDescent="0.25">
      <c r="A371" s="44"/>
      <c r="B371" s="263" t="s">
        <v>32</v>
      </c>
      <c r="C371" s="264"/>
      <c r="D371" s="264"/>
      <c r="E371" s="264"/>
      <c r="F371" s="264"/>
      <c r="G371" s="265"/>
      <c r="H371" s="29">
        <f>H333+H348+H370</f>
        <v>672089055.72615719</v>
      </c>
      <c r="I371" s="29">
        <f t="shared" si="57"/>
        <v>752739742.4132961</v>
      </c>
      <c r="J371" s="39"/>
      <c r="K371" s="39"/>
      <c r="L371" s="39"/>
    </row>
    <row r="372" spans="1:12" s="45" customFormat="1" ht="32.25" customHeight="1" x14ac:dyDescent="0.25">
      <c r="A372" s="46"/>
      <c r="B372" s="260" t="s">
        <v>33</v>
      </c>
      <c r="C372" s="261"/>
      <c r="D372" s="261"/>
      <c r="E372" s="261"/>
      <c r="F372" s="261"/>
      <c r="G372" s="262"/>
      <c r="H372" s="47">
        <f>H152+H371</f>
        <v>1790341743.9588714</v>
      </c>
      <c r="I372" s="47">
        <f t="shared" si="57"/>
        <v>2005182753.2339361</v>
      </c>
      <c r="J372" s="48"/>
      <c r="K372" s="38"/>
      <c r="L372" s="38"/>
    </row>
    <row r="373" spans="1:12" ht="33.75" customHeight="1" x14ac:dyDescent="0.25">
      <c r="A373" s="259" t="s">
        <v>65</v>
      </c>
      <c r="B373" s="259"/>
      <c r="C373" s="259"/>
      <c r="D373" s="259"/>
      <c r="E373" s="259"/>
      <c r="F373" s="259"/>
      <c r="G373" s="259"/>
      <c r="H373" s="259"/>
      <c r="I373" s="259"/>
      <c r="J373" s="259"/>
      <c r="K373" s="259"/>
      <c r="L373" s="259"/>
    </row>
    <row r="378" spans="1:12" x14ac:dyDescent="0.25">
      <c r="K378" s="49" t="s">
        <v>0</v>
      </c>
    </row>
  </sheetData>
  <mergeCells count="94">
    <mergeCell ref="A80:A81"/>
    <mergeCell ref="B80:B81"/>
    <mergeCell ref="C80:C81"/>
    <mergeCell ref="D80:D81"/>
    <mergeCell ref="E80:E81"/>
    <mergeCell ref="A55:A56"/>
    <mergeCell ref="A253:A254"/>
    <mergeCell ref="E253:E254"/>
    <mergeCell ref="F253:F254"/>
    <mergeCell ref="G253:G254"/>
    <mergeCell ref="B152:G152"/>
    <mergeCell ref="B139:G139"/>
    <mergeCell ref="B135:L135"/>
    <mergeCell ref="B134:G134"/>
    <mergeCell ref="B140:L140"/>
    <mergeCell ref="B151:G151"/>
    <mergeCell ref="D55:D56"/>
    <mergeCell ref="C55:C56"/>
    <mergeCell ref="I55:I56"/>
    <mergeCell ref="J55:J56"/>
    <mergeCell ref="B55:B56"/>
    <mergeCell ref="J30:J31"/>
    <mergeCell ref="K30:K31"/>
    <mergeCell ref="L30:L31"/>
    <mergeCell ref="E30:E31"/>
    <mergeCell ref="F30:F31"/>
    <mergeCell ref="G30:G31"/>
    <mergeCell ref="H30:H31"/>
    <mergeCell ref="I30:I31"/>
    <mergeCell ref="A27:A29"/>
    <mergeCell ref="D30:D31"/>
    <mergeCell ref="C30:C31"/>
    <mergeCell ref="B30:B31"/>
    <mergeCell ref="A30:A31"/>
    <mergeCell ref="D27:D29"/>
    <mergeCell ref="B27:B29"/>
    <mergeCell ref="C27:C29"/>
    <mergeCell ref="J27:J29"/>
    <mergeCell ref="K27:K29"/>
    <mergeCell ref="L27:L29"/>
    <mergeCell ref="E27:E29"/>
    <mergeCell ref="F27:F29"/>
    <mergeCell ref="G27:G29"/>
    <mergeCell ref="H27:H29"/>
    <mergeCell ref="I27:I29"/>
    <mergeCell ref="K12:K13"/>
    <mergeCell ref="L12:L13"/>
    <mergeCell ref="F12:F13"/>
    <mergeCell ref="G12:G13"/>
    <mergeCell ref="H12:H13"/>
    <mergeCell ref="I12:I13"/>
    <mergeCell ref="J12:J13"/>
    <mergeCell ref="A12:A13"/>
    <mergeCell ref="B12:B13"/>
    <mergeCell ref="C12:C13"/>
    <mergeCell ref="D12:D13"/>
    <mergeCell ref="E12:E13"/>
    <mergeCell ref="B10:L10"/>
    <mergeCell ref="J1:L3"/>
    <mergeCell ref="J4:L4"/>
    <mergeCell ref="C6:I6"/>
    <mergeCell ref="D7:I7"/>
    <mergeCell ref="B9:L9"/>
    <mergeCell ref="A373:L373"/>
    <mergeCell ref="B372:G372"/>
    <mergeCell ref="B371:G371"/>
    <mergeCell ref="B370:G370"/>
    <mergeCell ref="B349:L349"/>
    <mergeCell ref="B348:G348"/>
    <mergeCell ref="B334:L334"/>
    <mergeCell ref="B333:G333"/>
    <mergeCell ref="B154:L154"/>
    <mergeCell ref="B153:L153"/>
    <mergeCell ref="D253:D254"/>
    <mergeCell ref="C253:C254"/>
    <mergeCell ref="B253:B254"/>
    <mergeCell ref="I253:I254"/>
    <mergeCell ref="J253:J254"/>
    <mergeCell ref="K253:K254"/>
    <mergeCell ref="L253:L254"/>
    <mergeCell ref="H253:H254"/>
    <mergeCell ref="L55:L56"/>
    <mergeCell ref="E55:E56"/>
    <mergeCell ref="F55:F56"/>
    <mergeCell ref="G55:G56"/>
    <mergeCell ref="H55:H56"/>
    <mergeCell ref="K55:K56"/>
    <mergeCell ref="K80:K81"/>
    <mergeCell ref="L80:L81"/>
    <mergeCell ref="F80:F81"/>
    <mergeCell ref="G80:G81"/>
    <mergeCell ref="H80:H81"/>
    <mergeCell ref="I80:I81"/>
    <mergeCell ref="J80:J81"/>
  </mergeCells>
  <pageMargins left="0.11811023622047245" right="0.31496062992125984" top="0.74803149606299213" bottom="0.74803149606299213" header="0.31496062992125984" footer="0.31496062992125984"/>
  <pageSetup paperSize="9" scale="50" fitToHeight="0" orientation="landscape" r:id="rId1"/>
  <rowBreaks count="1" manualBreakCount="1">
    <brk id="168" min="1"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G33" sqref="G33"/>
    </sheetView>
  </sheetViews>
  <sheetFormatPr defaultRowHeight="15"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ПЗ</vt:lpstr>
      <vt:lpstr>Лист1</vt:lpstr>
      <vt:lpstr>ПЗ!Область_печати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2013-09-06T10:55:43Z</cp:lastPrinted>
  <dcterms:created xsi:type="dcterms:W3CDTF">2012-01-05T05:15:13Z</dcterms:created>
  <dcterms:modified xsi:type="dcterms:W3CDTF">2013-09-24T05:20:45Z</dcterms:modified>
</cp:coreProperties>
</file>