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9795" windowHeight="11655"/>
  </bookViews>
  <sheets>
    <sheet name="ПЗ 5" sheetId="12" r:id="rId1"/>
    <sheet name="Лист1" sheetId="11" r:id="rId2"/>
  </sheets>
  <definedNames>
    <definedName name="_xlnm.Print_Area" localSheetId="0">'ПЗ 5'!$A$1:$L$149</definedName>
  </definedNames>
  <calcPr calcId="144525"/>
</workbook>
</file>

<file path=xl/calcChain.xml><?xml version="1.0" encoding="utf-8"?>
<calcChain xmlns="http://schemas.openxmlformats.org/spreadsheetml/2006/main">
  <c r="H118" i="12" l="1"/>
  <c r="I118" i="12" s="1"/>
  <c r="H117" i="12"/>
  <c r="I117" i="12" s="1"/>
  <c r="I144" i="12"/>
  <c r="I143" i="12"/>
  <c r="H128" i="12" l="1"/>
  <c r="H146" i="12" l="1"/>
  <c r="H116" i="12"/>
  <c r="I116" i="12" s="1"/>
  <c r="I127" i="12" l="1"/>
  <c r="I145" i="12" l="1"/>
  <c r="H115" i="12"/>
  <c r="I115" i="12" s="1"/>
  <c r="H114" i="12" l="1"/>
  <c r="I114" i="12" s="1"/>
  <c r="H105" i="12" l="1"/>
  <c r="I105" i="12" s="1"/>
  <c r="H104" i="12"/>
  <c r="I104" i="12" s="1"/>
  <c r="H103" i="12"/>
  <c r="I103" i="12" s="1"/>
  <c r="H102" i="12"/>
  <c r="I102" i="12" s="1"/>
  <c r="H101" i="12"/>
  <c r="I101" i="12" s="1"/>
  <c r="H100" i="12"/>
  <c r="I100" i="12" s="1"/>
  <c r="H99" i="12"/>
  <c r="I99" i="12" s="1"/>
  <c r="H98" i="12"/>
  <c r="I98" i="12" s="1"/>
  <c r="H97" i="12"/>
  <c r="I97" i="12" s="1"/>
  <c r="H96" i="12"/>
  <c r="I96" i="12" s="1"/>
  <c r="H95" i="12"/>
  <c r="I95" i="12" s="1"/>
  <c r="H94" i="12"/>
  <c r="I94" i="12" s="1"/>
  <c r="H93" i="12"/>
  <c r="I93" i="12" s="1"/>
  <c r="H92" i="12"/>
  <c r="I92" i="12" s="1"/>
  <c r="H91" i="12"/>
  <c r="I91" i="12" s="1"/>
  <c r="H90" i="12"/>
  <c r="I90" i="12" s="1"/>
  <c r="H89" i="12"/>
  <c r="I89" i="12" s="1"/>
  <c r="H88" i="12"/>
  <c r="I88" i="12" s="1"/>
  <c r="H87" i="12"/>
  <c r="I87" i="12" s="1"/>
  <c r="H86" i="12"/>
  <c r="I86" i="12" s="1"/>
  <c r="H85" i="12"/>
  <c r="I85" i="12" s="1"/>
  <c r="H84" i="12"/>
  <c r="I84" i="12" s="1"/>
  <c r="H83" i="12"/>
  <c r="I83" i="12" s="1"/>
  <c r="H82" i="12"/>
  <c r="I82" i="12" s="1"/>
  <c r="H81" i="12"/>
  <c r="I81" i="12" s="1"/>
  <c r="H80" i="12"/>
  <c r="I80" i="12" s="1"/>
  <c r="H79" i="12"/>
  <c r="I79" i="12" s="1"/>
  <c r="H78" i="12"/>
  <c r="I78" i="12" s="1"/>
  <c r="H77" i="12"/>
  <c r="I77" i="12" s="1"/>
  <c r="H76" i="12"/>
  <c r="I76" i="12" s="1"/>
  <c r="H75" i="12"/>
  <c r="I75" i="12" s="1"/>
  <c r="H74" i="12"/>
  <c r="I74" i="12" s="1"/>
  <c r="H73" i="12"/>
  <c r="I73" i="12" s="1"/>
  <c r="H72" i="12"/>
  <c r="I72" i="12" s="1"/>
  <c r="H71" i="12"/>
  <c r="I71" i="12" s="1"/>
  <c r="H70" i="12"/>
  <c r="I70" i="12" s="1"/>
  <c r="H69" i="12"/>
  <c r="I69" i="12" s="1"/>
  <c r="H68" i="12"/>
  <c r="I68" i="12" s="1"/>
  <c r="H67" i="12"/>
  <c r="I67" i="12" s="1"/>
  <c r="H66" i="12"/>
  <c r="I66" i="12" s="1"/>
  <c r="H65" i="12"/>
  <c r="I65" i="12" s="1"/>
  <c r="H64" i="12"/>
  <c r="I64" i="12" s="1"/>
  <c r="H63" i="12"/>
  <c r="I63" i="12" s="1"/>
  <c r="H62" i="12"/>
  <c r="I62" i="12" s="1"/>
  <c r="H61" i="12"/>
  <c r="I61" i="12" s="1"/>
  <c r="H60" i="12"/>
  <c r="I60" i="12" s="1"/>
  <c r="H59" i="12"/>
  <c r="I59" i="12" s="1"/>
  <c r="H58" i="12"/>
  <c r="I58" i="12" s="1"/>
  <c r="H57" i="12"/>
  <c r="I57" i="12" s="1"/>
  <c r="H56" i="12"/>
  <c r="I56" i="12" s="1"/>
  <c r="H55" i="12"/>
  <c r="I55" i="12" s="1"/>
  <c r="H54" i="12"/>
  <c r="I54" i="12" s="1"/>
  <c r="H53" i="12"/>
  <c r="I53" i="12" s="1"/>
  <c r="H52" i="12"/>
  <c r="I52" i="12" s="1"/>
  <c r="H51" i="12"/>
  <c r="I51" i="12" s="1"/>
  <c r="H50" i="12"/>
  <c r="I50" i="12" s="1"/>
  <c r="H49" i="12"/>
  <c r="I49" i="12" s="1"/>
  <c r="H48" i="12"/>
  <c r="I48" i="12" s="1"/>
  <c r="H47" i="12"/>
  <c r="I47" i="12" s="1"/>
  <c r="H46" i="12"/>
  <c r="I46" i="12" s="1"/>
  <c r="H45" i="12"/>
  <c r="I45" i="12" s="1"/>
  <c r="H44" i="12"/>
  <c r="I44" i="12" s="1"/>
  <c r="H43" i="12"/>
  <c r="I43" i="12" s="1"/>
  <c r="H42" i="12"/>
  <c r="I42" i="12" s="1"/>
  <c r="H41" i="12"/>
  <c r="I41" i="12" s="1"/>
  <c r="H40" i="12"/>
  <c r="I40" i="12" s="1"/>
  <c r="H39" i="12"/>
  <c r="I39" i="12" s="1"/>
  <c r="H38" i="12"/>
  <c r="I38" i="12" l="1"/>
  <c r="H106" i="12"/>
  <c r="I106" i="12" s="1"/>
  <c r="H107" i="12"/>
  <c r="H108" i="12"/>
  <c r="I108" i="12" s="1"/>
  <c r="H109" i="12"/>
  <c r="I109" i="12" s="1"/>
  <c r="H110" i="12"/>
  <c r="I110" i="12" s="1"/>
  <c r="H111" i="12"/>
  <c r="I111" i="12" s="1"/>
  <c r="H112" i="12"/>
  <c r="I112" i="12" s="1"/>
  <c r="H113" i="12"/>
  <c r="I113" i="12" s="1"/>
  <c r="I122" i="12"/>
  <c r="I123" i="12"/>
  <c r="I124" i="12"/>
  <c r="I125" i="12"/>
  <c r="I126" i="12"/>
  <c r="I130" i="12"/>
  <c r="I131" i="12"/>
  <c r="I132" i="12"/>
  <c r="I133" i="12"/>
  <c r="I134" i="12"/>
  <c r="I135" i="12"/>
  <c r="I136" i="12"/>
  <c r="I137" i="12"/>
  <c r="I138" i="12"/>
  <c r="I139" i="12"/>
  <c r="I140" i="12"/>
  <c r="I141" i="12"/>
  <c r="I142" i="12"/>
  <c r="H119" i="12" l="1"/>
  <c r="I128" i="12"/>
  <c r="I146" i="12"/>
  <c r="I107" i="12"/>
  <c r="I119" i="12" s="1"/>
  <c r="H21" i="12" l="1"/>
  <c r="G20" i="12"/>
  <c r="H20" i="12" s="1"/>
  <c r="I20" i="12" s="1"/>
  <c r="G19" i="12"/>
  <c r="H19" i="12" s="1"/>
  <c r="I19" i="12" s="1"/>
  <c r="I21" i="12" l="1"/>
  <c r="I33" i="12"/>
  <c r="I32" i="12"/>
  <c r="I31" i="12"/>
  <c r="I30" i="12"/>
  <c r="I29" i="12"/>
  <c r="I28" i="12"/>
  <c r="I27" i="12"/>
  <c r="I25" i="12"/>
  <c r="H25" i="12"/>
  <c r="H18" i="12"/>
  <c r="I18" i="12" s="1"/>
  <c r="H17" i="12"/>
  <c r="I17" i="12" s="1"/>
  <c r="H16" i="12"/>
  <c r="I16" i="12" s="1"/>
  <c r="H15" i="12"/>
  <c r="I15" i="12" s="1"/>
  <c r="H14" i="12"/>
  <c r="I12" i="12"/>
  <c r="H22" i="12" l="1"/>
  <c r="I147" i="12"/>
  <c r="H147" i="12"/>
  <c r="I34" i="12"/>
  <c r="H34" i="12"/>
  <c r="I14" i="12"/>
  <c r="I22" i="12" s="1"/>
  <c r="H35" i="12" l="1"/>
  <c r="H148" i="12" s="1"/>
  <c r="I35" i="12"/>
  <c r="I148" i="12" s="1"/>
</calcChain>
</file>

<file path=xl/sharedStrings.xml><?xml version="1.0" encoding="utf-8"?>
<sst xmlns="http://schemas.openxmlformats.org/spreadsheetml/2006/main" count="841" uniqueCount="311">
  <si>
    <t xml:space="preserve"> </t>
  </si>
  <si>
    <t>№</t>
  </si>
  <si>
    <t xml:space="preserve">Способ закупок </t>
  </si>
  <si>
    <t>Единица измерения</t>
  </si>
  <si>
    <t>Количество, объем</t>
  </si>
  <si>
    <t>Цена за единицу</t>
  </si>
  <si>
    <t>Срок поставки товара, выполнения работ, оказания услуг</t>
  </si>
  <si>
    <t>Место поставки товара, выполнения работ, оказания услуг</t>
  </si>
  <si>
    <t>Сумма планируемая для закупки, тенге (без учета НДС)</t>
  </si>
  <si>
    <t>Сумма планируемая для закупки, тенге (с  учетом НДС)</t>
  </si>
  <si>
    <t>услуга</t>
  </si>
  <si>
    <t>комплект</t>
  </si>
  <si>
    <t>Почтовые услуги</t>
  </si>
  <si>
    <t>запрос ценовых предложений</t>
  </si>
  <si>
    <t>г. Астана, пр. Кабанбай батыра,53</t>
  </si>
  <si>
    <t>г. Астана</t>
  </si>
  <si>
    <t>шт.</t>
  </si>
  <si>
    <t>DDP</t>
  </si>
  <si>
    <t>Условия поставки по ИНКОТЕРМС 2010</t>
  </si>
  <si>
    <t>Наименование закупаемых товаров, работ, услуг</t>
  </si>
  <si>
    <t>Краткая характеристика (описание) товаров, работ, услуг</t>
  </si>
  <si>
    <t>Транспортные услуги</t>
  </si>
  <si>
    <t>Вода бутилированная питьевая</t>
  </si>
  <si>
    <t>бутыль</t>
  </si>
  <si>
    <t>Обязательное страхование работника от несчастных случаев при исполнении им трудовых (служебных) обязанностей</t>
  </si>
  <si>
    <t>Добровольное страхование на случай болезни</t>
  </si>
  <si>
    <t>Типографские  услуги</t>
  </si>
  <si>
    <t>ТОВАРЫ</t>
  </si>
  <si>
    <t>УСЛУГИ</t>
  </si>
  <si>
    <t>Итого по товарам:</t>
  </si>
  <si>
    <t>Итого по услугам:</t>
  </si>
  <si>
    <t>Итого по разделу 1:</t>
  </si>
  <si>
    <t>Итого по разделу 2:</t>
  </si>
  <si>
    <t>ВСЕГО:</t>
  </si>
  <si>
    <t xml:space="preserve">Раздел 2. Товары, работы, услуги, приобретения которых осуществляются в соответствии с пунктом 15 Правил </t>
  </si>
  <si>
    <t>Раздел 1. Товары, работы, услуги, приобретения которых осуществляются в соответствии с пунктом 16 Правил закупок товаров, работ, услуг, утвержденных решением Попечительского совета "Назарбаев Университет" от 10.12.2011г. №3 (далее - Правила).</t>
  </si>
  <si>
    <t>подпункт 14</t>
  </si>
  <si>
    <t>подпункт 4</t>
  </si>
  <si>
    <t>РАБОТЫ</t>
  </si>
  <si>
    <t>Итого по работам:</t>
  </si>
  <si>
    <t>Корпоративное мероприятие тимбилдинг</t>
  </si>
  <si>
    <t>сентябрь 2013 года</t>
  </si>
  <si>
    <t>декабрь 2013 года</t>
  </si>
  <si>
    <t>Новогодние подарки детям</t>
  </si>
  <si>
    <t>Детский новогодний подарок содержащий шоколадные и кондитерские изделия, упакованный в красочную, подарочную новогоднюю упаковку. Полный перечень изделий согласно  технической спецификации</t>
  </si>
  <si>
    <t>до 30 декабря 2013 года</t>
  </si>
  <si>
    <t>Транспортные услуги по перевозке работников на легковом автомобиле</t>
  </si>
  <si>
    <t>г. Астана и Акмолинская область</t>
  </si>
  <si>
    <t>Отправка почтовой корреспонденции, осуществление проверки количества и качества корреспонденции, предоставление упаковочного материала</t>
  </si>
  <si>
    <t xml:space="preserve">Республика Казахстан, страны дальнего и ближнего зарубежья </t>
  </si>
  <si>
    <t>Оперативная полиграфия, типография всех видов: печать каталогов, журналов, буклетов, брошюр, листовок, плакатов, офсетная печать бланков писем и приказов</t>
  </si>
  <si>
    <t>Расходные материалы для лабораторий биологии ШНТ: комплект 1</t>
  </si>
  <si>
    <t>подпункт 20</t>
  </si>
  <si>
    <t>Согласно технической спецификации</t>
  </si>
  <si>
    <t xml:space="preserve">комплект </t>
  </si>
  <si>
    <t>Замена неисправных частей, подключение испарителя к системе электроснабжения, заправка испарителя охлаждающей жидкостью, проведение работ по термоизоляции емкости и трубопровода газгольдера</t>
  </si>
  <si>
    <t>в течение месяца с даты вступления в силу договора</t>
  </si>
  <si>
    <t>Сервисное обслуживание системы газоснабжения</t>
  </si>
  <si>
    <t>Добровольное медицинское страхование  сотрудников Учреждения</t>
  </si>
  <si>
    <t>в течение12 месяцев со дня вступления в силу договора</t>
  </si>
  <si>
    <t>в течение 12 месяцев c даты вступления в силу договора</t>
  </si>
  <si>
    <t>c даты вступления в силу договора по 31 декабря 2013 года</t>
  </si>
  <si>
    <t>c даты вступления в силу договора до 31 декабря 2013 года</t>
  </si>
  <si>
    <t>30 календарных дней со дня вступления в силу договора</t>
  </si>
  <si>
    <t>Корпоративное празднование Нового года</t>
  </si>
  <si>
    <t>Письменный перевод</t>
  </si>
  <si>
    <t>Письменный перевод текстовой информации на казахский, русский и английский языки</t>
  </si>
  <si>
    <t>Старший менеджер Департамента закупок и материально-технического обеспечения _______________________Сагинов Б.С.</t>
  </si>
  <si>
    <t xml:space="preserve">Консультационные услуги по вопросам применения налогового законодательства (налоговый консалтинг) </t>
  </si>
  <si>
    <t>Мероприятие  направленное на укрепление корпоративного духа сотрудников Учреждения</t>
  </si>
  <si>
    <t>Ремонт газгольдера</t>
  </si>
  <si>
    <t>Диагностика, общий технический осмотр, очистка,смазка, замена износившихся прокладок, контроль возможных утечек, контроль соответствия подключений потребителей заявленным маркам газа</t>
  </si>
  <si>
    <t>частного учреждения «Nazarbayev University Research and Innovation System»</t>
  </si>
  <si>
    <t xml:space="preserve">                           План закупок товаров, работ, услуг  на 2013 год </t>
  </si>
  <si>
    <t xml:space="preserve">    Приложение к Приказу  Генерального директора частного учреждения «Nazarbayev University Research and Innovation System»  от 31 января 2013 года №09</t>
  </si>
  <si>
    <t>в течение 2013 года</t>
  </si>
  <si>
    <t xml:space="preserve">Количественный анализ Т- и В- клеточного иммунного ответа против ВПГ-2, стимулированного синтетической вакциной на животной модели  </t>
  </si>
  <si>
    <t>подпункт 21</t>
  </si>
  <si>
    <t>Синтез заданной последовательности пептидов</t>
  </si>
  <si>
    <t>работа</t>
  </si>
  <si>
    <t>150 календарных дней со дня вступления в силу договора</t>
  </si>
  <si>
    <t>70 календарных дней со дня вступления в силу договора</t>
  </si>
  <si>
    <t>г. Киев, ул. Заболотного, 154</t>
  </si>
  <si>
    <t>г. Санкт-Петербург (Россия), Биржевая линия В.О., 14</t>
  </si>
  <si>
    <t>Научно-исследовательские работы по проекту "Совместные исследования по преобразованию солнечной энергии"</t>
  </si>
  <si>
    <t>Создание сайта</t>
  </si>
  <si>
    <t>90 календарных дней со дня вступления в силу договора</t>
  </si>
  <si>
    <t>г.Эймс, штат Айова, США</t>
  </si>
  <si>
    <t>Консультационные услуги по проекту  "Энергетическое, экологическое и экономическое моделирование вариантов развития энергетической системы Республики Казахстан и ее взаимосвязь с глобальной энергетической системой" ЭТАП- 1</t>
  </si>
  <si>
    <t>1) Калибровка модели TIMES-Kazakhstan 2) Содействие в моделировании и анализе альтернативных сценариев развития РК  3) Анализ энергетических систем стран Каспийского региона 4) Проведение тренинга</t>
  </si>
  <si>
    <t>Консультационные услуги по проекту  "Энергетическое, экологическое и экономическое моделирование вариантов развития энергетической системы Республики Казахстан и ее взаимосвязь с глобальной энергетической системой" ЭТАП- 2</t>
  </si>
  <si>
    <t xml:space="preserve"> Содействие в калибровке модели TIMES-Kazakhstan 2) Внедрение альтернативных методов прогнозирования спроса  3) Построение структуры потоков топливно- энергетических ресурсов  стран Каспийского региона 4) Содействие в создании общего равновесия для Казахстана</t>
  </si>
  <si>
    <t>c даты вступления в силу договора до 15 декабря 2013 года</t>
  </si>
  <si>
    <t>г. Астана, Республика Казахстан и г. Рим, Италия</t>
  </si>
  <si>
    <t>г. Астана, Республика Казахстан и г. Турин, Италия</t>
  </si>
  <si>
    <t>Работы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t>
  </si>
  <si>
    <t xml:space="preserve">Услуги по изготовлению наноструктурных тонких пленок из тугоплавких металлов методом магнетронного осаждения и методом GLAD   </t>
  </si>
  <si>
    <t xml:space="preserve">Консультационные услуги по изготовлению наноструктурных тонких пленок из тугоплавких металлов методом магнетронного осаждения и методом GLAD </t>
  </si>
  <si>
    <t>Оборудование для UCL Foundation</t>
  </si>
  <si>
    <t>подпункт 26</t>
  </si>
  <si>
    <t>60 календарных дней со дня вступления в силу договора</t>
  </si>
  <si>
    <t>ЯМР-спектрометр</t>
  </si>
  <si>
    <t>тендер</t>
  </si>
  <si>
    <t>Расходные материалы для практических занятий в ШНТ по предмету "Синтетическая биология": комплект 1</t>
  </si>
  <si>
    <t>Лабораторный анализ веществ с помощью трансмиссионной электронной микроскопии по проекту "Создание диагностического оптического биосенсора на основе магнитных наночастиц и квантовых точек"</t>
  </si>
  <si>
    <t>Лабораторный анализ веществ с помощью сканирующей электронной микроскопии по проекту "Создание диагностического оптического биосенсора на основе магнитных наночастиц и квантовых точек"</t>
  </si>
  <si>
    <t>подпункт 39</t>
  </si>
  <si>
    <t>Каркас для установки съёмных функциональных модулей стандарта VME</t>
  </si>
  <si>
    <t>Каркас для установки съёмных функциональных блоков  на базе VME64X; корпус с размерами 19 дюйм x 8U (6U+2U); 21 гнезд для VME модулей с размерами 6U x 160 мм; съёмный умный вентилятор с высотой 2U; выходная мощность: 5V 110A, ± 12V 20A, 3.3V 110A; защита от коротких замыканий; защита от перенапряжения / недонапряжения; защита от избыточного нагрева</t>
  </si>
  <si>
    <t>шт</t>
  </si>
  <si>
    <t xml:space="preserve"> 130 календарных дней с даты вступления в силу договора</t>
  </si>
  <si>
    <t>Каркас для установки съёмных функциональных   модулей   стандарта  NIM</t>
  </si>
  <si>
    <t xml:space="preserve">Каркас для установки съёмных функциональных блоков  стандарта NIM,
высота корпуса 7U
12 гнезд для NIM модулей
вентилятор с высотой 2U
мощность: 600Вт
выходная мощность: ± 6В 20A, ±12 В 15 A, ± 24В 4A,
115VAC: 0.5A,
вход 230В/50 Гц
</t>
  </si>
  <si>
    <t>Каркас для модулей низкого и высокого напряжения</t>
  </si>
  <si>
    <t>Высота корпуса 8U; 10 гнезд для  модулей низкого и высокого напряжения; состояние вывода устройства управления: передний;  интерфейс дистанционного управление: Ethernet, CAN, и USB; до 3 кВт низкого напряжения; 600 Вт высокого напряжения</t>
  </si>
  <si>
    <t xml:space="preserve">Предусилитель 
(16 каналов)
</t>
  </si>
  <si>
    <t>16 канальный предусилитель с дифференциальным выходом;  переключатель чувствительности, коэффициент 5; защита от электростатического разряда; дифференциальный выход: 100 Ом; вход для пульсатора; напряжение смещения до ± 400 В; диапазон энергий не менее 300 MэВ</t>
  </si>
  <si>
    <t>Цифро-аналоговый осциллограф</t>
  </si>
  <si>
    <t>Полоса пропускания не менее1 ГГц; 4 аналоговых каналов + 16 логических каналов; частота дискретизации не менее 4 ГГц; стандартный 8 Mpts Megazoom память</t>
  </si>
  <si>
    <t xml:space="preserve"> 56 календарных дней с даты вступления в силу договора</t>
  </si>
  <si>
    <t>Ядерный магнитный резонансный спектрометр с мульти-контроллером для проведения синхронного и асинхронного контроля каждого канала генератора частот, 4 радиочастотных (RF) канала  c возможностью соединения пятого RF канала.
Отклонение порядка 3-х МГц в районе минимально-фазового шага 0.01 и минимально-амплитудного шага 0.01 децибела. Точность импульса выше 15 бит, максимальная ширина полосы частот цифрового фильтра не менее 200 КГц при частоте сканирования более 800 КГц, цифровой шимм Лагранжа для не менее 44-х каналов, высокочувствительный предусилитель из GaAs для 1H/13C ЯМР-спектроскопии с высококачественным фильтром шумов.
Величина магнитной индукции не менее 11.74 Тл, внутренний диаметр не менее 54 мм, время удержки жидкого гелия не менее 110 дней (объём дозаправки не более 54 л), время удержки жидкого азота не менее 17 дней (объём дозаправки не более 88 л), поток рассеяния (при 0.5 мТл в положении уплотнения поднесущей) - аксиальный не менее 1.8 м, радиальный не менее 1.3 м.
Автоматический пробозаборник для не менее 16 образцов.
Стандартная частота - не менее 500 МГц (1Н).
Частота для 1Н измерений в базовой комплектации не менее 500 МГц с устойчивостью не менее 0.1 Гц/час при включённом внутреннем 2Н шлюзе.
Контроль передачи высоких частот в диапазоне от 10 до 535 МГц (500 МГц):
Высокочастотный (HF) усилитель мощности с широкополосным силовым усилителем: диапазон частот от 470 до 535 МГц (500 МГц), максимальная выходная мощность не менее 100 Вт (в пульсовом режиме) / не менее 20 Вт (в режиме непрерывных колебаний), время рост-затухание пульса не более 175 нс, с узкополосным (LF) силовым усилителем: диапазон частот от 10 до 230 МГц (500 МГц), максимальная выходная мощность не менее 300 Вт (в пульсовом режиме) / не менее 20 Вт (в режиме непрерывных колебаний), время роста-затухания импульса не более 150 нс.</t>
  </si>
  <si>
    <t>Эксперименты на животных: адаптация вирусов к данной линии животных, иммунизация животных препаратом, инфицирование иммунизированных животных, анализ in vivoи  in vitroТ-и В- клеточного иммунного ответа</t>
  </si>
  <si>
    <t>Синтез определенных методом компьютерного моделирования последовательности пептидов для дальнейшего использования в научно-исследовательской работе</t>
  </si>
  <si>
    <t>Услуги по теоретическому и компьютерному моделированию по проекту "Детектирование фазового перехода в тугоплавких сплавах посредством наносекундой лазерной акустики"</t>
  </si>
  <si>
    <t>Услуги по  изготовлению наноструктурных тонких пленок из тугоплавких металлов по проекту "Детектирование фазового перехода в тугоплавких сплавах посредством наносекундой лазерной акустики"</t>
  </si>
  <si>
    <t>Консультационные услуги по проекту "Детектирование фазового перехода в тугоплавких сплавах посредством наносекундой лазерной акустики"</t>
  </si>
  <si>
    <t>Комплект биологических реагентов для проведения практических занятий по биологии для студентов 2-го курса по предмету "Синтетическая биология"</t>
  </si>
  <si>
    <t>Проведения исследования в области методов получения тонкопленочных кремниевых солнечных фотоэлементов, характеризации устройства и тестирования стабильности</t>
  </si>
  <si>
    <t xml:space="preserve">Создание веб-сайта для проекта "Cоздание лаборатории исследования фотоэлементов второго и третьего поколений". Оформление и разработка веб страницы </t>
  </si>
  <si>
    <t>Услуги по теоретическому и компьютерному моделированию упругих свойств тугоплавких пленок посредством детектирования ультразвуковых волн методом магнетронного осаждения и методом Гриновской функции</t>
  </si>
  <si>
    <t>180 календарных дней со дня вступления в силу договора</t>
  </si>
  <si>
    <t>г. Линз, Австрия</t>
  </si>
  <si>
    <t>г. Литл Рок, Арканзас, США</t>
  </si>
  <si>
    <t>г. Астана, Республика Казахстан</t>
  </si>
  <si>
    <t>Услуги по определению химической структуры на Ядерно-магнитном резонансном спектрометре по проекту "Дизайн и синтез органических нелинейно-оптических материалов"</t>
  </si>
  <si>
    <t xml:space="preserve">Обеспечение переодическими изданиями  </t>
  </si>
  <si>
    <t>Вода питьевая, в бутылях не менее 19 литров. Биогенная питьевая вода, не менее 8 степеней очистки, бутыли из поликарбоната</t>
  </si>
  <si>
    <t>Лабораторные расходные материалы для обеспечения деятельности учебных и/или научных лабораторий «Назарбаев Университет» и его организаций</t>
  </si>
  <si>
    <t>Химические реагенты, лабораторная посуда и другие лабораторные расходные  материалы для обеспечения деятельности учебных и/или научных лабораторий «Назарбаев Университет» и его организаций. Согласно технической спецификации</t>
  </si>
  <si>
    <t>15 сентября 2013 года</t>
  </si>
  <si>
    <t>Лабораторные расходные материалы для обеспечения деятельности научных лабораторий Департамента нанобиотехнологий комплект 1</t>
  </si>
  <si>
    <t>Химические реагенты для реализации проекта  "Получение новых лекарственных средств методом рационального дизайна и компьютерного моделирования", согласно технической спецификации</t>
  </si>
  <si>
    <t>Контейнер стандартный 20-футовый транспортный. Размеры внешние: 6058 х 2438 х 2591, мм; Размеры внутренние 5905 х 2350 х 2381, мм; Дверной проем
2336 х 2291, мм; Объем
33-33,2, куб. м</t>
  </si>
  <si>
    <t>Контейнер стандартный 40-футовый транспортный. Размеры внешние: 12192 х 2438 х 2591, мм; размеры внутренние: 12039 х 2350 х 2372, мм; дверной проем: 2336 х 2291, мм; объем
67,3-67,8, куб. м</t>
  </si>
  <si>
    <t xml:space="preserve">Перемычка железобетонная </t>
  </si>
  <si>
    <t>Транспортный контейнер</t>
  </si>
  <si>
    <t>Лабораторные расходные материалы для обеспечения деятельности научных лабораторий Школы наук и технологии комплект 1</t>
  </si>
  <si>
    <t>Химические реагенты для обеспечения деятельности учебных лабораторий Школы наук и технологий, согласно технической спецификации</t>
  </si>
  <si>
    <t>Антистеплер</t>
  </si>
  <si>
    <t xml:space="preserve">Блокнот  </t>
  </si>
  <si>
    <t>Блок для записи в боксе</t>
  </si>
  <si>
    <t>Бумага для заметок с липким слоем</t>
  </si>
  <si>
    <t>Бумага А4</t>
  </si>
  <si>
    <t>Бумага А3</t>
  </si>
  <si>
    <t>Бумага для факса</t>
  </si>
  <si>
    <t>Ватман А1</t>
  </si>
  <si>
    <t>Вкладыш-файл</t>
  </si>
  <si>
    <t>Грифель</t>
  </si>
  <si>
    <t>Дырокол (60 л)</t>
  </si>
  <si>
    <t>Дырокол (16 л)</t>
  </si>
  <si>
    <t>Диск (дискета)</t>
  </si>
  <si>
    <t>Ежедневник</t>
  </si>
  <si>
    <t>Журналы в кожаном переплете</t>
  </si>
  <si>
    <t>Журнал учета входящей/ исходящей корреспонденции</t>
  </si>
  <si>
    <t>Зажим-клипса 41 мм</t>
  </si>
  <si>
    <t>Зажим-клипса 25 мм</t>
  </si>
  <si>
    <t>Калькулятор</t>
  </si>
  <si>
    <t>Книга канцелярская</t>
  </si>
  <si>
    <t>Карандаш простой с ластиком</t>
  </si>
  <si>
    <t>Карандаш механический</t>
  </si>
  <si>
    <t>Клей-карандаш 35 гр</t>
  </si>
  <si>
    <t>Конверты А4</t>
  </si>
  <si>
    <t>Каттер (нож канцелярский)</t>
  </si>
  <si>
    <t>Лоток вертикальный</t>
  </si>
  <si>
    <t>Лоток горизонтальный</t>
  </si>
  <si>
    <t>Линейка (30 см)</t>
  </si>
  <si>
    <t>Ластик</t>
  </si>
  <si>
    <t>Маркер текстовой</t>
  </si>
  <si>
    <t>Мастика для печати</t>
  </si>
  <si>
    <t>Ножницы</t>
  </si>
  <si>
    <t>Набор настольный</t>
  </si>
  <si>
    <t>Набор настольный для руководителя</t>
  </si>
  <si>
    <t>Нить для прошива документов</t>
  </si>
  <si>
    <t>Папка-регистратор 7,5 см</t>
  </si>
  <si>
    <t>Папка-каталог с файлами</t>
  </si>
  <si>
    <t>Папка с завязками</t>
  </si>
  <si>
    <t>Папка-уголок</t>
  </si>
  <si>
    <t>Папка с резинками</t>
  </si>
  <si>
    <t xml:space="preserve">Портфель </t>
  </si>
  <si>
    <t>Папка адресная "на подпись"</t>
  </si>
  <si>
    <t>Папка с зажимом</t>
  </si>
  <si>
    <t>Перекидной календарь</t>
  </si>
  <si>
    <t>Подставка под перекидной календарь</t>
  </si>
  <si>
    <t>Ручка шариковая</t>
  </si>
  <si>
    <t>Разделитель</t>
  </si>
  <si>
    <t>Ручка гелевая</t>
  </si>
  <si>
    <t>Степлер № 24/6</t>
  </si>
  <si>
    <t>Степлер № 10</t>
  </si>
  <si>
    <t>Скобы № 24/6</t>
  </si>
  <si>
    <t>Скобы № 10</t>
  </si>
  <si>
    <t>Скоросшиватель</t>
  </si>
  <si>
    <t>Скотч 50 мм</t>
  </si>
  <si>
    <t>Скотч 19 мм</t>
  </si>
  <si>
    <t>Скрепки 25 мм</t>
  </si>
  <si>
    <t>Скрепки 50 мм</t>
  </si>
  <si>
    <t>Стикер-закладка</t>
  </si>
  <si>
    <t>Стикер 76х76/50 л</t>
  </si>
  <si>
    <t>Скоросшиватель пластмассовый</t>
  </si>
  <si>
    <t>Светильник настольный</t>
  </si>
  <si>
    <t>Стержень</t>
  </si>
  <si>
    <t>Тетрадь общая</t>
  </si>
  <si>
    <t>Точилка</t>
  </si>
  <si>
    <t>Тетради на кольцах</t>
  </si>
  <si>
    <t>Фломастер</t>
  </si>
  <si>
    <t>Штрих + растворитель</t>
  </si>
  <si>
    <t>Антистеплер ручной, металлический захват с загнутыми краями из нержавеющей стали с пластиковыми ручками. Предназначен для удаления скоб</t>
  </si>
  <si>
    <t>Бумага д/записей 90 мм. х 90мм. х 50 листов ,упакован в термоусадочную пленку, цвет белый</t>
  </si>
  <si>
    <t>Толщина ISO 534 (106+/-4); Вес: м2 г/м2, ISO 80 (80+/-3.0)</t>
  </si>
  <si>
    <t>Бумага для факса  в рулонах 210х15х12, размер 210х15</t>
  </si>
  <si>
    <t>Ватман белого цвета: формат А1 размером 594мм. Х 841 мм., плотность одного листа 160г/м2</t>
  </si>
  <si>
    <t>Файл прозрачный формата А4, плотностью 30-50 мкр.</t>
  </si>
  <si>
    <t>Грифели -05. НВ для механического карандаша, твердость- твердо-мягкий, ширина линии стержня -0.5 мм.</t>
  </si>
  <si>
    <t>Ежедневник, с твердым переплетом, формата А4, цвет по согласованию Заказчиком</t>
  </si>
  <si>
    <t>Зажим для бумаги, металлическое крепление, размер 41 мм.</t>
  </si>
  <si>
    <t>Зажим для бумаги, металлическое крепление, размер 25 мм.</t>
  </si>
  <si>
    <t>Книга канцелярская, не менее 60 л., обложка картонная, в клетку</t>
  </si>
  <si>
    <t>Карандаш простой, корпус с металлическим креплением с ластиком</t>
  </si>
  <si>
    <t>Карандаш автоматический (механический)- отверстие для грифеля 0.5 мм</t>
  </si>
  <si>
    <t>Клей карандаш не менее 35 гр., нетоксичный, высокий клейкости, цвет клея белый, консистенция сухой.</t>
  </si>
  <si>
    <t>Конверт А4, бумага 90гр. плотности, цвет белый, размер 229*324 мм., тип склейная - силикон (отрывная лента)</t>
  </si>
  <si>
    <t>Конверт А6, бумага - 90 гр. Плотности цвет -белый, размер 220 мм. * 110 мм., тип склеивания -силикон ( отрывная лента)</t>
  </si>
  <si>
    <t>Каттер- нож канцелярский ширина не менее 15 мм, длина лезвия не менее 70 мм, пластиковый корпус черного цвета</t>
  </si>
  <si>
    <t>Лоток вертикальный, 6 секционный, вертикальный, прочный литый пластик, цвет по согласованию с Заказчиком</t>
  </si>
  <si>
    <t xml:space="preserve">Линейка пластиковая, L 30 ,цвет прозрачный </t>
  </si>
  <si>
    <t>Маркер для выделения текста на бумаге, цвет по согласованию с Заказчиком</t>
  </si>
  <si>
    <t>Ножницы - длина не менее 19 см., Ножницы изготовлены из нержавеющей стали с облегченными ручками из пластика черного цвета</t>
  </si>
  <si>
    <t>Настольный набор (7 предметов): подставка с двумя ручками, подставка для бумажного блока, коврик, визитница, лоток, нож, стакан для карандашей, материал-дерево,  цвет по согласованию Заказчиком</t>
  </si>
  <si>
    <t>Папка с файлами, обложка плотный пластик толщина не менее 1мм, содержит не менее 20 файлов</t>
  </si>
  <si>
    <t xml:space="preserve">Папка с завязками, картонный бокс, формат А4, размеры не менее 230*320 мм </t>
  </si>
  <si>
    <t>Папка пластиковая на резинке, формат А4, размеры не менее 210*297 мм</t>
  </si>
  <si>
    <t>Папка с обложкой из кожзаменителя с надписью "на подпись" красного и синего цвета</t>
  </si>
  <si>
    <t>Подставка под перекидной календарь, материал пластик, с ушками для календаря</t>
  </si>
  <si>
    <t>Разделитель страниц, формата А4 размер 210 мм. Х 297 мм. Разных цветов в упаковке</t>
  </si>
  <si>
    <t>Степлер для скоб 24/6, материал пластик/ металл, с прочным устройством для скоб, глубина захвата не менее 20 листов</t>
  </si>
  <si>
    <t>Степлер для скоб 10, материал пластик/ металл, с прочным устройством для скоб, глубина захвата не менее 10 листов</t>
  </si>
  <si>
    <t xml:space="preserve">Скобы № 24/6, материал нержавеющая сталь </t>
  </si>
  <si>
    <t xml:space="preserve">Скобы № 10, материал нержавеющая сталь </t>
  </si>
  <si>
    <t>Скотч , клейкая лента, ширина 45 до 50 мм, длина не менее 65 м, цвет прозрачный</t>
  </si>
  <si>
    <t>Скотч , клейкая лента, ширина около 19 мм, длина не менее 65 м, цвет прозрачный</t>
  </si>
  <si>
    <t>Скрепки 25 мм в упаковке не менее 100 шт.</t>
  </si>
  <si>
    <t>Скрепки 50 мм в упаковке не менее 100 шт.</t>
  </si>
  <si>
    <t xml:space="preserve">Стикеры , шириной не менее 1 см. в упаковке 5 цветов, пластиковые </t>
  </si>
  <si>
    <t>Стержень -0.5 НВ для механического карандаша, твердость- твердо мягкий, ширина линий стержня 0.5 мм.</t>
  </si>
  <si>
    <t>Тетрадь форматом А5 48 л. Обложка кожзаменитель</t>
  </si>
  <si>
    <t>Точилка материал пластик с контейнером для стружек</t>
  </si>
  <si>
    <t xml:space="preserve">Тетрадь общая А5 48 л., с переплетом "пружина"  </t>
  </si>
  <si>
    <t xml:space="preserve">Фломастера 12 цветные, нетоксичные </t>
  </si>
  <si>
    <t>пачка.</t>
  </si>
  <si>
    <t>кор.</t>
  </si>
  <si>
    <t>пачка/чел</t>
  </si>
  <si>
    <t>c даты вступления в силу договора до 31 декабря 2013 года.</t>
  </si>
  <si>
    <t>Календарь настольный на 2013 год с отверстием для подставки</t>
  </si>
  <si>
    <t>Блокноты офисные из качественной бумаги,формат А5, размером 148 мм х 210 мм., 50  листов в линейку на спирали</t>
  </si>
  <si>
    <t>Набор самоклеящихся этикеток, Примечание: для записей заметок. Размеры: 760 мм. Х 101 мм. Кол-во листов 50.</t>
  </si>
  <si>
    <t>Дырокол металлический. Кол-во пробивания листов: не менее 60 листов, пробивание в кол-ве 2 отверстий</t>
  </si>
  <si>
    <t>Дырокол металлический. Кол-во пробивания листов: не менее 16 листов, пробивание в кол-ве 2 отверстий</t>
  </si>
  <si>
    <t>Объём памяти не менее 700 мега байт</t>
  </si>
  <si>
    <t>Журналы, обложка из кожзаменителя, формат А4, в клетку</t>
  </si>
  <si>
    <t>Журнал регистрации в кожаном переплете, в полоску, формат А4</t>
  </si>
  <si>
    <t xml:space="preserve">Разрядность 12 разрядов, коррекция ввода, есть автоматическое отключение 5-10 минут, кнопки пластиковые,ЖК дисплей с фиксированным углом наклона, питание батарейки + солнечные элементы, размеры внешние 180 мм.х 140 мм. </t>
  </si>
  <si>
    <t>Конверты маленькие (евро стандарт)</t>
  </si>
  <si>
    <t>Лоток для бумаг 2-х либо 3-х секционный горизонтальный прочный литой пластик, цвет черный либо серый.</t>
  </si>
  <si>
    <t>Ластик прямоугольной формы, мягкий,  предназначен для удаления записей черно графитными карандашами</t>
  </si>
  <si>
    <t>Мастика синяя, объём флакона от 25 мл.-28 мл. штемпельная краска на водной основе для дозаправки штемпельных подушек</t>
  </si>
  <si>
    <t xml:space="preserve">Набор офисных принадлежностей с подставкой для канцелярских принадлежностей , объёмные, удобно расположенные секции разной высоты, гладкая глянцевая поверхность, наличие отделений для канцелярских мелочей и пишущих принадлежностей : визиток, листков </t>
  </si>
  <si>
    <t>Белые нитки шелковые для прошивки, бобине около 100 м</t>
  </si>
  <si>
    <t>Папка уголок, доступ к файлу сверху и снизу</t>
  </si>
  <si>
    <t>Кожаный портфель</t>
  </si>
  <si>
    <t>Папка с зажимом А4, размером 210 мм. Х 297 мм., обложка плотный пластик, толщина не менее 1 мм, с металлическим зажимом</t>
  </si>
  <si>
    <t>Ручка шариковая, прозрачный корпус винтовой, с колпачком и сменным тонким стержнем, следующих цветов синих 1500 шт., черных 440 шт., красных 250 шт.</t>
  </si>
  <si>
    <t>Ручки гелевые, прозрачный корпус винтовой, с колпачком и сменным тонким стержнем</t>
  </si>
  <si>
    <t>Скоросшиватель картонный, 220-320 гр. плотности, с металлическими скобами для прошивки, с отверстиями</t>
  </si>
  <si>
    <t>Набор самоклеющихся этикетов . Примечание : для записей и заметок размеры 760 мм х 760 мм. 50 листов</t>
  </si>
  <si>
    <t xml:space="preserve">Пластиковые скоросшиватели предназначенные для хранения документов. Прозрачная верхняя обложка. Наличие сменного белого ярлычка для описания содержимого скоросшивателя </t>
  </si>
  <si>
    <t>Точечное освещение , светильники с регулируемой высотой и угла над столом, цвет черный</t>
  </si>
  <si>
    <t>Штрих с кисточкой , объём 20 мл.,</t>
  </si>
  <si>
    <t>Перемычка железобетонная с ненапрягаемой арматурой. Длина: 2460мм; ширина: 250мм; высота: 220мм</t>
  </si>
  <si>
    <t>Лабораторные расходные материалы для обеспечения деятельности научных лабораторий Департамента физических исследований комплект 1</t>
  </si>
  <si>
    <t>Лабораторные расходные материалы для обеспечения деятельности научных лабораторий Департамента химии МИЦ комплект 1</t>
  </si>
  <si>
    <t>c даты вступления в силу договора до 31 августа 2013 года</t>
  </si>
  <si>
    <t>Съемка Н-1 и С-13 и обработка синтезированных производных ß-циклодекстрина</t>
  </si>
  <si>
    <t>Республиканское государственное предприятие на праве хозяйственного ведения "Восточно-Казахстанский государственный университет имени Сарсенова Аманжола" МО РК, 070020, г. Усть-Каменогорск, ул. 30-й Гвардейской дивизии, 34</t>
  </si>
  <si>
    <t>Организация и проведение сбора плаценты человека по проекту "Получение нано - и микроструктурных полимеров с секретируемыми продуктами стволовых клеток для инициации процесса коллатерогенеза"</t>
  </si>
  <si>
    <t xml:space="preserve"> до 31 декабря 2013 года</t>
  </si>
  <si>
    <t>г. Астана Национальный Научный Центр Материнства и Детства</t>
  </si>
  <si>
    <t>Лабораторные расходные материалы для проекта  "Исследования резонанса взаимодействий α+13С при малых энергиях", согласно технической спецификации</t>
  </si>
  <si>
    <t>Лабораторная посуда для реализации проекта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</si>
  <si>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 xml:space="preserve"> Подбор доноров плаценты в соответствии с критериями указанными заказчиком, проведение разъяснительных работ с донорами плаценты отобранных в соответствии с критериями указанными заказчиком, получение от согласившихся доноров подписанного информированного согласия донора.
Предоставление материала (плацента человека)</t>
  </si>
  <si>
    <t>Лабораторные расходные материалы для реализации проекта "Детектирование фазового перехода в тугоплавких сплавах посредством наносекундой лазерной акустики", согласно технической спецификации</t>
  </si>
  <si>
    <t>120 календарных дней со дня вступления в силу договора</t>
  </si>
  <si>
    <t>Лабораторные расходные материалы для обеспечения деятельности научных лабораторий и реализации проекта "Детектирование фазового перехода в тугоплавких сплавах посредством наносекундой лазерной акустики" комплект 1</t>
  </si>
  <si>
    <t>со дня вступления в силу договора по 10 декабря 2013 года</t>
  </si>
  <si>
    <t>Услуги по теоретическому и компьютерному моделированию по проекту "Детектирование фазового перехода в тугоплавких сплавах посредством наносекундой лазерной акустики" этап 1</t>
  </si>
  <si>
    <t xml:space="preserve">Проведение поиска литературы с целью идентификации соответствующих температурно-зависимых теплофизических свойств вольфрама, решение одномерного уравнения теплопроводности с использованием свойств вольфрама;
решение одномерного уравнения теплопроводности в двумерном случае с аксиальной симметрией; 
осуществление примерного поверхностного распределения сил для задач распространения упругих волн  на основе моделирования эласто-динамической Гриновской функции и  результатов задачи теплопроводности; 
исследование задачи получения моделируемых эпицентральных сигналов для детектирования плавления поверхности вольфрама посредством наносекундных лазерных импульсов, решение задачи прибытия сдвиговых волн в зависимости от падающей лазерной пиковой мощности
</t>
  </si>
  <si>
    <t>Сотовая связь</t>
  </si>
  <si>
    <t>подпункт 34</t>
  </si>
  <si>
    <t>Предоставление мобильной сотовой связи оператора Beeline</t>
  </si>
  <si>
    <t>Предоставление мобильной сотовой связи оператора Kcell</t>
  </si>
  <si>
    <t>Лабораторные расходные материалы для обеспечения деятельности учебных лабораторий Школы наук и технологии комплект 2</t>
  </si>
  <si>
    <t>Лабораторные расходные материалы для обеспечения деятельности учебных лабораторий Школы наук и технологии комплект 3</t>
  </si>
  <si>
    <r>
      <t>Приказ  Генерального директора частного учреждения «Nazarbayev University Research and Innovation System»  от</t>
    </r>
    <r>
      <rPr>
        <b/>
        <sz val="11"/>
        <rFont val="Times New Roman"/>
        <family val="1"/>
        <charset val="204"/>
      </rPr>
      <t xml:space="preserve">         07 марта 2013 года №27</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</si>
</sst>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р_._-;\-* #,##0.00_р_._-;_-* &quot;-&quot;??_р_._-;_-@_-"/>
    <numFmt numFmtId="164" formatCode="_(* #,##0.00_);_(* \(#,##0.00\);_(* &quot;-&quot;??_);_(@_)"/>
    <numFmt numFmtId="165" formatCode="[$-419]mmmm\ yyyy;@"/>
  </numFmts>
  <fonts count="19" x14ac:knownFonts="1">
    <font>
      <sz val="11"/>
      <color theme="1"/>
      <name val="Calibri"/>
      <family val="2"/>
      <charset val="204"/>
      <scheme val="minor"/>
    </font>
    <font>
      <sz val="11"/>
      <color theme="1"/>
      <name val="Calibri"/>
      <family val="2"/>
      <charset val="204"/>
      <scheme val="minor"/>
    </font>
    <font>
      <sz val="11"/>
      <color theme="1"/>
      <name val="Times New Roman"/>
      <family val="1"/>
      <charset val="204"/>
    </font>
    <font>
      <b/>
      <sz val="11"/>
      <color theme="1"/>
      <name val="Times New Roman"/>
      <family val="1"/>
      <charset val="204"/>
    </font>
    <font>
      <sz val="11"/>
      <name val="Times New Roman"/>
      <family val="1"/>
      <charset val="204"/>
    </font>
    <font>
      <sz val="11"/>
      <color indexed="8"/>
      <name val="Calibri"/>
      <family val="2"/>
      <charset val="204"/>
    </font>
    <font>
      <sz val="11"/>
      <color indexed="8"/>
      <name val="Times New Roman"/>
      <family val="1"/>
      <charset val="204"/>
    </font>
    <font>
      <sz val="8"/>
      <name val="Arial"/>
      <family val="2"/>
      <charset val="204"/>
    </font>
    <font>
      <sz val="11"/>
      <color rgb="FF000000"/>
      <name val="Times New Roman"/>
      <family val="1"/>
      <charset val="204"/>
    </font>
    <font>
      <b/>
      <sz val="14"/>
      <name val="Times New Roman"/>
      <family val="1"/>
      <charset val="204"/>
    </font>
    <font>
      <sz val="14"/>
      <color theme="1"/>
      <name val="Times New Roman"/>
      <family val="1"/>
      <charset val="204"/>
    </font>
    <font>
      <b/>
      <sz val="14"/>
      <color theme="1"/>
      <name val="Times New Roman"/>
      <family val="1"/>
      <charset val="204"/>
    </font>
    <font>
      <sz val="14"/>
      <color rgb="FF000000"/>
      <name val="Times New Roman"/>
      <family val="1"/>
      <charset val="204"/>
    </font>
    <font>
      <b/>
      <sz val="14"/>
      <color rgb="FF000000"/>
      <name val="Times New Roman"/>
      <family val="1"/>
      <charset val="204"/>
    </font>
    <font>
      <b/>
      <sz val="18"/>
      <color rgb="FF000000"/>
      <name val="Times New Roman"/>
      <family val="1"/>
      <charset val="204"/>
    </font>
    <font>
      <b/>
      <sz val="18"/>
      <color theme="1"/>
      <name val="Times New Roman"/>
      <family val="1"/>
      <charset val="204"/>
    </font>
    <font>
      <b/>
      <sz val="11"/>
      <name val="Times New Roman"/>
      <family val="1"/>
      <charset val="204"/>
    </font>
    <font>
      <sz val="11"/>
      <color theme="1"/>
      <name val="Calibri"/>
      <family val="2"/>
      <scheme val="minor"/>
    </font>
    <font>
      <sz val="11"/>
      <color rgb="FF222222"/>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8" tint="0.59999389629810485"/>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s>
  <cellStyleXfs count="12">
    <xf numFmtId="0" fontId="0" fillId="0" borderId="0"/>
    <xf numFmtId="0" fontId="1" fillId="0" borderId="0"/>
    <xf numFmtId="43" fontId="5" fillId="0" borderId="0" applyFont="0" applyFill="0" applyBorder="0" applyAlignment="0" applyProtection="0"/>
    <xf numFmtId="0" fontId="1" fillId="0" borderId="0"/>
    <xf numFmtId="43" fontId="5" fillId="0" borderId="0" applyFont="0" applyFill="0" applyBorder="0" applyAlignment="0" applyProtection="0"/>
    <xf numFmtId="0" fontId="7" fillId="0" borderId="0"/>
    <xf numFmtId="0" fontId="17" fillId="0" borderId="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cellStyleXfs>
  <cellXfs count="134">
    <xf numFmtId="0" fontId="0" fillId="0" borderId="0" xfId="0"/>
    <xf numFmtId="3" fontId="2" fillId="2" borderId="0" xfId="1" applyNumberFormat="1" applyFont="1" applyFill="1" applyBorder="1" applyAlignment="1">
      <alignment horizontal="center" vertical="center" wrapText="1"/>
    </xf>
    <xf numFmtId="3" fontId="3" fillId="2" borderId="1" xfId="2" applyNumberFormat="1" applyFont="1" applyFill="1" applyBorder="1" applyAlignment="1">
      <alignment horizontal="center" vertical="center" wrapText="1"/>
    </xf>
    <xf numFmtId="0" fontId="2" fillId="2" borderId="0" xfId="0" applyFont="1" applyFill="1"/>
    <xf numFmtId="49" fontId="3"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xf>
    <xf numFmtId="0" fontId="4" fillId="2" borderId="1" xfId="4"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0" xfId="0" applyNumberFormat="1" applyFont="1" applyFill="1" applyAlignment="1">
      <alignment horizontal="center" vertical="center"/>
    </xf>
    <xf numFmtId="3" fontId="3" fillId="2" borderId="0" xfId="0" applyNumberFormat="1" applyFont="1" applyFill="1" applyBorder="1" applyAlignment="1">
      <alignment horizontal="center" vertical="center" wrapText="1"/>
    </xf>
    <xf numFmtId="0" fontId="10" fillId="2" borderId="0" xfId="0" applyFont="1" applyFill="1"/>
    <xf numFmtId="0" fontId="10" fillId="2" borderId="0" xfId="0" applyFont="1" applyFill="1" applyAlignment="1">
      <alignment vertical="center"/>
    </xf>
    <xf numFmtId="0" fontId="10" fillId="2" borderId="1" xfId="0" applyFont="1" applyFill="1" applyBorder="1" applyAlignment="1">
      <alignment vertical="center"/>
    </xf>
    <xf numFmtId="3" fontId="11" fillId="2"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2" fillId="2" borderId="0" xfId="0" applyFont="1" applyFill="1" applyAlignment="1">
      <alignment horizontal="center" vertical="center"/>
    </xf>
    <xf numFmtId="0" fontId="2" fillId="2" borderId="0" xfId="0" applyFont="1" applyFill="1" applyAlignment="1">
      <alignment horizontal="center"/>
    </xf>
    <xf numFmtId="3" fontId="10" fillId="2"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3" fontId="3" fillId="3" borderId="2" xfId="2" applyNumberFormat="1" applyFont="1" applyFill="1" applyBorder="1" applyAlignment="1">
      <alignment horizontal="center" vertical="center" wrapText="1"/>
    </xf>
    <xf numFmtId="3" fontId="3" fillId="5" borderId="2" xfId="2" applyNumberFormat="1" applyFont="1" applyFill="1" applyBorder="1" applyAlignment="1">
      <alignment horizontal="center" vertical="center" wrapText="1"/>
    </xf>
    <xf numFmtId="3" fontId="10" fillId="4" borderId="2" xfId="2" applyNumberFormat="1" applyFont="1" applyFill="1" applyBorder="1" applyAlignment="1">
      <alignment horizontal="center" vertical="center" wrapText="1"/>
    </xf>
    <xf numFmtId="3" fontId="11" fillId="4"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3" fontId="10" fillId="5" borderId="2" xfId="2" applyNumberFormat="1" applyFont="1" applyFill="1" applyBorder="1" applyAlignment="1">
      <alignment horizontal="center" vertical="center" wrapText="1"/>
    </xf>
    <xf numFmtId="3" fontId="10" fillId="4" borderId="1" xfId="2" applyNumberFormat="1" applyFont="1" applyFill="1" applyBorder="1" applyAlignment="1">
      <alignment horizontal="center" vertical="center" wrapText="1"/>
    </xf>
    <xf numFmtId="3" fontId="11" fillId="4" borderId="1" xfId="0" applyNumberFormat="1" applyFont="1" applyFill="1" applyBorder="1" applyAlignment="1">
      <alignment horizontal="center" vertical="center"/>
    </xf>
    <xf numFmtId="3" fontId="2" fillId="3" borderId="1" xfId="2" applyNumberFormat="1" applyFont="1" applyFill="1" applyBorder="1" applyAlignment="1">
      <alignment horizontal="center" vertical="center" wrapText="1"/>
    </xf>
    <xf numFmtId="0" fontId="10" fillId="5" borderId="1" xfId="0" applyFont="1" applyFill="1" applyBorder="1"/>
    <xf numFmtId="3" fontId="2" fillId="4" borderId="2" xfId="2" applyNumberFormat="1" applyFont="1" applyFill="1" applyBorder="1" applyAlignment="1">
      <alignment horizontal="center" vertical="center" wrapText="1"/>
    </xf>
    <xf numFmtId="0" fontId="10" fillId="4" borderId="1" xfId="0" applyFont="1" applyFill="1" applyBorder="1" applyAlignment="1">
      <alignment horizontal="center" vertical="center"/>
    </xf>
    <xf numFmtId="3" fontId="2" fillId="5" borderId="2" xfId="2" applyNumberFormat="1" applyFont="1" applyFill="1" applyBorder="1" applyAlignment="1">
      <alignment horizontal="center" vertical="center" wrapText="1"/>
    </xf>
    <xf numFmtId="3" fontId="9" fillId="4"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10" fillId="4" borderId="1" xfId="0" applyFont="1" applyFill="1" applyBorder="1" applyAlignment="1">
      <alignment vertical="center"/>
    </xf>
    <xf numFmtId="3" fontId="3" fillId="2" borderId="9" xfId="1" applyNumberFormat="1" applyFont="1" applyFill="1" applyBorder="1" applyAlignment="1">
      <alignment vertical="center" wrapText="1"/>
    </xf>
    <xf numFmtId="0" fontId="6"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2"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3" fontId="2" fillId="2" borderId="4" xfId="0" applyNumberFormat="1" applyFont="1" applyFill="1" applyBorder="1" applyAlignment="1">
      <alignment horizontal="center" vertical="center"/>
    </xf>
    <xf numFmtId="3" fontId="2" fillId="2" borderId="1" xfId="10" applyNumberFormat="1"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4" fillId="2" borderId="1" xfId="1" applyNumberFormat="1" applyFont="1" applyFill="1" applyBorder="1" applyAlignment="1">
      <alignment horizontal="center" vertical="center" wrapText="1"/>
    </xf>
    <xf numFmtId="3" fontId="3" fillId="2" borderId="0" xfId="1"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4" fillId="2" borderId="1" xfId="1" applyNumberFormat="1" applyFont="1" applyFill="1" applyBorder="1" applyAlignment="1">
      <alignment horizontal="center" vertical="center" wrapText="1"/>
    </xf>
    <xf numFmtId="3" fontId="4" fillId="2" borderId="1" xfId="5"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3" xfId="0" applyNumberFormat="1" applyFont="1" applyFill="1" applyBorder="1" applyAlignment="1">
      <alignment horizontal="center" vertical="center"/>
    </xf>
    <xf numFmtId="0" fontId="8" fillId="2" borderId="2" xfId="0"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165" fontId="4" fillId="0" borderId="1" xfId="0" applyNumberFormat="1" applyFont="1" applyBorder="1" applyAlignment="1">
      <alignment horizontal="center" vertical="center" wrapText="1"/>
    </xf>
    <xf numFmtId="1" fontId="4" fillId="0" borderId="1" xfId="0" applyNumberFormat="1" applyFont="1" applyBorder="1" applyAlignment="1">
      <alignment horizontal="center" vertical="center" wrapText="1"/>
    </xf>
    <xf numFmtId="165" fontId="4" fillId="0" borderId="1" xfId="0" applyNumberFormat="1" applyFont="1" applyFill="1" applyBorder="1" applyAlignment="1">
      <alignment horizontal="center" vertical="center" wrapText="1"/>
    </xf>
    <xf numFmtId="0" fontId="8" fillId="0" borderId="1" xfId="0" applyFont="1" applyBorder="1" applyAlignment="1">
      <alignment horizontal="center" vertical="top" wrapText="1"/>
    </xf>
    <xf numFmtId="0" fontId="4" fillId="0" borderId="1" xfId="0"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165" fontId="4" fillId="0" borderId="10"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3" fontId="2" fillId="2" borderId="1" xfId="2" applyNumberFormat="1" applyFont="1" applyFill="1" applyBorder="1" applyAlignment="1">
      <alignment horizontal="center" vertical="center" wrapText="1"/>
    </xf>
    <xf numFmtId="0" fontId="2" fillId="2" borderId="0" xfId="0" applyFont="1" applyFill="1"/>
    <xf numFmtId="3" fontId="2" fillId="2" borderId="0" xfId="0" applyNumberFormat="1" applyFont="1" applyFill="1" applyAlignment="1">
      <alignment horizontal="center" vertical="center"/>
    </xf>
    <xf numFmtId="0" fontId="8"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3" fontId="4"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4"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8" fillId="2" borderId="2" xfId="0" applyFont="1" applyFill="1" applyBorder="1" applyAlignment="1">
      <alignment horizontal="center" vertical="center" wrapText="1"/>
    </xf>
    <xf numFmtId="0" fontId="6" fillId="2" borderId="7" xfId="0" applyFont="1" applyFill="1" applyBorder="1" applyAlignment="1">
      <alignment horizontal="center" vertical="center" wrapText="1"/>
    </xf>
    <xf numFmtId="3" fontId="2" fillId="2" borderId="6" xfId="0" applyNumberFormat="1"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8" xfId="0" applyFont="1" applyFill="1" applyBorder="1" applyAlignment="1">
      <alignment horizontal="left"/>
    </xf>
    <xf numFmtId="0" fontId="14" fillId="3" borderId="5"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1" fillId="5" borderId="5" xfId="0" applyFont="1" applyFill="1" applyBorder="1" applyAlignment="1">
      <alignment horizontal="center" vertical="center"/>
    </xf>
    <xf numFmtId="0" fontId="11" fillId="5" borderId="7" xfId="0" applyFont="1" applyFill="1" applyBorder="1" applyAlignment="1">
      <alignment horizontal="center" vertical="center"/>
    </xf>
    <xf numFmtId="0" fontId="11" fillId="5" borderId="6" xfId="0" applyFont="1" applyFill="1" applyBorder="1" applyAlignment="1">
      <alignment horizontal="center" vertical="center"/>
    </xf>
    <xf numFmtId="0" fontId="13" fillId="4" borderId="5"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11" fillId="4" borderId="1"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6" xfId="0" applyFont="1" applyFill="1" applyBorder="1" applyAlignment="1">
      <alignment horizontal="center" vertical="center"/>
    </xf>
    <xf numFmtId="3" fontId="18" fillId="2" borderId="1" xfId="0" applyNumberFormat="1" applyFont="1" applyFill="1" applyBorder="1" applyAlignment="1">
      <alignment horizontal="center" vertical="center" wrapText="1"/>
    </xf>
    <xf numFmtId="3" fontId="18" fillId="2" borderId="2" xfId="0" applyNumberFormat="1" applyFont="1" applyFill="1" applyBorder="1" applyAlignment="1">
      <alignment horizontal="center" vertical="center" wrapText="1"/>
    </xf>
    <xf numFmtId="3" fontId="18" fillId="2" borderId="3"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xf>
    <xf numFmtId="3" fontId="2" fillId="2" borderId="3" xfId="0" applyNumberFormat="1"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9" fillId="4" borderId="5" xfId="4" applyNumberFormat="1" applyFont="1" applyFill="1" applyBorder="1" applyAlignment="1">
      <alignment horizontal="center" vertical="center" wrapText="1"/>
    </xf>
    <xf numFmtId="0" fontId="9" fillId="4" borderId="7" xfId="4" applyNumberFormat="1" applyFont="1" applyFill="1" applyBorder="1" applyAlignment="1">
      <alignment horizontal="center" vertical="center" wrapText="1"/>
    </xf>
    <xf numFmtId="0" fontId="9" fillId="4" borderId="6" xfId="4" applyNumberFormat="1" applyFont="1" applyFill="1" applyBorder="1" applyAlignment="1">
      <alignment horizontal="center" vertical="center" wrapText="1"/>
    </xf>
    <xf numFmtId="0" fontId="9" fillId="5" borderId="5" xfId="4" applyNumberFormat="1" applyFont="1" applyFill="1" applyBorder="1" applyAlignment="1">
      <alignment horizontal="center" vertical="center" wrapText="1"/>
    </xf>
    <xf numFmtId="0" fontId="9" fillId="5" borderId="7" xfId="4" applyNumberFormat="1" applyFont="1" applyFill="1" applyBorder="1" applyAlignment="1">
      <alignment horizontal="center" vertical="center" wrapText="1"/>
    </xf>
    <xf numFmtId="0" fontId="9" fillId="5" borderId="6" xfId="4"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3"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4" fillId="2" borderId="1" xfId="1" applyNumberFormat="1" applyFont="1" applyFill="1" applyBorder="1" applyAlignment="1">
      <alignment horizontal="center" vertical="center" wrapText="1"/>
    </xf>
    <xf numFmtId="3" fontId="4" fillId="2" borderId="1" xfId="5"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11" fillId="5" borderId="5" xfId="2" applyNumberFormat="1" applyFont="1" applyFill="1" applyBorder="1" applyAlignment="1">
      <alignment horizontal="center" vertical="center" wrapText="1"/>
    </xf>
    <xf numFmtId="3" fontId="11" fillId="5" borderId="7" xfId="2" applyNumberFormat="1" applyFont="1" applyFill="1" applyBorder="1" applyAlignment="1">
      <alignment horizontal="center" vertical="center" wrapText="1"/>
    </xf>
    <xf numFmtId="3" fontId="11" fillId="5" borderId="6" xfId="2" applyNumberFormat="1" applyFont="1" applyFill="1" applyBorder="1" applyAlignment="1">
      <alignment horizontal="center" vertical="center" wrapText="1"/>
    </xf>
    <xf numFmtId="3" fontId="16" fillId="2" borderId="0" xfId="1" applyNumberFormat="1" applyFont="1" applyFill="1" applyBorder="1" applyAlignment="1">
      <alignment horizontal="center" vertical="center" wrapText="1"/>
    </xf>
    <xf numFmtId="3" fontId="3" fillId="2" borderId="0" xfId="1" applyNumberFormat="1" applyFont="1" applyFill="1" applyBorder="1" applyAlignment="1">
      <alignment horizontal="center" vertical="center" wrapText="1"/>
    </xf>
    <xf numFmtId="3" fontId="3" fillId="2" borderId="9" xfId="1" applyNumberFormat="1" applyFont="1" applyFill="1" applyBorder="1" applyAlignment="1">
      <alignment horizontal="center" vertical="center" wrapText="1"/>
    </xf>
    <xf numFmtId="3" fontId="15" fillId="3" borderId="5" xfId="2" applyNumberFormat="1" applyFont="1" applyFill="1" applyBorder="1" applyAlignment="1">
      <alignment horizontal="center" vertical="center" wrapText="1"/>
    </xf>
    <xf numFmtId="3" fontId="15" fillId="3" borderId="7" xfId="2" applyNumberFormat="1" applyFont="1" applyFill="1" applyBorder="1" applyAlignment="1">
      <alignment horizontal="center" vertical="center" wrapText="1"/>
    </xf>
    <xf numFmtId="3" fontId="15" fillId="3" borderId="6" xfId="2" applyNumberFormat="1" applyFont="1" applyFill="1" applyBorder="1" applyAlignment="1">
      <alignment horizontal="center" vertical="center" wrapText="1"/>
    </xf>
  </cellXfs>
  <cellStyles count="12">
    <cellStyle name="Обычный" xfId="0" builtinId="0"/>
    <cellStyle name="Обычный 12" xfId="1"/>
    <cellStyle name="Обычный 15" xfId="3"/>
    <cellStyle name="Обычный 2" xfId="6"/>
    <cellStyle name="Обычный 4 2" xfId="5"/>
    <cellStyle name="Финансовый" xfId="10" builtinId="3"/>
    <cellStyle name="Финансовый 10" xfId="11"/>
    <cellStyle name="Финансовый 12" xfId="4"/>
    <cellStyle name="Финансовый 12 2" xfId="8"/>
    <cellStyle name="Финансовый 7" xfId="2"/>
    <cellStyle name="Финансовый 7 2" xfId="9"/>
    <cellStyle name="Финансовый 7 3"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3"/>
  <sheetViews>
    <sheetView tabSelected="1" view="pageBreakPreview" topLeftCell="A143" zoomScale="80" zoomScaleNormal="90" zoomScaleSheetLayoutView="80" workbookViewId="0">
      <selection activeCell="C143" sqref="C143"/>
    </sheetView>
  </sheetViews>
  <sheetFormatPr defaultRowHeight="15" x14ac:dyDescent="0.25"/>
  <cols>
    <col min="1" max="1" width="6.42578125" style="3" customWidth="1"/>
    <col min="2" max="2" width="24" style="17" customWidth="1"/>
    <col min="3" max="3" width="14.7109375" style="3" customWidth="1"/>
    <col min="4" max="4" width="42.85546875" style="16" customWidth="1"/>
    <col min="5" max="5" width="14.42578125" style="3" customWidth="1"/>
    <col min="6" max="6" width="8.140625" style="3" customWidth="1"/>
    <col min="7" max="7" width="14.85546875" style="9" bestFit="1" customWidth="1"/>
    <col min="8" max="8" width="19" style="9" customWidth="1"/>
    <col min="9" max="9" width="19.85546875" style="9" customWidth="1"/>
    <col min="10" max="10" width="25.140625" style="17" customWidth="1"/>
    <col min="11" max="11" width="16.5703125" style="17" customWidth="1"/>
    <col min="12" max="12" width="20.140625" style="17" customWidth="1"/>
    <col min="13" max="16384" width="9.140625" style="3"/>
  </cols>
  <sheetData>
    <row r="1" spans="1:12" x14ac:dyDescent="0.25">
      <c r="A1" s="1" t="s">
        <v>0</v>
      </c>
      <c r="B1" s="1"/>
      <c r="C1" s="1"/>
      <c r="D1" s="1"/>
      <c r="E1" s="1"/>
      <c r="F1" s="1"/>
      <c r="G1" s="1"/>
      <c r="H1" s="1"/>
      <c r="I1" s="1"/>
      <c r="J1" s="128" t="s">
        <v>74</v>
      </c>
      <c r="K1" s="128"/>
      <c r="L1" s="128"/>
    </row>
    <row r="2" spans="1:12" x14ac:dyDescent="0.25">
      <c r="A2" s="1"/>
      <c r="B2" s="1"/>
      <c r="C2" s="1"/>
      <c r="D2" s="1"/>
      <c r="E2" s="1"/>
      <c r="F2" s="1"/>
      <c r="G2" s="1"/>
      <c r="H2" s="1"/>
      <c r="I2" s="1"/>
      <c r="J2" s="128"/>
      <c r="K2" s="128"/>
      <c r="L2" s="128"/>
    </row>
    <row r="3" spans="1:12" x14ac:dyDescent="0.25">
      <c r="A3" s="1"/>
      <c r="B3" s="1"/>
      <c r="C3" s="1"/>
      <c r="D3" s="1"/>
      <c r="E3" s="1"/>
      <c r="F3" s="1"/>
      <c r="G3" s="1"/>
      <c r="H3" s="1"/>
      <c r="I3" s="1"/>
      <c r="J3" s="128"/>
      <c r="K3" s="128"/>
      <c r="L3" s="128"/>
    </row>
    <row r="4" spans="1:12" ht="64.5" customHeight="1" x14ac:dyDescent="0.25">
      <c r="A4" s="1"/>
      <c r="B4" s="1"/>
      <c r="C4" s="1"/>
      <c r="D4" s="1"/>
      <c r="E4" s="1"/>
      <c r="F4" s="1"/>
      <c r="G4" s="1"/>
      <c r="H4" s="1"/>
      <c r="I4" s="1"/>
      <c r="J4" s="129" t="s">
        <v>310</v>
      </c>
      <c r="K4" s="129"/>
      <c r="L4" s="129"/>
    </row>
    <row r="5" spans="1:12" x14ac:dyDescent="0.25">
      <c r="A5" s="1"/>
      <c r="B5" s="1"/>
      <c r="C5" s="1"/>
      <c r="D5" s="1"/>
      <c r="E5" s="1"/>
      <c r="F5" s="1"/>
      <c r="G5" s="1"/>
      <c r="H5" s="1"/>
      <c r="I5" s="1"/>
      <c r="J5" s="48"/>
      <c r="K5" s="48"/>
      <c r="L5" s="48"/>
    </row>
    <row r="6" spans="1:12" ht="15" customHeight="1" x14ac:dyDescent="0.25">
      <c r="A6" s="1"/>
      <c r="B6" s="1"/>
      <c r="C6" s="129" t="s">
        <v>73</v>
      </c>
      <c r="D6" s="129"/>
      <c r="E6" s="129"/>
      <c r="F6" s="129"/>
      <c r="G6" s="129"/>
      <c r="H6" s="129"/>
      <c r="I6" s="129"/>
      <c r="J6" s="1"/>
      <c r="K6" s="1"/>
      <c r="L6" s="10"/>
    </row>
    <row r="7" spans="1:12" ht="15" customHeight="1" x14ac:dyDescent="0.25">
      <c r="A7" s="37"/>
      <c r="B7" s="37"/>
      <c r="C7" s="37"/>
      <c r="D7" s="130" t="s">
        <v>72</v>
      </c>
      <c r="E7" s="130"/>
      <c r="F7" s="130"/>
      <c r="G7" s="130"/>
      <c r="H7" s="130"/>
      <c r="I7" s="130"/>
      <c r="J7" s="37"/>
      <c r="K7" s="37"/>
      <c r="L7" s="37"/>
    </row>
    <row r="8" spans="1:12" ht="71.25" x14ac:dyDescent="0.25">
      <c r="A8" s="2" t="s">
        <v>1</v>
      </c>
      <c r="B8" s="2" t="s">
        <v>19</v>
      </c>
      <c r="C8" s="2" t="s">
        <v>2</v>
      </c>
      <c r="D8" s="2" t="s">
        <v>20</v>
      </c>
      <c r="E8" s="2" t="s">
        <v>3</v>
      </c>
      <c r="F8" s="2" t="s">
        <v>4</v>
      </c>
      <c r="G8" s="2" t="s">
        <v>5</v>
      </c>
      <c r="H8" s="2" t="s">
        <v>8</v>
      </c>
      <c r="I8" s="2" t="s">
        <v>9</v>
      </c>
      <c r="J8" s="2" t="s">
        <v>6</v>
      </c>
      <c r="K8" s="4" t="s">
        <v>18</v>
      </c>
      <c r="L8" s="2" t="s">
        <v>7</v>
      </c>
    </row>
    <row r="9" spans="1:12" ht="73.5" customHeight="1" x14ac:dyDescent="0.25">
      <c r="A9" s="20"/>
      <c r="B9" s="131" t="s">
        <v>35</v>
      </c>
      <c r="C9" s="132"/>
      <c r="D9" s="132"/>
      <c r="E9" s="132"/>
      <c r="F9" s="132"/>
      <c r="G9" s="132"/>
      <c r="H9" s="132"/>
      <c r="I9" s="132"/>
      <c r="J9" s="132"/>
      <c r="K9" s="132"/>
      <c r="L9" s="133"/>
    </row>
    <row r="10" spans="1:12" ht="27.75" customHeight="1" x14ac:dyDescent="0.25">
      <c r="A10" s="21"/>
      <c r="B10" s="125" t="s">
        <v>27</v>
      </c>
      <c r="C10" s="126"/>
      <c r="D10" s="126"/>
      <c r="E10" s="126"/>
      <c r="F10" s="126"/>
      <c r="G10" s="126"/>
      <c r="H10" s="126"/>
      <c r="I10" s="126"/>
      <c r="J10" s="126"/>
      <c r="K10" s="126"/>
      <c r="L10" s="127"/>
    </row>
    <row r="11" spans="1:12" ht="34.5" hidden="1" customHeight="1" x14ac:dyDescent="0.25">
      <c r="A11" s="46"/>
      <c r="B11" s="7"/>
      <c r="C11" s="7"/>
      <c r="D11" s="45"/>
      <c r="E11" s="7"/>
      <c r="F11" s="7"/>
      <c r="G11" s="8"/>
      <c r="H11" s="5"/>
      <c r="I11" s="5"/>
      <c r="J11" s="7"/>
      <c r="K11" s="7"/>
      <c r="L11" s="7"/>
    </row>
    <row r="12" spans="1:12" ht="409.5" customHeight="1" x14ac:dyDescent="0.25">
      <c r="A12" s="119">
        <v>1</v>
      </c>
      <c r="B12" s="121" t="s">
        <v>101</v>
      </c>
      <c r="C12" s="122" t="s">
        <v>102</v>
      </c>
      <c r="D12" s="123" t="s">
        <v>120</v>
      </c>
      <c r="E12" s="124" t="s">
        <v>11</v>
      </c>
      <c r="F12" s="118">
        <v>1</v>
      </c>
      <c r="G12" s="105">
        <v>122968000</v>
      </c>
      <c r="H12" s="106">
        <v>122968000</v>
      </c>
      <c r="I12" s="108">
        <f>H12*1.12</f>
        <v>137724160</v>
      </c>
      <c r="J12" s="110" t="s">
        <v>130</v>
      </c>
      <c r="K12" s="110" t="s">
        <v>17</v>
      </c>
      <c r="L12" s="110" t="s">
        <v>14</v>
      </c>
    </row>
    <row r="13" spans="1:12" ht="337.5" customHeight="1" x14ac:dyDescent="0.25">
      <c r="A13" s="120"/>
      <c r="B13" s="121"/>
      <c r="C13" s="122"/>
      <c r="D13" s="123"/>
      <c r="E13" s="124"/>
      <c r="F13" s="118"/>
      <c r="G13" s="105"/>
      <c r="H13" s="107"/>
      <c r="I13" s="109"/>
      <c r="J13" s="111"/>
      <c r="K13" s="111"/>
      <c r="L13" s="111"/>
    </row>
    <row r="14" spans="1:12" ht="188.25" customHeight="1" x14ac:dyDescent="0.25">
      <c r="A14" s="40">
        <v>2</v>
      </c>
      <c r="B14" s="38" t="s">
        <v>107</v>
      </c>
      <c r="C14" s="54" t="s">
        <v>13</v>
      </c>
      <c r="D14" s="53" t="s">
        <v>108</v>
      </c>
      <c r="E14" s="56" t="s">
        <v>109</v>
      </c>
      <c r="F14" s="59">
        <v>1</v>
      </c>
      <c r="G14" s="43">
        <v>2166793.75</v>
      </c>
      <c r="H14" s="5">
        <f t="shared" ref="H14:H18" si="0">F14*G14</f>
        <v>2166793.75</v>
      </c>
      <c r="I14" s="5">
        <f t="shared" ref="I14:I21" si="1">H14*1.12</f>
        <v>2426809</v>
      </c>
      <c r="J14" s="53" t="s">
        <v>110</v>
      </c>
      <c r="K14" s="7" t="s">
        <v>17</v>
      </c>
      <c r="L14" s="7" t="s">
        <v>14</v>
      </c>
    </row>
    <row r="15" spans="1:12" ht="156" customHeight="1" x14ac:dyDescent="0.25">
      <c r="A15" s="40">
        <v>3</v>
      </c>
      <c r="B15" s="38" t="s">
        <v>111</v>
      </c>
      <c r="C15" s="54" t="s">
        <v>13</v>
      </c>
      <c r="D15" s="53" t="s">
        <v>112</v>
      </c>
      <c r="E15" s="56" t="s">
        <v>109</v>
      </c>
      <c r="F15" s="59">
        <v>1</v>
      </c>
      <c r="G15" s="43">
        <v>1949399</v>
      </c>
      <c r="H15" s="5">
        <f t="shared" si="0"/>
        <v>1949399</v>
      </c>
      <c r="I15" s="5">
        <f t="shared" si="1"/>
        <v>2183326.8800000004</v>
      </c>
      <c r="J15" s="53" t="s">
        <v>110</v>
      </c>
      <c r="K15" s="7" t="s">
        <v>17</v>
      </c>
      <c r="L15" s="7" t="s">
        <v>14</v>
      </c>
    </row>
    <row r="16" spans="1:12" ht="129" customHeight="1" x14ac:dyDescent="0.25">
      <c r="A16" s="40">
        <v>4</v>
      </c>
      <c r="B16" s="38" t="s">
        <v>113</v>
      </c>
      <c r="C16" s="54" t="s">
        <v>13</v>
      </c>
      <c r="D16" s="53" t="s">
        <v>114</v>
      </c>
      <c r="E16" s="56" t="s">
        <v>109</v>
      </c>
      <c r="F16" s="59">
        <v>1</v>
      </c>
      <c r="G16" s="43">
        <v>1520719.64</v>
      </c>
      <c r="H16" s="5">
        <f t="shared" si="0"/>
        <v>1520719.64</v>
      </c>
      <c r="I16" s="5">
        <f t="shared" si="1"/>
        <v>1703205.9968000001</v>
      </c>
      <c r="J16" s="53" t="s">
        <v>110</v>
      </c>
      <c r="K16" s="7" t="s">
        <v>17</v>
      </c>
      <c r="L16" s="7" t="s">
        <v>14</v>
      </c>
    </row>
    <row r="17" spans="1:12" ht="150.75" customHeight="1" x14ac:dyDescent="0.25">
      <c r="A17" s="40">
        <v>5</v>
      </c>
      <c r="B17" s="53" t="s">
        <v>115</v>
      </c>
      <c r="C17" s="54" t="s">
        <v>13</v>
      </c>
      <c r="D17" s="55" t="s">
        <v>116</v>
      </c>
      <c r="E17" s="56" t="s">
        <v>109</v>
      </c>
      <c r="F17" s="59">
        <v>1</v>
      </c>
      <c r="G17" s="43">
        <v>523321.43</v>
      </c>
      <c r="H17" s="5">
        <f t="shared" si="0"/>
        <v>523321.43</v>
      </c>
      <c r="I17" s="5">
        <f t="shared" si="1"/>
        <v>586120.00160000008</v>
      </c>
      <c r="J17" s="53" t="s">
        <v>110</v>
      </c>
      <c r="K17" s="7" t="s">
        <v>17</v>
      </c>
      <c r="L17" s="7" t="s">
        <v>14</v>
      </c>
    </row>
    <row r="18" spans="1:12" ht="99" customHeight="1" x14ac:dyDescent="0.25">
      <c r="A18" s="40">
        <v>6</v>
      </c>
      <c r="B18" s="53" t="s">
        <v>117</v>
      </c>
      <c r="C18" s="54" t="s">
        <v>13</v>
      </c>
      <c r="D18" s="55" t="s">
        <v>118</v>
      </c>
      <c r="E18" s="56" t="s">
        <v>109</v>
      </c>
      <c r="F18" s="59">
        <v>1</v>
      </c>
      <c r="G18" s="43">
        <v>4101750</v>
      </c>
      <c r="H18" s="5">
        <f t="shared" si="0"/>
        <v>4101750</v>
      </c>
      <c r="I18" s="5">
        <f t="shared" si="1"/>
        <v>4593960</v>
      </c>
      <c r="J18" s="53" t="s">
        <v>119</v>
      </c>
      <c r="K18" s="7" t="s">
        <v>17</v>
      </c>
      <c r="L18" s="7" t="s">
        <v>14</v>
      </c>
    </row>
    <row r="19" spans="1:12" ht="99" customHeight="1" x14ac:dyDescent="0.25">
      <c r="A19" s="52">
        <v>7</v>
      </c>
      <c r="B19" s="53" t="s">
        <v>145</v>
      </c>
      <c r="C19" s="53" t="s">
        <v>13</v>
      </c>
      <c r="D19" s="53" t="s">
        <v>142</v>
      </c>
      <c r="E19" s="53" t="s">
        <v>16</v>
      </c>
      <c r="F19" s="53">
        <v>2</v>
      </c>
      <c r="G19" s="8">
        <f>300000+25000</f>
        <v>325000</v>
      </c>
      <c r="H19" s="5">
        <f>F19*G19</f>
        <v>650000</v>
      </c>
      <c r="I19" s="5">
        <f t="shared" si="1"/>
        <v>728000.00000000012</v>
      </c>
      <c r="J19" s="8" t="s">
        <v>63</v>
      </c>
      <c r="K19" s="7" t="s">
        <v>17</v>
      </c>
      <c r="L19" s="53" t="s">
        <v>14</v>
      </c>
    </row>
    <row r="20" spans="1:12" ht="99" customHeight="1" x14ac:dyDescent="0.25">
      <c r="A20" s="52">
        <v>8</v>
      </c>
      <c r="B20" s="53" t="s">
        <v>145</v>
      </c>
      <c r="C20" s="53" t="s">
        <v>13</v>
      </c>
      <c r="D20" s="53" t="s">
        <v>143</v>
      </c>
      <c r="E20" s="53" t="s">
        <v>16</v>
      </c>
      <c r="F20" s="53">
        <v>1</v>
      </c>
      <c r="G20" s="8">
        <f>385000+25000</f>
        <v>410000</v>
      </c>
      <c r="H20" s="5">
        <f>F20*G20</f>
        <v>410000</v>
      </c>
      <c r="I20" s="5">
        <f t="shared" si="1"/>
        <v>459200.00000000006</v>
      </c>
      <c r="J20" s="8" t="s">
        <v>63</v>
      </c>
      <c r="K20" s="7" t="s">
        <v>17</v>
      </c>
      <c r="L20" s="53" t="s">
        <v>14</v>
      </c>
    </row>
    <row r="21" spans="1:12" ht="99" customHeight="1" x14ac:dyDescent="0.25">
      <c r="A21" s="52">
        <v>9</v>
      </c>
      <c r="B21" s="53" t="s">
        <v>144</v>
      </c>
      <c r="C21" s="53" t="s">
        <v>13</v>
      </c>
      <c r="D21" s="53" t="s">
        <v>286</v>
      </c>
      <c r="E21" s="53" t="s">
        <v>16</v>
      </c>
      <c r="F21" s="53">
        <v>6</v>
      </c>
      <c r="G21" s="8">
        <v>15000</v>
      </c>
      <c r="H21" s="5">
        <f>F21*G21</f>
        <v>90000</v>
      </c>
      <c r="I21" s="5">
        <f t="shared" si="1"/>
        <v>100800.00000000001</v>
      </c>
      <c r="J21" s="8" t="s">
        <v>63</v>
      </c>
      <c r="K21" s="7" t="s">
        <v>17</v>
      </c>
      <c r="L21" s="53" t="s">
        <v>14</v>
      </c>
    </row>
    <row r="22" spans="1:12" s="11" customFormat="1" ht="28.5" customHeight="1" x14ac:dyDescent="0.3">
      <c r="A22" s="22"/>
      <c r="B22" s="112" t="s">
        <v>29</v>
      </c>
      <c r="C22" s="113"/>
      <c r="D22" s="113"/>
      <c r="E22" s="113"/>
      <c r="F22" s="113"/>
      <c r="G22" s="114"/>
      <c r="H22" s="23">
        <f>H21+H20+H19+H18+H17+H16+H15+H14+H12</f>
        <v>134379983.81999999</v>
      </c>
      <c r="I22" s="23">
        <f>SUM(I12:I21)</f>
        <v>150505581.8784</v>
      </c>
      <c r="J22" s="24"/>
      <c r="K22" s="25"/>
      <c r="L22" s="25"/>
    </row>
    <row r="23" spans="1:12" s="11" customFormat="1" ht="28.5" customHeight="1" x14ac:dyDescent="0.3">
      <c r="A23" s="26"/>
      <c r="B23" s="115" t="s">
        <v>38</v>
      </c>
      <c r="C23" s="116"/>
      <c r="D23" s="116"/>
      <c r="E23" s="116"/>
      <c r="F23" s="116"/>
      <c r="G23" s="116"/>
      <c r="H23" s="116"/>
      <c r="I23" s="116"/>
      <c r="J23" s="116"/>
      <c r="K23" s="116"/>
      <c r="L23" s="117"/>
    </row>
    <row r="24" spans="1:12" ht="1.5" hidden="1" customHeight="1" x14ac:dyDescent="0.25">
      <c r="A24" s="46"/>
      <c r="B24" s="6"/>
      <c r="C24" s="47"/>
      <c r="D24" s="6"/>
      <c r="E24" s="6"/>
      <c r="F24" s="6"/>
      <c r="G24" s="8"/>
      <c r="H24" s="8"/>
      <c r="I24" s="8"/>
      <c r="J24" s="45"/>
      <c r="K24" s="7"/>
      <c r="L24" s="7"/>
    </row>
    <row r="25" spans="1:12" s="11" customFormat="1" ht="28.5" customHeight="1" x14ac:dyDescent="0.3">
      <c r="A25" s="22"/>
      <c r="B25" s="112" t="s">
        <v>39</v>
      </c>
      <c r="C25" s="113"/>
      <c r="D25" s="113"/>
      <c r="E25" s="113"/>
      <c r="F25" s="113"/>
      <c r="G25" s="113"/>
      <c r="H25" s="23">
        <f>H24</f>
        <v>0</v>
      </c>
      <c r="I25" s="23">
        <f>I24</f>
        <v>0</v>
      </c>
      <c r="J25" s="24" t="s">
        <v>0</v>
      </c>
      <c r="K25" s="25"/>
      <c r="L25" s="25"/>
    </row>
    <row r="26" spans="1:12" s="11" customFormat="1" ht="23.25" customHeight="1" x14ac:dyDescent="0.3">
      <c r="A26" s="26"/>
      <c r="B26" s="89" t="s">
        <v>28</v>
      </c>
      <c r="C26" s="90"/>
      <c r="D26" s="90"/>
      <c r="E26" s="90"/>
      <c r="F26" s="90"/>
      <c r="G26" s="90"/>
      <c r="H26" s="90"/>
      <c r="I26" s="90"/>
      <c r="J26" s="90"/>
      <c r="K26" s="90"/>
      <c r="L26" s="91"/>
    </row>
    <row r="27" spans="1:12" ht="79.5" customHeight="1" x14ac:dyDescent="0.25">
      <c r="A27" s="52">
        <v>1</v>
      </c>
      <c r="B27" s="6" t="s">
        <v>68</v>
      </c>
      <c r="C27" s="54" t="s">
        <v>13</v>
      </c>
      <c r="D27" s="6" t="s">
        <v>68</v>
      </c>
      <c r="E27" s="53" t="s">
        <v>10</v>
      </c>
      <c r="F27" s="59">
        <v>1</v>
      </c>
      <c r="G27" s="59"/>
      <c r="H27" s="5">
        <v>2053200</v>
      </c>
      <c r="I27" s="5">
        <f t="shared" ref="I27:I33" si="2">H27*1.12</f>
        <v>2299584</v>
      </c>
      <c r="J27" s="53" t="s">
        <v>62</v>
      </c>
      <c r="K27" s="53"/>
      <c r="L27" s="39" t="s">
        <v>14</v>
      </c>
    </row>
    <row r="28" spans="1:12" ht="51.75" customHeight="1" x14ac:dyDescent="0.25">
      <c r="A28" s="52">
        <v>2</v>
      </c>
      <c r="B28" s="40" t="s">
        <v>40</v>
      </c>
      <c r="C28" s="54" t="s">
        <v>13</v>
      </c>
      <c r="D28" s="40" t="s">
        <v>69</v>
      </c>
      <c r="E28" s="56" t="s">
        <v>10</v>
      </c>
      <c r="F28" s="56">
        <v>1</v>
      </c>
      <c r="G28" s="5"/>
      <c r="H28" s="5">
        <v>2823080</v>
      </c>
      <c r="I28" s="5">
        <f t="shared" si="2"/>
        <v>3161849.6</v>
      </c>
      <c r="J28" s="53" t="s">
        <v>41</v>
      </c>
      <c r="K28" s="53"/>
      <c r="L28" s="39" t="s">
        <v>15</v>
      </c>
    </row>
    <row r="29" spans="1:12" ht="47.25" customHeight="1" x14ac:dyDescent="0.25">
      <c r="A29" s="52">
        <v>3</v>
      </c>
      <c r="B29" s="38" t="s">
        <v>21</v>
      </c>
      <c r="C29" s="54" t="s">
        <v>13</v>
      </c>
      <c r="D29" s="38" t="s">
        <v>46</v>
      </c>
      <c r="E29" s="56" t="s">
        <v>10</v>
      </c>
      <c r="F29" s="56">
        <v>1</v>
      </c>
      <c r="G29" s="5"/>
      <c r="H29" s="5">
        <v>2640000</v>
      </c>
      <c r="I29" s="5">
        <f t="shared" si="2"/>
        <v>2956800.0000000005</v>
      </c>
      <c r="J29" s="53" t="s">
        <v>61</v>
      </c>
      <c r="K29" s="53"/>
      <c r="L29" s="39" t="s">
        <v>47</v>
      </c>
    </row>
    <row r="30" spans="1:12" ht="67.5" customHeight="1" x14ac:dyDescent="0.25">
      <c r="A30" s="52">
        <v>4</v>
      </c>
      <c r="B30" s="38" t="s">
        <v>12</v>
      </c>
      <c r="C30" s="54" t="s">
        <v>13</v>
      </c>
      <c r="D30" s="38" t="s">
        <v>48</v>
      </c>
      <c r="E30" s="56" t="s">
        <v>10</v>
      </c>
      <c r="F30" s="56">
        <v>1</v>
      </c>
      <c r="G30" s="5"/>
      <c r="H30" s="5">
        <v>2520000</v>
      </c>
      <c r="I30" s="5">
        <f t="shared" si="2"/>
        <v>2822400.0000000005</v>
      </c>
      <c r="J30" s="53" t="s">
        <v>61</v>
      </c>
      <c r="K30" s="53"/>
      <c r="L30" s="39" t="s">
        <v>49</v>
      </c>
    </row>
    <row r="31" spans="1:12" ht="72" customHeight="1" x14ac:dyDescent="0.25">
      <c r="A31" s="52">
        <v>5</v>
      </c>
      <c r="B31" s="53" t="s">
        <v>26</v>
      </c>
      <c r="C31" s="7" t="s">
        <v>13</v>
      </c>
      <c r="D31" s="53" t="s">
        <v>50</v>
      </c>
      <c r="E31" s="7" t="s">
        <v>10</v>
      </c>
      <c r="F31" s="53">
        <v>1</v>
      </c>
      <c r="G31" s="8"/>
      <c r="H31" s="42">
        <v>1031100</v>
      </c>
      <c r="I31" s="57">
        <f t="shared" si="2"/>
        <v>1154832</v>
      </c>
      <c r="J31" s="7" t="s">
        <v>62</v>
      </c>
      <c r="K31" s="7"/>
      <c r="L31" s="7" t="s">
        <v>14</v>
      </c>
    </row>
    <row r="32" spans="1:12" ht="114" customHeight="1" x14ac:dyDescent="0.25">
      <c r="A32" s="52">
        <v>6</v>
      </c>
      <c r="B32" s="7" t="s">
        <v>70</v>
      </c>
      <c r="C32" s="54" t="s">
        <v>13</v>
      </c>
      <c r="D32" s="7" t="s">
        <v>55</v>
      </c>
      <c r="E32" s="7" t="s">
        <v>10</v>
      </c>
      <c r="F32" s="53">
        <v>1</v>
      </c>
      <c r="G32" s="8"/>
      <c r="H32" s="5">
        <v>339286</v>
      </c>
      <c r="I32" s="5">
        <f t="shared" si="2"/>
        <v>380000.32000000007</v>
      </c>
      <c r="J32" s="53" t="s">
        <v>56</v>
      </c>
      <c r="K32" s="7"/>
      <c r="L32" s="7" t="s">
        <v>14</v>
      </c>
    </row>
    <row r="33" spans="1:12" ht="105" customHeight="1" x14ac:dyDescent="0.25">
      <c r="A33" s="52">
        <v>7</v>
      </c>
      <c r="B33" s="7" t="s">
        <v>57</v>
      </c>
      <c r="C33" s="54" t="s">
        <v>13</v>
      </c>
      <c r="D33" s="7" t="s">
        <v>71</v>
      </c>
      <c r="E33" s="7" t="s">
        <v>10</v>
      </c>
      <c r="F33" s="53">
        <v>1</v>
      </c>
      <c r="G33" s="8"/>
      <c r="H33" s="5">
        <v>3750000</v>
      </c>
      <c r="I33" s="5">
        <f t="shared" si="2"/>
        <v>4200000</v>
      </c>
      <c r="J33" s="53" t="s">
        <v>62</v>
      </c>
      <c r="K33" s="7"/>
      <c r="L33" s="7" t="s">
        <v>14</v>
      </c>
    </row>
    <row r="34" spans="1:12" s="11" customFormat="1" ht="22.5" customHeight="1" x14ac:dyDescent="0.3">
      <c r="A34" s="27"/>
      <c r="B34" s="92" t="s">
        <v>30</v>
      </c>
      <c r="C34" s="93"/>
      <c r="D34" s="93"/>
      <c r="E34" s="93"/>
      <c r="F34" s="93"/>
      <c r="G34" s="94"/>
      <c r="H34" s="28">
        <f>SUM(H27:H33)</f>
        <v>15156666</v>
      </c>
      <c r="I34" s="28">
        <f>SUM(I27:I33)</f>
        <v>16975465.920000002</v>
      </c>
      <c r="J34" s="24"/>
      <c r="K34" s="25"/>
      <c r="L34" s="25"/>
    </row>
    <row r="35" spans="1:12" s="11" customFormat="1" ht="24" customHeight="1" x14ac:dyDescent="0.3">
      <c r="A35" s="27"/>
      <c r="B35" s="92" t="s">
        <v>31</v>
      </c>
      <c r="C35" s="93"/>
      <c r="D35" s="93"/>
      <c r="E35" s="93"/>
      <c r="F35" s="93"/>
      <c r="G35" s="94"/>
      <c r="H35" s="28">
        <f>H22+H34+H25</f>
        <v>149536649.81999999</v>
      </c>
      <c r="I35" s="28">
        <f>I22+I34+I25</f>
        <v>167481047.79839998</v>
      </c>
      <c r="J35" s="24"/>
      <c r="K35" s="25"/>
      <c r="L35" s="25"/>
    </row>
    <row r="36" spans="1:12" ht="43.5" customHeight="1" x14ac:dyDescent="0.25">
      <c r="A36" s="29"/>
      <c r="B36" s="86" t="s">
        <v>34</v>
      </c>
      <c r="C36" s="87"/>
      <c r="D36" s="87"/>
      <c r="E36" s="87"/>
      <c r="F36" s="87"/>
      <c r="G36" s="87"/>
      <c r="H36" s="87"/>
      <c r="I36" s="87"/>
      <c r="J36" s="87"/>
      <c r="K36" s="87"/>
      <c r="L36" s="88"/>
    </row>
    <row r="37" spans="1:12" s="11" customFormat="1" ht="26.25" customHeight="1" x14ac:dyDescent="0.3">
      <c r="A37" s="30"/>
      <c r="B37" s="89" t="s">
        <v>27</v>
      </c>
      <c r="C37" s="90"/>
      <c r="D37" s="90"/>
      <c r="E37" s="90"/>
      <c r="F37" s="90"/>
      <c r="G37" s="90"/>
      <c r="H37" s="90"/>
      <c r="I37" s="90"/>
      <c r="J37" s="90"/>
      <c r="K37" s="90"/>
      <c r="L37" s="91"/>
    </row>
    <row r="38" spans="1:12" ht="82.5" customHeight="1" x14ac:dyDescent="0.25">
      <c r="A38" s="60">
        <v>1</v>
      </c>
      <c r="B38" s="61" t="s">
        <v>148</v>
      </c>
      <c r="C38" s="54" t="s">
        <v>36</v>
      </c>
      <c r="D38" s="61" t="s">
        <v>215</v>
      </c>
      <c r="E38" s="62" t="s">
        <v>16</v>
      </c>
      <c r="F38" s="69">
        <v>66</v>
      </c>
      <c r="G38" s="69">
        <v>73.288700000000006</v>
      </c>
      <c r="H38" s="5">
        <f t="shared" ref="H38:H101" si="3">F38*G38</f>
        <v>4837.0542000000005</v>
      </c>
      <c r="I38" s="5">
        <f>H38*1.12</f>
        <v>5417.500704000001</v>
      </c>
      <c r="J38" s="53" t="s">
        <v>62</v>
      </c>
      <c r="K38" s="7" t="s">
        <v>17</v>
      </c>
      <c r="L38" s="7" t="s">
        <v>14</v>
      </c>
    </row>
    <row r="39" spans="1:12" ht="72.75" customHeight="1" x14ac:dyDescent="0.25">
      <c r="A39" s="60">
        <v>2</v>
      </c>
      <c r="B39" s="61" t="s">
        <v>149</v>
      </c>
      <c r="C39" s="54" t="s">
        <v>36</v>
      </c>
      <c r="D39" s="61" t="s">
        <v>262</v>
      </c>
      <c r="E39" s="62" t="s">
        <v>16</v>
      </c>
      <c r="F39" s="69">
        <v>197</v>
      </c>
      <c r="G39" s="69">
        <v>340.80360000000002</v>
      </c>
      <c r="H39" s="5">
        <f t="shared" si="3"/>
        <v>67138.309200000003</v>
      </c>
      <c r="I39" s="5">
        <f t="shared" ref="I39:I102" si="4">H39*1.12</f>
        <v>75194.906304000004</v>
      </c>
      <c r="J39" s="53" t="s">
        <v>62</v>
      </c>
      <c r="K39" s="7" t="s">
        <v>17</v>
      </c>
      <c r="L39" s="7" t="s">
        <v>14</v>
      </c>
    </row>
    <row r="40" spans="1:12" ht="60.75" customHeight="1" x14ac:dyDescent="0.25">
      <c r="A40" s="60">
        <v>3</v>
      </c>
      <c r="B40" s="61" t="s">
        <v>150</v>
      </c>
      <c r="C40" s="54" t="s">
        <v>36</v>
      </c>
      <c r="D40" s="61" t="s">
        <v>216</v>
      </c>
      <c r="E40" s="62" t="s">
        <v>16</v>
      </c>
      <c r="F40" s="69">
        <v>394</v>
      </c>
      <c r="G40" s="69">
        <v>299.55360000000002</v>
      </c>
      <c r="H40" s="5">
        <f t="shared" si="3"/>
        <v>118024.11840000001</v>
      </c>
      <c r="I40" s="5">
        <f t="shared" si="4"/>
        <v>132187.01260800002</v>
      </c>
      <c r="J40" s="53" t="s">
        <v>62</v>
      </c>
      <c r="K40" s="7" t="s">
        <v>17</v>
      </c>
      <c r="L40" s="7" t="s">
        <v>14</v>
      </c>
    </row>
    <row r="41" spans="1:12" ht="69" customHeight="1" x14ac:dyDescent="0.25">
      <c r="A41" s="60">
        <v>4</v>
      </c>
      <c r="B41" s="63" t="s">
        <v>151</v>
      </c>
      <c r="C41" s="54" t="s">
        <v>36</v>
      </c>
      <c r="D41" s="63" t="s">
        <v>263</v>
      </c>
      <c r="E41" s="62" t="s">
        <v>16</v>
      </c>
      <c r="F41" s="69">
        <v>985</v>
      </c>
      <c r="G41" s="69">
        <v>343.75</v>
      </c>
      <c r="H41" s="5">
        <f t="shared" si="3"/>
        <v>338593.75</v>
      </c>
      <c r="I41" s="5">
        <f t="shared" si="4"/>
        <v>379225.00000000006</v>
      </c>
      <c r="J41" s="53" t="s">
        <v>62</v>
      </c>
      <c r="K41" s="7" t="s">
        <v>17</v>
      </c>
      <c r="L41" s="7" t="s">
        <v>14</v>
      </c>
    </row>
    <row r="42" spans="1:12" ht="53.25" customHeight="1" x14ac:dyDescent="0.25">
      <c r="A42" s="60">
        <v>5</v>
      </c>
      <c r="B42" s="63" t="s">
        <v>152</v>
      </c>
      <c r="C42" s="54" t="s">
        <v>36</v>
      </c>
      <c r="D42" s="63" t="s">
        <v>217</v>
      </c>
      <c r="E42" s="62" t="s">
        <v>257</v>
      </c>
      <c r="F42" s="70">
        <v>2364</v>
      </c>
      <c r="G42" s="69">
        <v>638.39290000000005</v>
      </c>
      <c r="H42" s="5">
        <f t="shared" si="3"/>
        <v>1509160.8156000001</v>
      </c>
      <c r="I42" s="5">
        <f t="shared" si="4"/>
        <v>1690260.1134720002</v>
      </c>
      <c r="J42" s="53" t="s">
        <v>62</v>
      </c>
      <c r="K42" s="7" t="s">
        <v>17</v>
      </c>
      <c r="L42" s="7" t="s">
        <v>14</v>
      </c>
    </row>
    <row r="43" spans="1:12" ht="48" customHeight="1" x14ac:dyDescent="0.25">
      <c r="A43" s="60">
        <v>6</v>
      </c>
      <c r="B43" s="63" t="s">
        <v>153</v>
      </c>
      <c r="C43" s="54" t="s">
        <v>36</v>
      </c>
      <c r="D43" s="63" t="s">
        <v>153</v>
      </c>
      <c r="E43" s="62" t="s">
        <v>257</v>
      </c>
      <c r="F43" s="69">
        <v>197</v>
      </c>
      <c r="G43" s="69">
        <v>1276.7856999999999</v>
      </c>
      <c r="H43" s="5">
        <f t="shared" si="3"/>
        <v>251526.78289999999</v>
      </c>
      <c r="I43" s="5">
        <f t="shared" si="4"/>
        <v>281709.99684800004</v>
      </c>
      <c r="J43" s="53" t="s">
        <v>62</v>
      </c>
      <c r="K43" s="7" t="s">
        <v>17</v>
      </c>
      <c r="L43" s="7" t="s">
        <v>14</v>
      </c>
    </row>
    <row r="44" spans="1:12" ht="53.25" customHeight="1" x14ac:dyDescent="0.25">
      <c r="A44" s="60">
        <v>7</v>
      </c>
      <c r="B44" s="63" t="s">
        <v>154</v>
      </c>
      <c r="C44" s="54" t="s">
        <v>36</v>
      </c>
      <c r="D44" s="63" t="s">
        <v>218</v>
      </c>
      <c r="E44" s="62" t="s">
        <v>16</v>
      </c>
      <c r="F44" s="69">
        <v>45</v>
      </c>
      <c r="G44" s="69">
        <v>230.8</v>
      </c>
      <c r="H44" s="5">
        <f t="shared" si="3"/>
        <v>10386</v>
      </c>
      <c r="I44" s="5">
        <f t="shared" si="4"/>
        <v>11632.320000000002</v>
      </c>
      <c r="J44" s="53" t="s">
        <v>62</v>
      </c>
      <c r="K44" s="7" t="s">
        <v>17</v>
      </c>
      <c r="L44" s="7" t="s">
        <v>14</v>
      </c>
    </row>
    <row r="45" spans="1:12" ht="58.5" customHeight="1" x14ac:dyDescent="0.25">
      <c r="A45" s="60">
        <v>8</v>
      </c>
      <c r="B45" s="63" t="s">
        <v>155</v>
      </c>
      <c r="C45" s="54" t="s">
        <v>36</v>
      </c>
      <c r="D45" s="63" t="s">
        <v>219</v>
      </c>
      <c r="E45" s="62" t="s">
        <v>16</v>
      </c>
      <c r="F45" s="69">
        <v>90</v>
      </c>
      <c r="G45" s="69">
        <v>44.2</v>
      </c>
      <c r="H45" s="5">
        <f t="shared" si="3"/>
        <v>3978.0000000000005</v>
      </c>
      <c r="I45" s="5">
        <f t="shared" si="4"/>
        <v>4455.3600000000006</v>
      </c>
      <c r="J45" s="53" t="s">
        <v>62</v>
      </c>
      <c r="K45" s="7" t="s">
        <v>17</v>
      </c>
      <c r="L45" s="7" t="s">
        <v>14</v>
      </c>
    </row>
    <row r="46" spans="1:12" ht="49.5" customHeight="1" x14ac:dyDescent="0.25">
      <c r="A46" s="60">
        <v>9</v>
      </c>
      <c r="B46" s="63" t="s">
        <v>156</v>
      </c>
      <c r="C46" s="54" t="s">
        <v>36</v>
      </c>
      <c r="D46" s="63" t="s">
        <v>220</v>
      </c>
      <c r="E46" s="62" t="s">
        <v>16</v>
      </c>
      <c r="F46" s="70">
        <v>6000</v>
      </c>
      <c r="G46" s="69">
        <v>5.8929</v>
      </c>
      <c r="H46" s="5">
        <f t="shared" si="3"/>
        <v>35357.4</v>
      </c>
      <c r="I46" s="5">
        <f t="shared" si="4"/>
        <v>39600.288000000008</v>
      </c>
      <c r="J46" s="53" t="s">
        <v>62</v>
      </c>
      <c r="K46" s="7" t="s">
        <v>17</v>
      </c>
      <c r="L46" s="7" t="s">
        <v>14</v>
      </c>
    </row>
    <row r="47" spans="1:12" ht="45" x14ac:dyDescent="0.25">
      <c r="A47" s="60">
        <v>10</v>
      </c>
      <c r="B47" s="63" t="s">
        <v>157</v>
      </c>
      <c r="C47" s="54" t="s">
        <v>36</v>
      </c>
      <c r="D47" s="63" t="s">
        <v>221</v>
      </c>
      <c r="E47" s="62" t="s">
        <v>257</v>
      </c>
      <c r="F47" s="69">
        <v>394</v>
      </c>
      <c r="G47" s="69">
        <v>29.464300000000001</v>
      </c>
      <c r="H47" s="5">
        <f t="shared" si="3"/>
        <v>11608.9342</v>
      </c>
      <c r="I47" s="5">
        <f t="shared" si="4"/>
        <v>13002.006304</v>
      </c>
      <c r="J47" s="53" t="s">
        <v>62</v>
      </c>
      <c r="K47" s="7" t="s">
        <v>17</v>
      </c>
      <c r="L47" s="7" t="s">
        <v>14</v>
      </c>
    </row>
    <row r="48" spans="1:12" ht="70.5" customHeight="1" x14ac:dyDescent="0.25">
      <c r="A48" s="60">
        <v>11</v>
      </c>
      <c r="B48" s="63" t="s">
        <v>158</v>
      </c>
      <c r="C48" s="54" t="s">
        <v>36</v>
      </c>
      <c r="D48" s="63" t="s">
        <v>264</v>
      </c>
      <c r="E48" s="62" t="s">
        <v>16</v>
      </c>
      <c r="F48" s="69">
        <v>99</v>
      </c>
      <c r="G48" s="69">
        <v>998.93</v>
      </c>
      <c r="H48" s="5">
        <f t="shared" si="3"/>
        <v>98894.069999999992</v>
      </c>
      <c r="I48" s="5">
        <f t="shared" si="4"/>
        <v>110761.3584</v>
      </c>
      <c r="J48" s="53" t="s">
        <v>62</v>
      </c>
      <c r="K48" s="7" t="s">
        <v>17</v>
      </c>
      <c r="L48" s="7" t="s">
        <v>14</v>
      </c>
    </row>
    <row r="49" spans="1:12" ht="70.5" customHeight="1" x14ac:dyDescent="0.25">
      <c r="A49" s="60">
        <v>12</v>
      </c>
      <c r="B49" s="63" t="s">
        <v>159</v>
      </c>
      <c r="C49" s="54" t="s">
        <v>36</v>
      </c>
      <c r="D49" s="63" t="s">
        <v>265</v>
      </c>
      <c r="E49" s="62" t="s">
        <v>16</v>
      </c>
      <c r="F49" s="69">
        <v>99</v>
      </c>
      <c r="G49" s="69">
        <v>318.38</v>
      </c>
      <c r="H49" s="5">
        <f t="shared" si="3"/>
        <v>31519.62</v>
      </c>
      <c r="I49" s="5">
        <f t="shared" si="4"/>
        <v>35301.974399999999</v>
      </c>
      <c r="J49" s="53" t="s">
        <v>62</v>
      </c>
      <c r="K49" s="7" t="s">
        <v>17</v>
      </c>
      <c r="L49" s="7" t="s">
        <v>14</v>
      </c>
    </row>
    <row r="50" spans="1:12" ht="53.25" customHeight="1" x14ac:dyDescent="0.25">
      <c r="A50" s="60">
        <v>13</v>
      </c>
      <c r="B50" s="63" t="s">
        <v>160</v>
      </c>
      <c r="C50" s="54" t="s">
        <v>36</v>
      </c>
      <c r="D50" s="63" t="s">
        <v>266</v>
      </c>
      <c r="E50" s="62" t="s">
        <v>16</v>
      </c>
      <c r="F50" s="69">
        <v>103</v>
      </c>
      <c r="G50" s="69">
        <v>58</v>
      </c>
      <c r="H50" s="5">
        <f t="shared" si="3"/>
        <v>5974</v>
      </c>
      <c r="I50" s="5">
        <f t="shared" si="4"/>
        <v>6690.880000000001</v>
      </c>
      <c r="J50" s="53" t="s">
        <v>62</v>
      </c>
      <c r="K50" s="7" t="s">
        <v>17</v>
      </c>
      <c r="L50" s="7" t="s">
        <v>14</v>
      </c>
    </row>
    <row r="51" spans="1:12" ht="54" customHeight="1" x14ac:dyDescent="0.25">
      <c r="A51" s="60">
        <v>14</v>
      </c>
      <c r="B51" s="63" t="s">
        <v>161</v>
      </c>
      <c r="C51" s="54" t="s">
        <v>36</v>
      </c>
      <c r="D51" s="64" t="s">
        <v>222</v>
      </c>
      <c r="E51" s="62" t="s">
        <v>16</v>
      </c>
      <c r="F51" s="69">
        <v>197</v>
      </c>
      <c r="G51" s="69">
        <v>584.375</v>
      </c>
      <c r="H51" s="5">
        <f t="shared" si="3"/>
        <v>115121.875</v>
      </c>
      <c r="I51" s="5">
        <f t="shared" si="4"/>
        <v>128936.50000000001</v>
      </c>
      <c r="J51" s="53" t="s">
        <v>62</v>
      </c>
      <c r="K51" s="7" t="s">
        <v>17</v>
      </c>
      <c r="L51" s="7" t="s">
        <v>14</v>
      </c>
    </row>
    <row r="52" spans="1:12" ht="51.75" customHeight="1" x14ac:dyDescent="0.25">
      <c r="A52" s="60">
        <v>15</v>
      </c>
      <c r="B52" s="63" t="s">
        <v>162</v>
      </c>
      <c r="C52" s="54" t="s">
        <v>36</v>
      </c>
      <c r="D52" s="63" t="s">
        <v>267</v>
      </c>
      <c r="E52" s="62" t="s">
        <v>16</v>
      </c>
      <c r="F52" s="69">
        <v>60</v>
      </c>
      <c r="G52" s="69">
        <v>1178.57</v>
      </c>
      <c r="H52" s="5">
        <f t="shared" si="3"/>
        <v>70714.2</v>
      </c>
      <c r="I52" s="5">
        <f t="shared" si="4"/>
        <v>79199.90400000001</v>
      </c>
      <c r="J52" s="53" t="s">
        <v>62</v>
      </c>
      <c r="K52" s="7" t="s">
        <v>17</v>
      </c>
      <c r="L52" s="7" t="s">
        <v>14</v>
      </c>
    </row>
    <row r="53" spans="1:12" ht="45" x14ac:dyDescent="0.25">
      <c r="A53" s="60">
        <v>16</v>
      </c>
      <c r="B53" s="63" t="s">
        <v>163</v>
      </c>
      <c r="C53" s="54" t="s">
        <v>36</v>
      </c>
      <c r="D53" s="63" t="s">
        <v>268</v>
      </c>
      <c r="E53" s="62" t="s">
        <v>16</v>
      </c>
      <c r="F53" s="69">
        <v>60</v>
      </c>
      <c r="G53" s="69">
        <v>530.36</v>
      </c>
      <c r="H53" s="5">
        <f t="shared" si="3"/>
        <v>31821.600000000002</v>
      </c>
      <c r="I53" s="5">
        <f t="shared" si="4"/>
        <v>35640.192000000003</v>
      </c>
      <c r="J53" s="53" t="s">
        <v>62</v>
      </c>
      <c r="K53" s="7" t="s">
        <v>17</v>
      </c>
      <c r="L53" s="7" t="s">
        <v>14</v>
      </c>
    </row>
    <row r="54" spans="1:12" ht="58.5" customHeight="1" x14ac:dyDescent="0.25">
      <c r="A54" s="60">
        <v>17</v>
      </c>
      <c r="B54" s="63" t="s">
        <v>164</v>
      </c>
      <c r="C54" s="54" t="s">
        <v>36</v>
      </c>
      <c r="D54" s="63" t="s">
        <v>223</v>
      </c>
      <c r="E54" s="62" t="s">
        <v>16</v>
      </c>
      <c r="F54" s="70">
        <v>3940</v>
      </c>
      <c r="G54" s="69">
        <v>22.589300000000001</v>
      </c>
      <c r="H54" s="5">
        <f t="shared" si="3"/>
        <v>89001.842000000004</v>
      </c>
      <c r="I54" s="5">
        <f t="shared" si="4"/>
        <v>99682.063040000008</v>
      </c>
      <c r="J54" s="53" t="s">
        <v>62</v>
      </c>
      <c r="K54" s="7" t="s">
        <v>17</v>
      </c>
      <c r="L54" s="7" t="s">
        <v>14</v>
      </c>
    </row>
    <row r="55" spans="1:12" ht="54.75" customHeight="1" x14ac:dyDescent="0.25">
      <c r="A55" s="60">
        <v>18</v>
      </c>
      <c r="B55" s="63" t="s">
        <v>165</v>
      </c>
      <c r="C55" s="54" t="s">
        <v>36</v>
      </c>
      <c r="D55" s="63" t="s">
        <v>224</v>
      </c>
      <c r="E55" s="62" t="s">
        <v>16</v>
      </c>
      <c r="F55" s="70">
        <v>5910</v>
      </c>
      <c r="G55" s="69">
        <v>8.6755999999999993</v>
      </c>
      <c r="H55" s="5">
        <f t="shared" si="3"/>
        <v>51272.795999999995</v>
      </c>
      <c r="I55" s="5">
        <f t="shared" si="4"/>
        <v>57425.531519999997</v>
      </c>
      <c r="J55" s="53" t="s">
        <v>62</v>
      </c>
      <c r="K55" s="7" t="s">
        <v>17</v>
      </c>
      <c r="L55" s="7" t="s">
        <v>14</v>
      </c>
    </row>
    <row r="56" spans="1:12" ht="138" customHeight="1" x14ac:dyDescent="0.25">
      <c r="A56" s="60">
        <v>19</v>
      </c>
      <c r="B56" s="63" t="s">
        <v>166</v>
      </c>
      <c r="C56" s="54" t="s">
        <v>36</v>
      </c>
      <c r="D56" s="63" t="s">
        <v>269</v>
      </c>
      <c r="E56" s="62" t="s">
        <v>16</v>
      </c>
      <c r="F56" s="69">
        <v>197</v>
      </c>
      <c r="G56" s="69">
        <v>2795.18</v>
      </c>
      <c r="H56" s="5">
        <f t="shared" si="3"/>
        <v>550650.46</v>
      </c>
      <c r="I56" s="5">
        <f t="shared" si="4"/>
        <v>616728.51520000002</v>
      </c>
      <c r="J56" s="53" t="s">
        <v>62</v>
      </c>
      <c r="K56" s="7" t="s">
        <v>17</v>
      </c>
      <c r="L56" s="7" t="s">
        <v>14</v>
      </c>
    </row>
    <row r="57" spans="1:12" ht="45" x14ac:dyDescent="0.25">
      <c r="A57" s="60">
        <v>20</v>
      </c>
      <c r="B57" s="63" t="s">
        <v>167</v>
      </c>
      <c r="C57" s="54" t="s">
        <v>36</v>
      </c>
      <c r="D57" s="63" t="s">
        <v>225</v>
      </c>
      <c r="E57" s="62" t="s">
        <v>16</v>
      </c>
      <c r="F57" s="69">
        <v>100</v>
      </c>
      <c r="G57" s="69">
        <v>265.18</v>
      </c>
      <c r="H57" s="5">
        <f t="shared" si="3"/>
        <v>26518</v>
      </c>
      <c r="I57" s="5">
        <f t="shared" si="4"/>
        <v>29700.160000000003</v>
      </c>
      <c r="J57" s="53" t="s">
        <v>62</v>
      </c>
      <c r="K57" s="7" t="s">
        <v>17</v>
      </c>
      <c r="L57" s="7" t="s">
        <v>14</v>
      </c>
    </row>
    <row r="58" spans="1:12" ht="62.25" customHeight="1" x14ac:dyDescent="0.25">
      <c r="A58" s="60">
        <v>21</v>
      </c>
      <c r="B58" s="63" t="s">
        <v>168</v>
      </c>
      <c r="C58" s="54" t="s">
        <v>36</v>
      </c>
      <c r="D58" s="63" t="s">
        <v>226</v>
      </c>
      <c r="E58" s="62" t="s">
        <v>16</v>
      </c>
      <c r="F58" s="69">
        <v>591</v>
      </c>
      <c r="G58" s="69">
        <v>17.678599999999999</v>
      </c>
      <c r="H58" s="5">
        <f t="shared" si="3"/>
        <v>10448.052599999999</v>
      </c>
      <c r="I58" s="5">
        <f t="shared" si="4"/>
        <v>11701.818912000001</v>
      </c>
      <c r="J58" s="53" t="s">
        <v>62</v>
      </c>
      <c r="K58" s="7" t="s">
        <v>17</v>
      </c>
      <c r="L58" s="7" t="s">
        <v>14</v>
      </c>
    </row>
    <row r="59" spans="1:12" ht="59.25" customHeight="1" x14ac:dyDescent="0.25">
      <c r="A59" s="60">
        <v>22</v>
      </c>
      <c r="B59" s="63" t="s">
        <v>169</v>
      </c>
      <c r="C59" s="54" t="s">
        <v>36</v>
      </c>
      <c r="D59" s="63" t="s">
        <v>227</v>
      </c>
      <c r="E59" s="62" t="s">
        <v>16</v>
      </c>
      <c r="F59" s="69">
        <v>394</v>
      </c>
      <c r="G59" s="69">
        <v>139.46430000000001</v>
      </c>
      <c r="H59" s="5">
        <f t="shared" si="3"/>
        <v>54948.934200000003</v>
      </c>
      <c r="I59" s="5">
        <f t="shared" si="4"/>
        <v>61542.806304000012</v>
      </c>
      <c r="J59" s="53" t="s">
        <v>62</v>
      </c>
      <c r="K59" s="7" t="s">
        <v>17</v>
      </c>
      <c r="L59" s="7" t="s">
        <v>14</v>
      </c>
    </row>
    <row r="60" spans="1:12" ht="54.75" customHeight="1" x14ac:dyDescent="0.25">
      <c r="A60" s="60">
        <v>23</v>
      </c>
      <c r="B60" s="63" t="s">
        <v>170</v>
      </c>
      <c r="C60" s="54" t="s">
        <v>36</v>
      </c>
      <c r="D60" s="63" t="s">
        <v>228</v>
      </c>
      <c r="E60" s="62" t="s">
        <v>16</v>
      </c>
      <c r="F60" s="69">
        <v>591</v>
      </c>
      <c r="G60" s="69">
        <v>132.59</v>
      </c>
      <c r="H60" s="5">
        <f t="shared" si="3"/>
        <v>78360.69</v>
      </c>
      <c r="I60" s="5">
        <f t="shared" si="4"/>
        <v>87763.972800000018</v>
      </c>
      <c r="J60" s="53" t="s">
        <v>62</v>
      </c>
      <c r="K60" s="7" t="s">
        <v>17</v>
      </c>
      <c r="L60" s="7" t="s">
        <v>14</v>
      </c>
    </row>
    <row r="61" spans="1:12" ht="45" x14ac:dyDescent="0.25">
      <c r="A61" s="60">
        <v>24</v>
      </c>
      <c r="B61" s="63" t="s">
        <v>171</v>
      </c>
      <c r="C61" s="54" t="s">
        <v>36</v>
      </c>
      <c r="D61" s="65" t="s">
        <v>229</v>
      </c>
      <c r="E61" s="62" t="s">
        <v>16</v>
      </c>
      <c r="F61" s="69">
        <v>600</v>
      </c>
      <c r="G61" s="69">
        <v>28.482099999999999</v>
      </c>
      <c r="H61" s="5">
        <f t="shared" si="3"/>
        <v>17089.259999999998</v>
      </c>
      <c r="I61" s="5">
        <f t="shared" si="4"/>
        <v>19139.9712</v>
      </c>
      <c r="J61" s="53" t="s">
        <v>62</v>
      </c>
      <c r="K61" s="7" t="s">
        <v>17</v>
      </c>
      <c r="L61" s="7" t="s">
        <v>14</v>
      </c>
    </row>
    <row r="62" spans="1:12" ht="78" customHeight="1" x14ac:dyDescent="0.25">
      <c r="A62" s="60">
        <v>25</v>
      </c>
      <c r="B62" s="63" t="s">
        <v>270</v>
      </c>
      <c r="C62" s="54" t="s">
        <v>36</v>
      </c>
      <c r="D62" s="63" t="s">
        <v>230</v>
      </c>
      <c r="E62" s="62" t="s">
        <v>16</v>
      </c>
      <c r="F62" s="69">
        <v>600</v>
      </c>
      <c r="G62" s="69">
        <v>12</v>
      </c>
      <c r="H62" s="5">
        <f t="shared" si="3"/>
        <v>7200</v>
      </c>
      <c r="I62" s="5">
        <f t="shared" si="4"/>
        <v>8064.0000000000009</v>
      </c>
      <c r="J62" s="53" t="s">
        <v>62</v>
      </c>
      <c r="K62" s="7" t="s">
        <v>17</v>
      </c>
      <c r="L62" s="7" t="s">
        <v>14</v>
      </c>
    </row>
    <row r="63" spans="1:12" ht="74.25" customHeight="1" x14ac:dyDescent="0.25">
      <c r="A63" s="60">
        <v>26</v>
      </c>
      <c r="B63" s="63" t="s">
        <v>172</v>
      </c>
      <c r="C63" s="54" t="s">
        <v>36</v>
      </c>
      <c r="D63" s="63" t="s">
        <v>231</v>
      </c>
      <c r="E63" s="62" t="s">
        <v>16</v>
      </c>
      <c r="F63" s="69">
        <v>66</v>
      </c>
      <c r="G63" s="69">
        <v>108.46729999999999</v>
      </c>
      <c r="H63" s="5">
        <f t="shared" si="3"/>
        <v>7158.8417999999992</v>
      </c>
      <c r="I63" s="5">
        <f t="shared" si="4"/>
        <v>8017.9028159999998</v>
      </c>
      <c r="J63" s="53" t="s">
        <v>62</v>
      </c>
      <c r="K63" s="7" t="s">
        <v>17</v>
      </c>
      <c r="L63" s="7" t="s">
        <v>14</v>
      </c>
    </row>
    <row r="64" spans="1:12" ht="70.5" customHeight="1" x14ac:dyDescent="0.25">
      <c r="A64" s="60">
        <v>27</v>
      </c>
      <c r="B64" s="63" t="s">
        <v>173</v>
      </c>
      <c r="C64" s="54" t="s">
        <v>36</v>
      </c>
      <c r="D64" s="53" t="s">
        <v>232</v>
      </c>
      <c r="E64" s="62" t="s">
        <v>16</v>
      </c>
      <c r="F64" s="69">
        <v>66</v>
      </c>
      <c r="G64" s="69">
        <v>899.00789999999995</v>
      </c>
      <c r="H64" s="5">
        <f t="shared" si="3"/>
        <v>59334.521399999998</v>
      </c>
      <c r="I64" s="5">
        <f t="shared" si="4"/>
        <v>66454.663968000008</v>
      </c>
      <c r="J64" s="53" t="s">
        <v>62</v>
      </c>
      <c r="K64" s="7" t="s">
        <v>17</v>
      </c>
      <c r="L64" s="7" t="s">
        <v>14</v>
      </c>
    </row>
    <row r="65" spans="1:12" ht="45" x14ac:dyDescent="0.25">
      <c r="A65" s="60">
        <v>28</v>
      </c>
      <c r="B65" s="63" t="s">
        <v>174</v>
      </c>
      <c r="C65" s="54" t="s">
        <v>36</v>
      </c>
      <c r="D65" s="63" t="s">
        <v>271</v>
      </c>
      <c r="E65" s="62" t="s">
        <v>16</v>
      </c>
      <c r="F65" s="69">
        <v>66</v>
      </c>
      <c r="G65" s="69">
        <v>938.09519999999998</v>
      </c>
      <c r="H65" s="5">
        <f t="shared" si="3"/>
        <v>61914.283199999998</v>
      </c>
      <c r="I65" s="5">
        <f t="shared" si="4"/>
        <v>69343.997184000007</v>
      </c>
      <c r="J65" s="53" t="s">
        <v>62</v>
      </c>
      <c r="K65" s="7" t="s">
        <v>17</v>
      </c>
      <c r="L65" s="7" t="s">
        <v>14</v>
      </c>
    </row>
    <row r="66" spans="1:12" ht="49.5" customHeight="1" x14ac:dyDescent="0.25">
      <c r="A66" s="60">
        <v>29</v>
      </c>
      <c r="B66" s="63" t="s">
        <v>175</v>
      </c>
      <c r="C66" s="54" t="s">
        <v>36</v>
      </c>
      <c r="D66" s="63" t="s">
        <v>233</v>
      </c>
      <c r="E66" s="62" t="s">
        <v>16</v>
      </c>
      <c r="F66" s="69">
        <v>99</v>
      </c>
      <c r="G66" s="69">
        <v>39.090000000000003</v>
      </c>
      <c r="H66" s="5">
        <f t="shared" si="3"/>
        <v>3869.9100000000003</v>
      </c>
      <c r="I66" s="5">
        <f t="shared" si="4"/>
        <v>4334.2992000000004</v>
      </c>
      <c r="J66" s="53" t="s">
        <v>62</v>
      </c>
      <c r="K66" s="7" t="s">
        <v>17</v>
      </c>
      <c r="L66" s="7" t="s">
        <v>14</v>
      </c>
    </row>
    <row r="67" spans="1:12" ht="74.25" customHeight="1" x14ac:dyDescent="0.25">
      <c r="A67" s="60">
        <v>30</v>
      </c>
      <c r="B67" s="63" t="s">
        <v>176</v>
      </c>
      <c r="C67" s="54" t="s">
        <v>36</v>
      </c>
      <c r="D67" s="63" t="s">
        <v>272</v>
      </c>
      <c r="E67" s="62" t="s">
        <v>16</v>
      </c>
      <c r="F67" s="69">
        <v>591</v>
      </c>
      <c r="G67" s="69">
        <v>14.732100000000001</v>
      </c>
      <c r="H67" s="5">
        <f t="shared" si="3"/>
        <v>8706.6711000000014</v>
      </c>
      <c r="I67" s="5">
        <f t="shared" si="4"/>
        <v>9751.4716320000025</v>
      </c>
      <c r="J67" s="53" t="s">
        <v>62</v>
      </c>
      <c r="K67" s="7" t="s">
        <v>17</v>
      </c>
      <c r="L67" s="7" t="s">
        <v>14</v>
      </c>
    </row>
    <row r="68" spans="1:12" ht="68.25" customHeight="1" x14ac:dyDescent="0.25">
      <c r="A68" s="60">
        <v>31</v>
      </c>
      <c r="B68" s="63" t="s">
        <v>177</v>
      </c>
      <c r="C68" s="54" t="s">
        <v>36</v>
      </c>
      <c r="D68" s="63" t="s">
        <v>234</v>
      </c>
      <c r="E68" s="62" t="s">
        <v>16</v>
      </c>
      <c r="F68" s="69">
        <v>788</v>
      </c>
      <c r="G68" s="69">
        <v>88.392899999999997</v>
      </c>
      <c r="H68" s="5">
        <f t="shared" si="3"/>
        <v>69653.605199999991</v>
      </c>
      <c r="I68" s="5">
        <f t="shared" si="4"/>
        <v>78012.037823999999</v>
      </c>
      <c r="J68" s="53" t="s">
        <v>62</v>
      </c>
      <c r="K68" s="7" t="s">
        <v>17</v>
      </c>
      <c r="L68" s="7" t="s">
        <v>14</v>
      </c>
    </row>
    <row r="69" spans="1:12" ht="87.75" customHeight="1" x14ac:dyDescent="0.25">
      <c r="A69" s="60">
        <v>32</v>
      </c>
      <c r="B69" s="63" t="s">
        <v>178</v>
      </c>
      <c r="C69" s="54" t="s">
        <v>36</v>
      </c>
      <c r="D69" s="63" t="s">
        <v>273</v>
      </c>
      <c r="E69" s="62" t="s">
        <v>16</v>
      </c>
      <c r="F69" s="69">
        <v>30</v>
      </c>
      <c r="G69" s="69">
        <v>346.5</v>
      </c>
      <c r="H69" s="5">
        <f t="shared" si="3"/>
        <v>10395</v>
      </c>
      <c r="I69" s="5">
        <f t="shared" si="4"/>
        <v>11642.400000000001</v>
      </c>
      <c r="J69" s="53" t="s">
        <v>62</v>
      </c>
      <c r="K69" s="7" t="s">
        <v>17</v>
      </c>
      <c r="L69" s="7" t="s">
        <v>14</v>
      </c>
    </row>
    <row r="70" spans="1:12" ht="85.5" customHeight="1" x14ac:dyDescent="0.25">
      <c r="A70" s="60">
        <v>33</v>
      </c>
      <c r="B70" s="63" t="s">
        <v>179</v>
      </c>
      <c r="C70" s="54" t="s">
        <v>36</v>
      </c>
      <c r="D70" s="63" t="s">
        <v>235</v>
      </c>
      <c r="E70" s="62" t="s">
        <v>16</v>
      </c>
      <c r="F70" s="69">
        <v>66</v>
      </c>
      <c r="G70" s="69">
        <v>169.05</v>
      </c>
      <c r="H70" s="5">
        <f t="shared" si="3"/>
        <v>11157.300000000001</v>
      </c>
      <c r="I70" s="5">
        <f t="shared" si="4"/>
        <v>12496.176000000003</v>
      </c>
      <c r="J70" s="53" t="s">
        <v>62</v>
      </c>
      <c r="K70" s="7" t="s">
        <v>17</v>
      </c>
      <c r="L70" s="7" t="s">
        <v>14</v>
      </c>
    </row>
    <row r="71" spans="1:12" ht="150" customHeight="1" x14ac:dyDescent="0.25">
      <c r="A71" s="60">
        <v>34</v>
      </c>
      <c r="B71" s="63" t="s">
        <v>180</v>
      </c>
      <c r="C71" s="54" t="s">
        <v>36</v>
      </c>
      <c r="D71" s="66" t="s">
        <v>274</v>
      </c>
      <c r="E71" s="62" t="s">
        <v>16</v>
      </c>
      <c r="F71" s="69">
        <v>49</v>
      </c>
      <c r="G71" s="69">
        <v>1758.12</v>
      </c>
      <c r="H71" s="5">
        <f t="shared" si="3"/>
        <v>86147.87999999999</v>
      </c>
      <c r="I71" s="5">
        <f t="shared" si="4"/>
        <v>96485.625599999999</v>
      </c>
      <c r="J71" s="53" t="s">
        <v>62</v>
      </c>
      <c r="K71" s="7" t="s">
        <v>17</v>
      </c>
      <c r="L71" s="7" t="s">
        <v>14</v>
      </c>
    </row>
    <row r="72" spans="1:12" ht="129.75" customHeight="1" x14ac:dyDescent="0.25">
      <c r="A72" s="60">
        <v>35</v>
      </c>
      <c r="B72" s="63" t="s">
        <v>181</v>
      </c>
      <c r="C72" s="54" t="s">
        <v>36</v>
      </c>
      <c r="D72" s="67" t="s">
        <v>236</v>
      </c>
      <c r="E72" s="62" t="s">
        <v>16</v>
      </c>
      <c r="F72" s="69">
        <v>49</v>
      </c>
      <c r="G72" s="69">
        <v>15269.29</v>
      </c>
      <c r="H72" s="5">
        <f t="shared" si="3"/>
        <v>748195.21000000008</v>
      </c>
      <c r="I72" s="5">
        <f t="shared" si="4"/>
        <v>837978.63520000014</v>
      </c>
      <c r="J72" s="53" t="s">
        <v>62</v>
      </c>
      <c r="K72" s="7" t="s">
        <v>17</v>
      </c>
      <c r="L72" s="7" t="s">
        <v>14</v>
      </c>
    </row>
    <row r="73" spans="1:12" ht="55.5" customHeight="1" x14ac:dyDescent="0.25">
      <c r="A73" s="60">
        <v>36</v>
      </c>
      <c r="B73" s="63" t="s">
        <v>182</v>
      </c>
      <c r="C73" s="54" t="s">
        <v>36</v>
      </c>
      <c r="D73" s="63" t="s">
        <v>275</v>
      </c>
      <c r="E73" s="62" t="s">
        <v>16</v>
      </c>
      <c r="F73" s="69">
        <v>30</v>
      </c>
      <c r="G73" s="69">
        <v>1144</v>
      </c>
      <c r="H73" s="5">
        <f t="shared" si="3"/>
        <v>34320</v>
      </c>
      <c r="I73" s="5">
        <f t="shared" si="4"/>
        <v>38438.400000000001</v>
      </c>
      <c r="J73" s="53" t="s">
        <v>62</v>
      </c>
      <c r="K73" s="7" t="s">
        <v>17</v>
      </c>
      <c r="L73" s="7" t="s">
        <v>14</v>
      </c>
    </row>
    <row r="74" spans="1:12" ht="45" x14ac:dyDescent="0.25">
      <c r="A74" s="60">
        <v>37</v>
      </c>
      <c r="B74" s="63" t="s">
        <v>183</v>
      </c>
      <c r="C74" s="54" t="s">
        <v>36</v>
      </c>
      <c r="D74" s="63" t="s">
        <v>183</v>
      </c>
      <c r="E74" s="62" t="s">
        <v>16</v>
      </c>
      <c r="F74" s="69">
        <v>985</v>
      </c>
      <c r="G74" s="69">
        <v>515.625</v>
      </c>
      <c r="H74" s="5">
        <f t="shared" si="3"/>
        <v>507890.625</v>
      </c>
      <c r="I74" s="5">
        <f t="shared" si="4"/>
        <v>568837.5</v>
      </c>
      <c r="J74" s="53" t="s">
        <v>62</v>
      </c>
      <c r="K74" s="7" t="s">
        <v>17</v>
      </c>
      <c r="L74" s="7" t="s">
        <v>14</v>
      </c>
    </row>
    <row r="75" spans="1:12" ht="57" customHeight="1" x14ac:dyDescent="0.25">
      <c r="A75" s="60">
        <v>38</v>
      </c>
      <c r="B75" s="63" t="s">
        <v>184</v>
      </c>
      <c r="C75" s="54" t="s">
        <v>36</v>
      </c>
      <c r="D75" s="67" t="s">
        <v>237</v>
      </c>
      <c r="E75" s="62" t="s">
        <v>16</v>
      </c>
      <c r="F75" s="69">
        <v>394</v>
      </c>
      <c r="G75" s="69">
        <v>198</v>
      </c>
      <c r="H75" s="5">
        <f t="shared" si="3"/>
        <v>78012</v>
      </c>
      <c r="I75" s="5">
        <f t="shared" si="4"/>
        <v>87373.440000000002</v>
      </c>
      <c r="J75" s="53" t="s">
        <v>62</v>
      </c>
      <c r="K75" s="7" t="s">
        <v>17</v>
      </c>
      <c r="L75" s="7" t="s">
        <v>14</v>
      </c>
    </row>
    <row r="76" spans="1:12" ht="45" x14ac:dyDescent="0.25">
      <c r="A76" s="60">
        <v>39</v>
      </c>
      <c r="B76" s="63" t="s">
        <v>185</v>
      </c>
      <c r="C76" s="54" t="s">
        <v>36</v>
      </c>
      <c r="D76" s="67" t="s">
        <v>238</v>
      </c>
      <c r="E76" s="62" t="s">
        <v>16</v>
      </c>
      <c r="F76" s="69">
        <v>394</v>
      </c>
      <c r="G76" s="69">
        <v>591.79999999999995</v>
      </c>
      <c r="H76" s="5">
        <f t="shared" si="3"/>
        <v>233169.19999999998</v>
      </c>
      <c r="I76" s="5">
        <f t="shared" si="4"/>
        <v>261149.50400000002</v>
      </c>
      <c r="J76" s="53" t="s">
        <v>62</v>
      </c>
      <c r="K76" s="7" t="s">
        <v>17</v>
      </c>
      <c r="L76" s="7" t="s">
        <v>14</v>
      </c>
    </row>
    <row r="77" spans="1:12" ht="45" x14ac:dyDescent="0.25">
      <c r="A77" s="60">
        <v>40</v>
      </c>
      <c r="B77" s="63" t="s">
        <v>186</v>
      </c>
      <c r="C77" s="54" t="s">
        <v>36</v>
      </c>
      <c r="D77" s="65" t="s">
        <v>276</v>
      </c>
      <c r="E77" s="62" t="s">
        <v>16</v>
      </c>
      <c r="F77" s="69">
        <v>394</v>
      </c>
      <c r="G77" s="69">
        <v>34.375</v>
      </c>
      <c r="H77" s="5">
        <f t="shared" si="3"/>
        <v>13543.75</v>
      </c>
      <c r="I77" s="5">
        <f t="shared" si="4"/>
        <v>15169.000000000002</v>
      </c>
      <c r="J77" s="53" t="s">
        <v>62</v>
      </c>
      <c r="K77" s="7" t="s">
        <v>17</v>
      </c>
      <c r="L77" s="7" t="s">
        <v>14</v>
      </c>
    </row>
    <row r="78" spans="1:12" ht="45" x14ac:dyDescent="0.25">
      <c r="A78" s="60">
        <v>41</v>
      </c>
      <c r="B78" s="63" t="s">
        <v>187</v>
      </c>
      <c r="C78" s="54" t="s">
        <v>36</v>
      </c>
      <c r="D78" s="67" t="s">
        <v>239</v>
      </c>
      <c r="E78" s="62" t="s">
        <v>16</v>
      </c>
      <c r="F78" s="69">
        <v>197</v>
      </c>
      <c r="G78" s="69">
        <v>149.28569999999999</v>
      </c>
      <c r="H78" s="5">
        <f t="shared" si="3"/>
        <v>29409.282899999998</v>
      </c>
      <c r="I78" s="5">
        <f t="shared" si="4"/>
        <v>32938.396848000004</v>
      </c>
      <c r="J78" s="53" t="s">
        <v>62</v>
      </c>
      <c r="K78" s="7" t="s">
        <v>17</v>
      </c>
      <c r="L78" s="7" t="s">
        <v>14</v>
      </c>
    </row>
    <row r="79" spans="1:12" ht="45" x14ac:dyDescent="0.25">
      <c r="A79" s="60">
        <v>42</v>
      </c>
      <c r="B79" s="63" t="s">
        <v>188</v>
      </c>
      <c r="C79" s="54" t="s">
        <v>36</v>
      </c>
      <c r="D79" s="63" t="s">
        <v>277</v>
      </c>
      <c r="E79" s="62" t="s">
        <v>16</v>
      </c>
      <c r="F79" s="69">
        <v>39</v>
      </c>
      <c r="G79" s="69">
        <v>7687.69</v>
      </c>
      <c r="H79" s="5">
        <f t="shared" si="3"/>
        <v>299819.90999999997</v>
      </c>
      <c r="I79" s="5">
        <f t="shared" si="4"/>
        <v>335798.29920000001</v>
      </c>
      <c r="J79" s="53" t="s">
        <v>260</v>
      </c>
      <c r="K79" s="7" t="s">
        <v>17</v>
      </c>
      <c r="L79" s="7" t="s">
        <v>14</v>
      </c>
    </row>
    <row r="80" spans="1:12" ht="45" x14ac:dyDescent="0.25">
      <c r="A80" s="60">
        <v>43</v>
      </c>
      <c r="B80" s="63" t="s">
        <v>189</v>
      </c>
      <c r="C80" s="54" t="s">
        <v>36</v>
      </c>
      <c r="D80" s="63" t="s">
        <v>240</v>
      </c>
      <c r="E80" s="62" t="s">
        <v>16</v>
      </c>
      <c r="F80" s="69">
        <v>197</v>
      </c>
      <c r="G80" s="69">
        <v>392.8571</v>
      </c>
      <c r="H80" s="5">
        <f t="shared" si="3"/>
        <v>77392.848700000002</v>
      </c>
      <c r="I80" s="5">
        <f t="shared" si="4"/>
        <v>86679.990544000015</v>
      </c>
      <c r="J80" s="53" t="s">
        <v>62</v>
      </c>
      <c r="K80" s="7" t="s">
        <v>17</v>
      </c>
      <c r="L80" s="7" t="s">
        <v>14</v>
      </c>
    </row>
    <row r="81" spans="1:12" ht="60" customHeight="1" x14ac:dyDescent="0.25">
      <c r="A81" s="60">
        <v>44</v>
      </c>
      <c r="B81" s="63" t="s">
        <v>190</v>
      </c>
      <c r="C81" s="54" t="s">
        <v>36</v>
      </c>
      <c r="D81" s="63" t="s">
        <v>278</v>
      </c>
      <c r="E81" s="62" t="s">
        <v>16</v>
      </c>
      <c r="F81" s="69">
        <v>120</v>
      </c>
      <c r="G81" s="69">
        <v>385.98</v>
      </c>
      <c r="H81" s="5">
        <f t="shared" si="3"/>
        <v>46317.600000000006</v>
      </c>
      <c r="I81" s="5">
        <f t="shared" si="4"/>
        <v>51875.712000000014</v>
      </c>
      <c r="J81" s="53" t="s">
        <v>62</v>
      </c>
      <c r="K81" s="7" t="s">
        <v>17</v>
      </c>
      <c r="L81" s="7" t="s">
        <v>14</v>
      </c>
    </row>
    <row r="82" spans="1:12" ht="45" x14ac:dyDescent="0.25">
      <c r="A82" s="60">
        <v>45</v>
      </c>
      <c r="B82" s="63" t="s">
        <v>191</v>
      </c>
      <c r="C82" s="54" t="s">
        <v>36</v>
      </c>
      <c r="D82" s="63" t="s">
        <v>261</v>
      </c>
      <c r="E82" s="62" t="s">
        <v>16</v>
      </c>
      <c r="F82" s="69">
        <v>197</v>
      </c>
      <c r="G82" s="69">
        <v>649</v>
      </c>
      <c r="H82" s="5">
        <f t="shared" si="3"/>
        <v>127853</v>
      </c>
      <c r="I82" s="5">
        <f t="shared" si="4"/>
        <v>143195.36000000002</v>
      </c>
      <c r="J82" s="53" t="s">
        <v>62</v>
      </c>
      <c r="K82" s="7" t="s">
        <v>17</v>
      </c>
      <c r="L82" s="7" t="s">
        <v>14</v>
      </c>
    </row>
    <row r="83" spans="1:12" ht="66.75" customHeight="1" x14ac:dyDescent="0.25">
      <c r="A83" s="60">
        <v>46</v>
      </c>
      <c r="B83" s="63" t="s">
        <v>192</v>
      </c>
      <c r="C83" s="54" t="s">
        <v>36</v>
      </c>
      <c r="D83" s="63" t="s">
        <v>241</v>
      </c>
      <c r="E83" s="62" t="s">
        <v>16</v>
      </c>
      <c r="F83" s="69">
        <v>66</v>
      </c>
      <c r="G83" s="69">
        <v>195.44</v>
      </c>
      <c r="H83" s="5">
        <f t="shared" si="3"/>
        <v>12899.039999999999</v>
      </c>
      <c r="I83" s="5">
        <f t="shared" si="4"/>
        <v>14446.924800000001</v>
      </c>
      <c r="J83" s="53" t="s">
        <v>62</v>
      </c>
      <c r="K83" s="7" t="s">
        <v>17</v>
      </c>
      <c r="L83" s="7" t="s">
        <v>14</v>
      </c>
    </row>
    <row r="84" spans="1:12" ht="99.75" customHeight="1" x14ac:dyDescent="0.25">
      <c r="A84" s="60">
        <v>47</v>
      </c>
      <c r="B84" s="63" t="s">
        <v>193</v>
      </c>
      <c r="C84" s="54" t="s">
        <v>36</v>
      </c>
      <c r="D84" s="63" t="s">
        <v>279</v>
      </c>
      <c r="E84" s="62" t="s">
        <v>16</v>
      </c>
      <c r="F84" s="69">
        <v>788</v>
      </c>
      <c r="G84" s="69">
        <v>50.089300000000001</v>
      </c>
      <c r="H84" s="5">
        <f t="shared" si="3"/>
        <v>39470.368399999999</v>
      </c>
      <c r="I84" s="5">
        <f t="shared" si="4"/>
        <v>44206.812608</v>
      </c>
      <c r="J84" s="53" t="s">
        <v>62</v>
      </c>
      <c r="K84" s="7" t="s">
        <v>17</v>
      </c>
      <c r="L84" s="7" t="s">
        <v>14</v>
      </c>
    </row>
    <row r="85" spans="1:12" ht="58.5" customHeight="1" x14ac:dyDescent="0.25">
      <c r="A85" s="60">
        <v>48</v>
      </c>
      <c r="B85" s="63" t="s">
        <v>194</v>
      </c>
      <c r="C85" s="54" t="s">
        <v>36</v>
      </c>
      <c r="D85" s="63" t="s">
        <v>242</v>
      </c>
      <c r="E85" s="62" t="s">
        <v>257</v>
      </c>
      <c r="F85" s="69">
        <v>197</v>
      </c>
      <c r="G85" s="69">
        <v>180.71430000000001</v>
      </c>
      <c r="H85" s="5">
        <f t="shared" si="3"/>
        <v>35600.717100000002</v>
      </c>
      <c r="I85" s="5">
        <f t="shared" si="4"/>
        <v>39872.803152000008</v>
      </c>
      <c r="J85" s="53" t="s">
        <v>62</v>
      </c>
      <c r="K85" s="7" t="s">
        <v>17</v>
      </c>
      <c r="L85" s="7" t="s">
        <v>14</v>
      </c>
    </row>
    <row r="86" spans="1:12" ht="58.5" customHeight="1" x14ac:dyDescent="0.25">
      <c r="A86" s="60">
        <v>49</v>
      </c>
      <c r="B86" s="63" t="s">
        <v>195</v>
      </c>
      <c r="C86" s="54" t="s">
        <v>36</v>
      </c>
      <c r="D86" s="63" t="s">
        <v>280</v>
      </c>
      <c r="E86" s="62" t="s">
        <v>16</v>
      </c>
      <c r="F86" s="69">
        <v>197</v>
      </c>
      <c r="G86" s="69">
        <v>51.07</v>
      </c>
      <c r="H86" s="5">
        <f t="shared" si="3"/>
        <v>10060.790000000001</v>
      </c>
      <c r="I86" s="5">
        <f t="shared" si="4"/>
        <v>11268.084800000002</v>
      </c>
      <c r="J86" s="53" t="s">
        <v>62</v>
      </c>
      <c r="K86" s="7" t="s">
        <v>17</v>
      </c>
      <c r="L86" s="7" t="s">
        <v>14</v>
      </c>
    </row>
    <row r="87" spans="1:12" ht="70.5" customHeight="1" x14ac:dyDescent="0.25">
      <c r="A87" s="60">
        <v>50</v>
      </c>
      <c r="B87" s="63" t="s">
        <v>196</v>
      </c>
      <c r="C87" s="54" t="s">
        <v>36</v>
      </c>
      <c r="D87" s="63" t="s">
        <v>243</v>
      </c>
      <c r="E87" s="62" t="s">
        <v>16</v>
      </c>
      <c r="F87" s="69">
        <v>49</v>
      </c>
      <c r="G87" s="69">
        <v>239.88</v>
      </c>
      <c r="H87" s="5">
        <f t="shared" si="3"/>
        <v>11754.119999999999</v>
      </c>
      <c r="I87" s="5">
        <f t="shared" si="4"/>
        <v>13164.6144</v>
      </c>
      <c r="J87" s="53" t="s">
        <v>62</v>
      </c>
      <c r="K87" s="7" t="s">
        <v>17</v>
      </c>
      <c r="L87" s="7" t="s">
        <v>14</v>
      </c>
    </row>
    <row r="88" spans="1:12" ht="70.5" customHeight="1" x14ac:dyDescent="0.25">
      <c r="A88" s="60">
        <v>51</v>
      </c>
      <c r="B88" s="63" t="s">
        <v>197</v>
      </c>
      <c r="C88" s="54" t="s">
        <v>36</v>
      </c>
      <c r="D88" s="63" t="s">
        <v>244</v>
      </c>
      <c r="E88" s="62" t="s">
        <v>16</v>
      </c>
      <c r="F88" s="69">
        <v>49</v>
      </c>
      <c r="G88" s="69">
        <v>207.3</v>
      </c>
      <c r="H88" s="5">
        <f t="shared" si="3"/>
        <v>10157.700000000001</v>
      </c>
      <c r="I88" s="5">
        <f t="shared" si="4"/>
        <v>11376.624000000002</v>
      </c>
      <c r="J88" s="53" t="s">
        <v>62</v>
      </c>
      <c r="K88" s="7" t="s">
        <v>17</v>
      </c>
      <c r="L88" s="7" t="s">
        <v>14</v>
      </c>
    </row>
    <row r="89" spans="1:12" ht="53.25" customHeight="1" x14ac:dyDescent="0.25">
      <c r="A89" s="60">
        <v>52</v>
      </c>
      <c r="B89" s="63" t="s">
        <v>198</v>
      </c>
      <c r="C89" s="54" t="s">
        <v>36</v>
      </c>
      <c r="D89" s="63" t="s">
        <v>245</v>
      </c>
      <c r="E89" s="62" t="s">
        <v>258</v>
      </c>
      <c r="F89" s="69">
        <v>788</v>
      </c>
      <c r="G89" s="69">
        <v>58.928600000000003</v>
      </c>
      <c r="H89" s="5">
        <f t="shared" si="3"/>
        <v>46435.736799999999</v>
      </c>
      <c r="I89" s="5">
        <f t="shared" si="4"/>
        <v>52008.025216000002</v>
      </c>
      <c r="J89" s="53" t="s">
        <v>62</v>
      </c>
      <c r="K89" s="7" t="s">
        <v>17</v>
      </c>
      <c r="L89" s="7" t="s">
        <v>14</v>
      </c>
    </row>
    <row r="90" spans="1:12" ht="45" x14ac:dyDescent="0.25">
      <c r="A90" s="60">
        <v>53</v>
      </c>
      <c r="B90" s="63" t="s">
        <v>199</v>
      </c>
      <c r="C90" s="54" t="s">
        <v>36</v>
      </c>
      <c r="D90" s="63" t="s">
        <v>246</v>
      </c>
      <c r="E90" s="62" t="s">
        <v>258</v>
      </c>
      <c r="F90" s="69">
        <v>790</v>
      </c>
      <c r="G90" s="69">
        <v>31.428599999999999</v>
      </c>
      <c r="H90" s="5">
        <f t="shared" si="3"/>
        <v>24828.594000000001</v>
      </c>
      <c r="I90" s="5">
        <f t="shared" si="4"/>
        <v>27808.025280000005</v>
      </c>
      <c r="J90" s="53" t="s">
        <v>62</v>
      </c>
      <c r="K90" s="7" t="s">
        <v>17</v>
      </c>
      <c r="L90" s="7" t="s">
        <v>14</v>
      </c>
    </row>
    <row r="91" spans="1:12" ht="71.25" customHeight="1" x14ac:dyDescent="0.25">
      <c r="A91" s="60">
        <v>54</v>
      </c>
      <c r="B91" s="63" t="s">
        <v>200</v>
      </c>
      <c r="C91" s="54" t="s">
        <v>36</v>
      </c>
      <c r="D91" s="65" t="s">
        <v>281</v>
      </c>
      <c r="E91" s="62" t="s">
        <v>16</v>
      </c>
      <c r="F91" s="69">
        <v>985</v>
      </c>
      <c r="G91" s="69">
        <v>39.285699999999999</v>
      </c>
      <c r="H91" s="5">
        <f t="shared" si="3"/>
        <v>38696.414499999999</v>
      </c>
      <c r="I91" s="5">
        <f t="shared" si="4"/>
        <v>43339.984240000005</v>
      </c>
      <c r="J91" s="53" t="s">
        <v>62</v>
      </c>
      <c r="K91" s="7" t="s">
        <v>17</v>
      </c>
      <c r="L91" s="7" t="s">
        <v>14</v>
      </c>
    </row>
    <row r="92" spans="1:12" ht="45" x14ac:dyDescent="0.25">
      <c r="A92" s="60">
        <v>55</v>
      </c>
      <c r="B92" s="63" t="s">
        <v>201</v>
      </c>
      <c r="C92" s="54" t="s">
        <v>36</v>
      </c>
      <c r="D92" s="63" t="s">
        <v>247</v>
      </c>
      <c r="E92" s="62" t="s">
        <v>16</v>
      </c>
      <c r="F92" s="69">
        <v>90</v>
      </c>
      <c r="G92" s="69">
        <v>170.5</v>
      </c>
      <c r="H92" s="5">
        <f t="shared" si="3"/>
        <v>15345</v>
      </c>
      <c r="I92" s="5">
        <f t="shared" si="4"/>
        <v>17186.400000000001</v>
      </c>
      <c r="J92" s="53" t="s">
        <v>62</v>
      </c>
      <c r="K92" s="7" t="s">
        <v>17</v>
      </c>
      <c r="L92" s="7" t="s">
        <v>14</v>
      </c>
    </row>
    <row r="93" spans="1:12" ht="45" x14ac:dyDescent="0.25">
      <c r="A93" s="60">
        <v>56</v>
      </c>
      <c r="B93" s="63" t="s">
        <v>202</v>
      </c>
      <c r="C93" s="54" t="s">
        <v>36</v>
      </c>
      <c r="D93" s="63" t="s">
        <v>248</v>
      </c>
      <c r="E93" s="62" t="s">
        <v>16</v>
      </c>
      <c r="F93" s="70">
        <v>90</v>
      </c>
      <c r="G93" s="69">
        <v>110</v>
      </c>
      <c r="H93" s="5">
        <f t="shared" si="3"/>
        <v>9900</v>
      </c>
      <c r="I93" s="5">
        <f t="shared" si="4"/>
        <v>11088.000000000002</v>
      </c>
      <c r="J93" s="53" t="s">
        <v>62</v>
      </c>
      <c r="K93" s="7" t="s">
        <v>17</v>
      </c>
      <c r="L93" s="7" t="s">
        <v>14</v>
      </c>
    </row>
    <row r="94" spans="1:12" ht="49.5" customHeight="1" x14ac:dyDescent="0.25">
      <c r="A94" s="60">
        <v>57</v>
      </c>
      <c r="B94" s="63" t="s">
        <v>203</v>
      </c>
      <c r="C94" s="54" t="s">
        <v>36</v>
      </c>
      <c r="D94" s="63" t="s">
        <v>249</v>
      </c>
      <c r="E94" s="62" t="s">
        <v>259</v>
      </c>
      <c r="F94" s="70">
        <v>1576</v>
      </c>
      <c r="G94" s="69">
        <v>49.107100000000003</v>
      </c>
      <c r="H94" s="5">
        <f t="shared" si="3"/>
        <v>77392.789600000004</v>
      </c>
      <c r="I94" s="5">
        <f t="shared" si="4"/>
        <v>86679.924352000016</v>
      </c>
      <c r="J94" s="53" t="s">
        <v>62</v>
      </c>
      <c r="K94" s="7" t="s">
        <v>17</v>
      </c>
      <c r="L94" s="7" t="s">
        <v>14</v>
      </c>
    </row>
    <row r="95" spans="1:12" ht="45" x14ac:dyDescent="0.25">
      <c r="A95" s="60">
        <v>58</v>
      </c>
      <c r="B95" s="63" t="s">
        <v>204</v>
      </c>
      <c r="C95" s="54" t="s">
        <v>36</v>
      </c>
      <c r="D95" s="63" t="s">
        <v>250</v>
      </c>
      <c r="E95" s="62" t="s">
        <v>259</v>
      </c>
      <c r="F95" s="69">
        <v>394</v>
      </c>
      <c r="G95" s="69">
        <v>84.464299999999994</v>
      </c>
      <c r="H95" s="5">
        <f t="shared" si="3"/>
        <v>33278.934199999996</v>
      </c>
      <c r="I95" s="5">
        <f t="shared" si="4"/>
        <v>37272.406303999996</v>
      </c>
      <c r="J95" s="53" t="s">
        <v>62</v>
      </c>
      <c r="K95" s="7" t="s">
        <v>17</v>
      </c>
      <c r="L95" s="7" t="s">
        <v>14</v>
      </c>
    </row>
    <row r="96" spans="1:12" ht="51.75" customHeight="1" x14ac:dyDescent="0.25">
      <c r="A96" s="60">
        <v>59</v>
      </c>
      <c r="B96" s="63" t="s">
        <v>205</v>
      </c>
      <c r="C96" s="54" t="s">
        <v>36</v>
      </c>
      <c r="D96" s="63" t="s">
        <v>251</v>
      </c>
      <c r="E96" s="62" t="s">
        <v>257</v>
      </c>
      <c r="F96" s="69">
        <v>788</v>
      </c>
      <c r="G96" s="69">
        <v>242</v>
      </c>
      <c r="H96" s="5">
        <f t="shared" si="3"/>
        <v>190696</v>
      </c>
      <c r="I96" s="5">
        <f t="shared" si="4"/>
        <v>213579.52000000002</v>
      </c>
      <c r="J96" s="53" t="s">
        <v>62</v>
      </c>
      <c r="K96" s="7" t="s">
        <v>17</v>
      </c>
      <c r="L96" s="7" t="s">
        <v>14</v>
      </c>
    </row>
    <row r="97" spans="1:12" ht="66.75" customHeight="1" x14ac:dyDescent="0.25">
      <c r="A97" s="60">
        <v>60</v>
      </c>
      <c r="B97" s="63" t="s">
        <v>206</v>
      </c>
      <c r="C97" s="54" t="s">
        <v>36</v>
      </c>
      <c r="D97" s="63" t="s">
        <v>282</v>
      </c>
      <c r="E97" s="62" t="s">
        <v>257</v>
      </c>
      <c r="F97" s="69">
        <v>788</v>
      </c>
      <c r="G97" s="69">
        <v>242</v>
      </c>
      <c r="H97" s="5">
        <f t="shared" si="3"/>
        <v>190696</v>
      </c>
      <c r="I97" s="5">
        <f t="shared" si="4"/>
        <v>213579.52000000002</v>
      </c>
      <c r="J97" s="53" t="s">
        <v>62</v>
      </c>
      <c r="K97" s="7" t="s">
        <v>17</v>
      </c>
      <c r="L97" s="7" t="s">
        <v>14</v>
      </c>
    </row>
    <row r="98" spans="1:12" ht="108.75" customHeight="1" x14ac:dyDescent="0.25">
      <c r="A98" s="60">
        <v>61</v>
      </c>
      <c r="B98" s="63" t="s">
        <v>207</v>
      </c>
      <c r="C98" s="54" t="s">
        <v>36</v>
      </c>
      <c r="D98" s="63" t="s">
        <v>283</v>
      </c>
      <c r="E98" s="62" t="s">
        <v>16</v>
      </c>
      <c r="F98" s="69">
        <v>591</v>
      </c>
      <c r="G98" s="69">
        <v>39.285699999999999</v>
      </c>
      <c r="H98" s="5">
        <f t="shared" si="3"/>
        <v>23217.848699999999</v>
      </c>
      <c r="I98" s="5">
        <f t="shared" si="4"/>
        <v>26003.990544</v>
      </c>
      <c r="J98" s="53" t="s">
        <v>62</v>
      </c>
      <c r="K98" s="7" t="s">
        <v>17</v>
      </c>
      <c r="L98" s="7" t="s">
        <v>14</v>
      </c>
    </row>
    <row r="99" spans="1:12" ht="64.5" customHeight="1" x14ac:dyDescent="0.25">
      <c r="A99" s="60">
        <v>62</v>
      </c>
      <c r="B99" s="63" t="s">
        <v>208</v>
      </c>
      <c r="C99" s="54" t="s">
        <v>36</v>
      </c>
      <c r="D99" s="63" t="s">
        <v>284</v>
      </c>
      <c r="E99" s="62" t="s">
        <v>16</v>
      </c>
      <c r="F99" s="70">
        <v>49</v>
      </c>
      <c r="G99" s="69">
        <v>5330.63</v>
      </c>
      <c r="H99" s="5">
        <f t="shared" si="3"/>
        <v>261200.87</v>
      </c>
      <c r="I99" s="5">
        <f t="shared" si="4"/>
        <v>292544.97440000001</v>
      </c>
      <c r="J99" s="53" t="s">
        <v>62</v>
      </c>
      <c r="K99" s="7" t="s">
        <v>17</v>
      </c>
      <c r="L99" s="7" t="s">
        <v>14</v>
      </c>
    </row>
    <row r="100" spans="1:12" ht="75" customHeight="1" x14ac:dyDescent="0.25">
      <c r="A100" s="60">
        <v>63</v>
      </c>
      <c r="B100" s="63" t="s">
        <v>209</v>
      </c>
      <c r="C100" s="54" t="s">
        <v>36</v>
      </c>
      <c r="D100" s="63" t="s">
        <v>252</v>
      </c>
      <c r="E100" s="62" t="s">
        <v>16</v>
      </c>
      <c r="F100" s="70">
        <v>1773</v>
      </c>
      <c r="G100" s="69">
        <v>16.696400000000001</v>
      </c>
      <c r="H100" s="5">
        <f t="shared" si="3"/>
        <v>29602.717200000003</v>
      </c>
      <c r="I100" s="5">
        <f t="shared" si="4"/>
        <v>33155.043264000007</v>
      </c>
      <c r="J100" s="53" t="s">
        <v>62</v>
      </c>
      <c r="K100" s="7" t="s">
        <v>17</v>
      </c>
      <c r="L100" s="7" t="s">
        <v>14</v>
      </c>
    </row>
    <row r="101" spans="1:12" ht="51.75" customHeight="1" x14ac:dyDescent="0.25">
      <c r="A101" s="60">
        <v>64</v>
      </c>
      <c r="B101" s="63" t="s">
        <v>210</v>
      </c>
      <c r="C101" s="54" t="s">
        <v>36</v>
      </c>
      <c r="D101" s="68" t="s">
        <v>253</v>
      </c>
      <c r="E101" s="62" t="s">
        <v>16</v>
      </c>
      <c r="F101" s="69">
        <v>394</v>
      </c>
      <c r="G101" s="69">
        <v>55</v>
      </c>
      <c r="H101" s="5">
        <f t="shared" si="3"/>
        <v>21670</v>
      </c>
      <c r="I101" s="5">
        <f t="shared" si="4"/>
        <v>24270.400000000001</v>
      </c>
      <c r="J101" s="53" t="s">
        <v>62</v>
      </c>
      <c r="K101" s="7" t="s">
        <v>17</v>
      </c>
      <c r="L101" s="7" t="s">
        <v>14</v>
      </c>
    </row>
    <row r="102" spans="1:12" ht="53.25" customHeight="1" x14ac:dyDescent="0.25">
      <c r="A102" s="60">
        <v>65</v>
      </c>
      <c r="B102" s="63" t="s">
        <v>211</v>
      </c>
      <c r="C102" s="54" t="s">
        <v>36</v>
      </c>
      <c r="D102" s="63" t="s">
        <v>254</v>
      </c>
      <c r="E102" s="62" t="s">
        <v>16</v>
      </c>
      <c r="F102" s="69">
        <v>99</v>
      </c>
      <c r="G102" s="69">
        <v>21</v>
      </c>
      <c r="H102" s="5">
        <f t="shared" ref="H102:H105" si="5">F102*G102</f>
        <v>2079</v>
      </c>
      <c r="I102" s="5">
        <f t="shared" si="4"/>
        <v>2328.48</v>
      </c>
      <c r="J102" s="53" t="s">
        <v>62</v>
      </c>
      <c r="K102" s="7" t="s">
        <v>17</v>
      </c>
      <c r="L102" s="7" t="s">
        <v>14</v>
      </c>
    </row>
    <row r="103" spans="1:12" ht="45" x14ac:dyDescent="0.25">
      <c r="A103" s="60">
        <v>66</v>
      </c>
      <c r="B103" s="63" t="s">
        <v>212</v>
      </c>
      <c r="C103" s="54" t="s">
        <v>36</v>
      </c>
      <c r="D103" s="63" t="s">
        <v>255</v>
      </c>
      <c r="E103" s="62" t="s">
        <v>16</v>
      </c>
      <c r="F103" s="69">
        <v>60</v>
      </c>
      <c r="G103" s="69">
        <v>83.48</v>
      </c>
      <c r="H103" s="5">
        <f t="shared" si="5"/>
        <v>5008.8</v>
      </c>
      <c r="I103" s="5">
        <f t="shared" ref="I103:I105" si="6">H103*1.12</f>
        <v>5609.8560000000007</v>
      </c>
      <c r="J103" s="53" t="s">
        <v>62</v>
      </c>
      <c r="K103" s="7" t="s">
        <v>17</v>
      </c>
      <c r="L103" s="7" t="s">
        <v>14</v>
      </c>
    </row>
    <row r="104" spans="1:12" ht="45" x14ac:dyDescent="0.25">
      <c r="A104" s="60">
        <v>67</v>
      </c>
      <c r="B104" s="63" t="s">
        <v>213</v>
      </c>
      <c r="C104" s="54" t="s">
        <v>36</v>
      </c>
      <c r="D104" s="63" t="s">
        <v>256</v>
      </c>
      <c r="E104" s="62" t="s">
        <v>257</v>
      </c>
      <c r="F104" s="69">
        <v>197</v>
      </c>
      <c r="G104" s="69">
        <v>533.30359999999996</v>
      </c>
      <c r="H104" s="5">
        <f t="shared" si="5"/>
        <v>105060.80919999999</v>
      </c>
      <c r="I104" s="5">
        <f t="shared" si="6"/>
        <v>117668.106304</v>
      </c>
      <c r="J104" s="53" t="s">
        <v>62</v>
      </c>
      <c r="K104" s="7" t="s">
        <v>17</v>
      </c>
      <c r="L104" s="7" t="s">
        <v>14</v>
      </c>
    </row>
    <row r="105" spans="1:12" ht="45" x14ac:dyDescent="0.25">
      <c r="A105" s="60">
        <v>68</v>
      </c>
      <c r="B105" s="63" t="s">
        <v>214</v>
      </c>
      <c r="C105" s="54" t="s">
        <v>36</v>
      </c>
      <c r="D105" s="63" t="s">
        <v>285</v>
      </c>
      <c r="E105" s="62" t="s">
        <v>257</v>
      </c>
      <c r="F105" s="69">
        <v>394</v>
      </c>
      <c r="G105" s="69">
        <v>222.2</v>
      </c>
      <c r="H105" s="5">
        <f t="shared" si="5"/>
        <v>87546.799999999988</v>
      </c>
      <c r="I105" s="5">
        <f t="shared" si="6"/>
        <v>98052.415999999997</v>
      </c>
      <c r="J105" s="53" t="s">
        <v>62</v>
      </c>
      <c r="K105" s="7" t="s">
        <v>17</v>
      </c>
      <c r="L105" s="7" t="s">
        <v>14</v>
      </c>
    </row>
    <row r="106" spans="1:12" ht="74.25" customHeight="1" x14ac:dyDescent="0.25">
      <c r="A106" s="60">
        <v>69</v>
      </c>
      <c r="B106" s="38" t="s">
        <v>22</v>
      </c>
      <c r="C106" s="54" t="s">
        <v>36</v>
      </c>
      <c r="D106" s="38" t="s">
        <v>136</v>
      </c>
      <c r="E106" s="56" t="s">
        <v>23</v>
      </c>
      <c r="F106" s="56">
        <v>2366</v>
      </c>
      <c r="G106" s="5">
        <v>446</v>
      </c>
      <c r="H106" s="5">
        <f t="shared" ref="H106:H112" si="7">F106*G106</f>
        <v>1055236</v>
      </c>
      <c r="I106" s="5">
        <f t="shared" ref="I106:I111" si="8">H106*1.12</f>
        <v>1181864.32</v>
      </c>
      <c r="J106" s="53" t="s">
        <v>62</v>
      </c>
      <c r="K106" s="53" t="s">
        <v>17</v>
      </c>
      <c r="L106" s="39" t="s">
        <v>14</v>
      </c>
    </row>
    <row r="107" spans="1:12" ht="83.25" customHeight="1" x14ac:dyDescent="0.25">
      <c r="A107" s="60">
        <v>70</v>
      </c>
      <c r="B107" s="38" t="s">
        <v>43</v>
      </c>
      <c r="C107" s="54" t="s">
        <v>36</v>
      </c>
      <c r="D107" s="38" t="s">
        <v>44</v>
      </c>
      <c r="E107" s="56" t="s">
        <v>16</v>
      </c>
      <c r="F107" s="56">
        <v>75</v>
      </c>
      <c r="G107" s="5">
        <v>2232</v>
      </c>
      <c r="H107" s="5">
        <f t="shared" si="7"/>
        <v>167400</v>
      </c>
      <c r="I107" s="5">
        <f t="shared" si="8"/>
        <v>187488.00000000003</v>
      </c>
      <c r="J107" s="53" t="s">
        <v>45</v>
      </c>
      <c r="K107" s="53" t="s">
        <v>17</v>
      </c>
      <c r="L107" s="39" t="s">
        <v>14</v>
      </c>
    </row>
    <row r="108" spans="1:12" ht="73.5" customHeight="1" x14ac:dyDescent="0.25">
      <c r="A108" s="60">
        <v>71</v>
      </c>
      <c r="B108" s="38" t="s">
        <v>51</v>
      </c>
      <c r="C108" s="54" t="s">
        <v>52</v>
      </c>
      <c r="D108" s="38" t="s">
        <v>53</v>
      </c>
      <c r="E108" s="56" t="s">
        <v>54</v>
      </c>
      <c r="F108" s="56">
        <v>1</v>
      </c>
      <c r="G108" s="5">
        <v>680750</v>
      </c>
      <c r="H108" s="5">
        <f t="shared" si="7"/>
        <v>680750</v>
      </c>
      <c r="I108" s="5">
        <f t="shared" si="8"/>
        <v>762440.00000000012</v>
      </c>
      <c r="J108" s="53" t="s">
        <v>63</v>
      </c>
      <c r="K108" s="53" t="s">
        <v>17</v>
      </c>
      <c r="L108" s="39" t="s">
        <v>14</v>
      </c>
    </row>
    <row r="109" spans="1:12" ht="128.25" customHeight="1" x14ac:dyDescent="0.25">
      <c r="A109" s="60">
        <v>72</v>
      </c>
      <c r="B109" s="38" t="s">
        <v>98</v>
      </c>
      <c r="C109" s="54" t="s">
        <v>99</v>
      </c>
      <c r="D109" s="38" t="s">
        <v>53</v>
      </c>
      <c r="E109" s="56" t="s">
        <v>54</v>
      </c>
      <c r="F109" s="56">
        <v>1</v>
      </c>
      <c r="G109" s="5">
        <v>16101000</v>
      </c>
      <c r="H109" s="5">
        <f t="shared" si="7"/>
        <v>16101000</v>
      </c>
      <c r="I109" s="5">
        <f t="shared" si="8"/>
        <v>18033120</v>
      </c>
      <c r="J109" s="53" t="s">
        <v>100</v>
      </c>
      <c r="K109" s="53" t="s">
        <v>17</v>
      </c>
      <c r="L109" s="39" t="s">
        <v>14</v>
      </c>
    </row>
    <row r="110" spans="1:12" ht="128.25" customHeight="1" x14ac:dyDescent="0.25">
      <c r="A110" s="60">
        <v>73</v>
      </c>
      <c r="B110" s="38" t="s">
        <v>103</v>
      </c>
      <c r="C110" s="54" t="s">
        <v>52</v>
      </c>
      <c r="D110" s="38" t="s">
        <v>126</v>
      </c>
      <c r="E110" s="56" t="s">
        <v>54</v>
      </c>
      <c r="F110" s="56">
        <v>1</v>
      </c>
      <c r="G110" s="5">
        <v>1203485.3600000001</v>
      </c>
      <c r="H110" s="5">
        <f t="shared" si="7"/>
        <v>1203485.3600000001</v>
      </c>
      <c r="I110" s="5">
        <f t="shared" si="8"/>
        <v>1347903.6032000002</v>
      </c>
      <c r="J110" s="53" t="s">
        <v>100</v>
      </c>
      <c r="K110" s="53" t="s">
        <v>17</v>
      </c>
      <c r="L110" s="39" t="s">
        <v>14</v>
      </c>
    </row>
    <row r="111" spans="1:12" ht="128.25" customHeight="1" x14ac:dyDescent="0.25">
      <c r="A111" s="60">
        <v>74</v>
      </c>
      <c r="B111" s="38" t="s">
        <v>146</v>
      </c>
      <c r="C111" s="54" t="s">
        <v>52</v>
      </c>
      <c r="D111" s="38" t="s">
        <v>147</v>
      </c>
      <c r="E111" s="56" t="s">
        <v>54</v>
      </c>
      <c r="F111" s="56">
        <v>1</v>
      </c>
      <c r="G111" s="5">
        <v>752299.11</v>
      </c>
      <c r="H111" s="5">
        <f t="shared" si="7"/>
        <v>752299.11</v>
      </c>
      <c r="I111" s="5">
        <f t="shared" si="8"/>
        <v>842575.00320000004</v>
      </c>
      <c r="J111" s="53" t="s">
        <v>100</v>
      </c>
      <c r="K111" s="53" t="s">
        <v>17</v>
      </c>
      <c r="L111" s="39" t="s">
        <v>14</v>
      </c>
    </row>
    <row r="112" spans="1:12" s="72" customFormat="1" ht="128.25" customHeight="1" x14ac:dyDescent="0.25">
      <c r="A112" s="79">
        <v>75</v>
      </c>
      <c r="B112" s="38" t="s">
        <v>137</v>
      </c>
      <c r="C112" s="78" t="s">
        <v>52</v>
      </c>
      <c r="D112" s="38" t="s">
        <v>138</v>
      </c>
      <c r="E112" s="79" t="s">
        <v>54</v>
      </c>
      <c r="F112" s="79">
        <v>1</v>
      </c>
      <c r="G112" s="5">
        <v>139761773.13999999</v>
      </c>
      <c r="H112" s="5">
        <f t="shared" si="7"/>
        <v>139761773.13999999</v>
      </c>
      <c r="I112" s="5">
        <f t="shared" ref="I112:I118" si="9">H112*1.12</f>
        <v>156533185.91679999</v>
      </c>
      <c r="J112" s="77" t="s">
        <v>75</v>
      </c>
      <c r="K112" s="77" t="s">
        <v>17</v>
      </c>
      <c r="L112" s="39" t="s">
        <v>14</v>
      </c>
    </row>
    <row r="113" spans="1:12" ht="128.25" customHeight="1" x14ac:dyDescent="0.25">
      <c r="A113" s="60">
        <v>76</v>
      </c>
      <c r="B113" s="38" t="s">
        <v>140</v>
      </c>
      <c r="C113" s="54" t="s">
        <v>52</v>
      </c>
      <c r="D113" s="38" t="s">
        <v>141</v>
      </c>
      <c r="E113" s="56" t="s">
        <v>54</v>
      </c>
      <c r="F113" s="56">
        <v>1</v>
      </c>
      <c r="G113" s="5">
        <v>1164085</v>
      </c>
      <c r="H113" s="5">
        <f t="shared" ref="H113:H118" si="10">F113*G113</f>
        <v>1164085</v>
      </c>
      <c r="I113" s="5">
        <f t="shared" si="9"/>
        <v>1303775.2000000002</v>
      </c>
      <c r="J113" s="53" t="s">
        <v>86</v>
      </c>
      <c r="K113" s="53" t="s">
        <v>17</v>
      </c>
      <c r="L113" s="39" t="s">
        <v>14</v>
      </c>
    </row>
    <row r="114" spans="1:12" s="72" customFormat="1" ht="104.25" customHeight="1" x14ac:dyDescent="0.25">
      <c r="A114" s="79">
        <v>77</v>
      </c>
      <c r="B114" s="38" t="s">
        <v>287</v>
      </c>
      <c r="C114" s="78" t="s">
        <v>52</v>
      </c>
      <c r="D114" s="81" t="s">
        <v>295</v>
      </c>
      <c r="E114" s="79" t="s">
        <v>54</v>
      </c>
      <c r="F114" s="79">
        <v>1</v>
      </c>
      <c r="G114" s="82">
        <v>5459432</v>
      </c>
      <c r="H114" s="5">
        <f t="shared" si="10"/>
        <v>5459432</v>
      </c>
      <c r="I114" s="5">
        <f t="shared" si="9"/>
        <v>6114563.8400000008</v>
      </c>
      <c r="J114" s="77" t="s">
        <v>299</v>
      </c>
      <c r="K114" s="77" t="s">
        <v>17</v>
      </c>
      <c r="L114" s="39" t="s">
        <v>14</v>
      </c>
    </row>
    <row r="115" spans="1:12" s="72" customFormat="1" ht="105" x14ac:dyDescent="0.25">
      <c r="A115" s="79">
        <v>78</v>
      </c>
      <c r="B115" s="38" t="s">
        <v>288</v>
      </c>
      <c r="C115" s="78" t="s">
        <v>52</v>
      </c>
      <c r="D115" s="81" t="s">
        <v>296</v>
      </c>
      <c r="E115" s="79" t="s">
        <v>54</v>
      </c>
      <c r="F115" s="79">
        <v>1</v>
      </c>
      <c r="G115" s="82">
        <v>4268351</v>
      </c>
      <c r="H115" s="5">
        <f t="shared" si="10"/>
        <v>4268351</v>
      </c>
      <c r="I115" s="5">
        <f t="shared" si="9"/>
        <v>4780553.12</v>
      </c>
      <c r="J115" s="77" t="s">
        <v>86</v>
      </c>
      <c r="K115" s="77" t="s">
        <v>17</v>
      </c>
      <c r="L115" s="39" t="s">
        <v>14</v>
      </c>
    </row>
    <row r="116" spans="1:12" s="72" customFormat="1" ht="149.25" customHeight="1" x14ac:dyDescent="0.25">
      <c r="A116" s="79">
        <v>79</v>
      </c>
      <c r="B116" s="38" t="s">
        <v>300</v>
      </c>
      <c r="C116" s="78" t="s">
        <v>52</v>
      </c>
      <c r="D116" s="38" t="s">
        <v>298</v>
      </c>
      <c r="E116" s="79" t="s">
        <v>54</v>
      </c>
      <c r="F116" s="79">
        <v>1</v>
      </c>
      <c r="G116" s="5">
        <v>3941428</v>
      </c>
      <c r="H116" s="5">
        <f t="shared" si="10"/>
        <v>3941428</v>
      </c>
      <c r="I116" s="5">
        <f t="shared" si="9"/>
        <v>4414399.3600000003</v>
      </c>
      <c r="J116" s="77" t="s">
        <v>299</v>
      </c>
      <c r="K116" s="77" t="s">
        <v>17</v>
      </c>
      <c r="L116" s="39" t="s">
        <v>14</v>
      </c>
    </row>
    <row r="117" spans="1:12" s="72" customFormat="1" ht="149.25" customHeight="1" x14ac:dyDescent="0.25">
      <c r="A117" s="83">
        <v>80</v>
      </c>
      <c r="B117" s="38" t="s">
        <v>308</v>
      </c>
      <c r="C117" s="78" t="s">
        <v>52</v>
      </c>
      <c r="D117" s="38" t="s">
        <v>147</v>
      </c>
      <c r="E117" s="79" t="s">
        <v>54</v>
      </c>
      <c r="F117" s="79">
        <v>1</v>
      </c>
      <c r="G117" s="5">
        <v>902767.86</v>
      </c>
      <c r="H117" s="5">
        <f t="shared" si="10"/>
        <v>902767.86</v>
      </c>
      <c r="I117" s="5">
        <f t="shared" si="9"/>
        <v>1011100.0032</v>
      </c>
      <c r="J117" s="77" t="s">
        <v>63</v>
      </c>
      <c r="K117" s="77" t="s">
        <v>17</v>
      </c>
      <c r="L117" s="39" t="s">
        <v>14</v>
      </c>
    </row>
    <row r="118" spans="1:12" s="72" customFormat="1" ht="149.25" customHeight="1" x14ac:dyDescent="0.25">
      <c r="A118" s="83">
        <v>81</v>
      </c>
      <c r="B118" s="38" t="s">
        <v>309</v>
      </c>
      <c r="C118" s="78" t="s">
        <v>52</v>
      </c>
      <c r="D118" s="38" t="s">
        <v>147</v>
      </c>
      <c r="E118" s="79" t="s">
        <v>54</v>
      </c>
      <c r="F118" s="79">
        <v>1</v>
      </c>
      <c r="G118" s="5">
        <v>107250</v>
      </c>
      <c r="H118" s="5">
        <f t="shared" si="10"/>
        <v>107250</v>
      </c>
      <c r="I118" s="5">
        <f t="shared" si="9"/>
        <v>120120.00000000001</v>
      </c>
      <c r="J118" s="77" t="s">
        <v>100</v>
      </c>
      <c r="K118" s="77" t="s">
        <v>17</v>
      </c>
      <c r="L118" s="39" t="s">
        <v>14</v>
      </c>
    </row>
    <row r="119" spans="1:12" s="11" customFormat="1" ht="35.25" customHeight="1" x14ac:dyDescent="0.3">
      <c r="A119" s="31"/>
      <c r="B119" s="92" t="s">
        <v>29</v>
      </c>
      <c r="C119" s="93"/>
      <c r="D119" s="93"/>
      <c r="E119" s="93"/>
      <c r="F119" s="93"/>
      <c r="G119" s="94"/>
      <c r="H119" s="28">
        <f>SUM(H38:H118)</f>
        <v>182952264.52329999</v>
      </c>
      <c r="I119" s="28">
        <f>SUM(I38:I118)</f>
        <v>204906536.266096</v>
      </c>
      <c r="J119" s="24"/>
      <c r="K119" s="32" t="s">
        <v>0</v>
      </c>
      <c r="L119" s="25"/>
    </row>
    <row r="120" spans="1:12" s="11" customFormat="1" ht="32.25" customHeight="1" x14ac:dyDescent="0.3">
      <c r="A120" s="33"/>
      <c r="B120" s="95" t="s">
        <v>38</v>
      </c>
      <c r="C120" s="96"/>
      <c r="D120" s="96"/>
      <c r="E120" s="96"/>
      <c r="F120" s="96"/>
      <c r="G120" s="96"/>
      <c r="H120" s="96"/>
      <c r="I120" s="96"/>
      <c r="J120" s="96"/>
      <c r="K120" s="96"/>
      <c r="L120" s="97"/>
    </row>
    <row r="121" spans="1:12" ht="108" hidden="1" customHeight="1" x14ac:dyDescent="0.25">
      <c r="A121" s="46"/>
      <c r="B121" s="7"/>
      <c r="C121" s="47"/>
      <c r="D121" s="7"/>
      <c r="E121" s="15"/>
      <c r="F121" s="15"/>
      <c r="G121" s="50"/>
      <c r="H121" s="50"/>
      <c r="I121" s="49"/>
      <c r="J121" s="45"/>
      <c r="K121" s="7"/>
      <c r="L121" s="7"/>
    </row>
    <row r="122" spans="1:12" ht="119.25" customHeight="1" x14ac:dyDescent="0.25">
      <c r="A122" s="46">
        <v>1</v>
      </c>
      <c r="B122" s="7" t="s">
        <v>76</v>
      </c>
      <c r="C122" s="47" t="s">
        <v>77</v>
      </c>
      <c r="D122" s="7" t="s">
        <v>121</v>
      </c>
      <c r="E122" s="15" t="s">
        <v>79</v>
      </c>
      <c r="F122" s="15">
        <v>1</v>
      </c>
      <c r="G122" s="50"/>
      <c r="H122" s="50">
        <v>18451200</v>
      </c>
      <c r="I122" s="49">
        <f t="shared" ref="I122:I126" si="11">H122*1.12</f>
        <v>20665344.000000004</v>
      </c>
      <c r="J122" s="45" t="s">
        <v>80</v>
      </c>
      <c r="K122" s="7"/>
      <c r="L122" s="7" t="s">
        <v>82</v>
      </c>
    </row>
    <row r="123" spans="1:12" ht="108" customHeight="1" x14ac:dyDescent="0.25">
      <c r="A123" s="46">
        <v>2</v>
      </c>
      <c r="B123" s="7" t="s">
        <v>78</v>
      </c>
      <c r="C123" s="47" t="s">
        <v>77</v>
      </c>
      <c r="D123" s="7" t="s">
        <v>122</v>
      </c>
      <c r="E123" s="15" t="s">
        <v>79</v>
      </c>
      <c r="F123" s="15">
        <v>1</v>
      </c>
      <c r="G123" s="50"/>
      <c r="H123" s="50">
        <v>3689000</v>
      </c>
      <c r="I123" s="49">
        <f t="shared" si="11"/>
        <v>4131680.0000000005</v>
      </c>
      <c r="J123" s="45" t="s">
        <v>81</v>
      </c>
      <c r="K123" s="7"/>
      <c r="L123" s="7" t="s">
        <v>83</v>
      </c>
    </row>
    <row r="124" spans="1:12" ht="126" customHeight="1" x14ac:dyDescent="0.25">
      <c r="A124" s="46">
        <v>3</v>
      </c>
      <c r="B124" s="7" t="s">
        <v>84</v>
      </c>
      <c r="C124" s="47" t="s">
        <v>77</v>
      </c>
      <c r="D124" s="7" t="s">
        <v>127</v>
      </c>
      <c r="E124" s="15" t="s">
        <v>79</v>
      </c>
      <c r="F124" s="15">
        <v>1</v>
      </c>
      <c r="G124" s="50"/>
      <c r="H124" s="50">
        <v>14918000</v>
      </c>
      <c r="I124" s="49">
        <f t="shared" si="11"/>
        <v>16708160.000000002</v>
      </c>
      <c r="J124" s="51" t="s">
        <v>139</v>
      </c>
      <c r="K124" s="7"/>
      <c r="L124" s="7" t="s">
        <v>87</v>
      </c>
    </row>
    <row r="125" spans="1:12" ht="108" customHeight="1" x14ac:dyDescent="0.25">
      <c r="A125" s="46">
        <v>4</v>
      </c>
      <c r="B125" s="7" t="s">
        <v>85</v>
      </c>
      <c r="C125" s="47" t="s">
        <v>77</v>
      </c>
      <c r="D125" s="7" t="s">
        <v>128</v>
      </c>
      <c r="E125" s="15" t="s">
        <v>79</v>
      </c>
      <c r="F125" s="15">
        <v>1</v>
      </c>
      <c r="G125" s="50"/>
      <c r="H125" s="50">
        <v>450000</v>
      </c>
      <c r="I125" s="49">
        <f t="shared" si="11"/>
        <v>504000.00000000006</v>
      </c>
      <c r="J125" s="45" t="s">
        <v>81</v>
      </c>
      <c r="K125" s="7"/>
      <c r="L125" s="39" t="s">
        <v>14</v>
      </c>
    </row>
    <row r="126" spans="1:12" ht="165" customHeight="1" x14ac:dyDescent="0.25">
      <c r="A126" s="46">
        <v>5</v>
      </c>
      <c r="B126" s="7" t="s">
        <v>95</v>
      </c>
      <c r="C126" s="47" t="s">
        <v>77</v>
      </c>
      <c r="D126" s="7" t="s">
        <v>95</v>
      </c>
      <c r="E126" s="15" t="s">
        <v>79</v>
      </c>
      <c r="F126" s="15">
        <v>1</v>
      </c>
      <c r="G126" s="50"/>
      <c r="H126" s="50">
        <v>9937500</v>
      </c>
      <c r="I126" s="49">
        <f t="shared" si="11"/>
        <v>11130000.000000002</v>
      </c>
      <c r="J126" s="45" t="s">
        <v>75</v>
      </c>
      <c r="K126" s="7"/>
      <c r="L126" s="39" t="s">
        <v>14</v>
      </c>
    </row>
    <row r="127" spans="1:12" s="72" customFormat="1" ht="267" customHeight="1" x14ac:dyDescent="0.25">
      <c r="A127" s="71">
        <v>6</v>
      </c>
      <c r="B127" s="7" t="s">
        <v>292</v>
      </c>
      <c r="C127" s="7" t="s">
        <v>36</v>
      </c>
      <c r="D127" s="7" t="s">
        <v>297</v>
      </c>
      <c r="E127" s="15" t="s">
        <v>79</v>
      </c>
      <c r="F127" s="7">
        <v>1</v>
      </c>
      <c r="G127" s="41"/>
      <c r="H127" s="5">
        <v>1000000</v>
      </c>
      <c r="I127" s="5">
        <f>H127*1.12</f>
        <v>1120000</v>
      </c>
      <c r="J127" s="8" t="s">
        <v>293</v>
      </c>
      <c r="K127" s="7"/>
      <c r="L127" s="84" t="s">
        <v>294</v>
      </c>
    </row>
    <row r="128" spans="1:12" s="11" customFormat="1" ht="37.5" customHeight="1" x14ac:dyDescent="0.3">
      <c r="A128" s="31"/>
      <c r="B128" s="98" t="s">
        <v>39</v>
      </c>
      <c r="C128" s="99"/>
      <c r="D128" s="99"/>
      <c r="E128" s="99"/>
      <c r="F128" s="99"/>
      <c r="G128" s="100"/>
      <c r="H128" s="34">
        <f>SUM(H122:H127)</f>
        <v>48445700</v>
      </c>
      <c r="I128" s="34">
        <f>SUM(I122:I127)</f>
        <v>54259184.000000007</v>
      </c>
      <c r="J128" s="35"/>
      <c r="K128" s="35"/>
      <c r="L128" s="35"/>
    </row>
    <row r="129" spans="1:12" ht="29.25" customHeight="1" x14ac:dyDescent="0.25">
      <c r="A129" s="33"/>
      <c r="B129" s="89" t="s">
        <v>28</v>
      </c>
      <c r="C129" s="90"/>
      <c r="D129" s="90"/>
      <c r="E129" s="90"/>
      <c r="F129" s="90"/>
      <c r="G129" s="90"/>
      <c r="H129" s="90"/>
      <c r="I129" s="90"/>
      <c r="J129" s="90"/>
      <c r="K129" s="90"/>
      <c r="L129" s="91"/>
    </row>
    <row r="130" spans="1:12" ht="72.75" customHeight="1" x14ac:dyDescent="0.25">
      <c r="A130" s="40">
        <v>1</v>
      </c>
      <c r="B130" s="6" t="s">
        <v>64</v>
      </c>
      <c r="C130" s="54" t="s">
        <v>36</v>
      </c>
      <c r="D130" s="6" t="s">
        <v>64</v>
      </c>
      <c r="E130" s="56" t="s">
        <v>10</v>
      </c>
      <c r="F130" s="59">
        <v>1</v>
      </c>
      <c r="G130" s="59"/>
      <c r="H130" s="5">
        <v>2638393</v>
      </c>
      <c r="I130" s="5">
        <f t="shared" ref="I130:I144" si="12">H130*1.12</f>
        <v>2955000.16</v>
      </c>
      <c r="J130" s="53" t="s">
        <v>42</v>
      </c>
      <c r="K130" s="53"/>
      <c r="L130" s="39" t="s">
        <v>15</v>
      </c>
    </row>
    <row r="131" spans="1:12" ht="97.5" customHeight="1" x14ac:dyDescent="0.25">
      <c r="A131" s="40">
        <v>2</v>
      </c>
      <c r="B131" s="7" t="s">
        <v>24</v>
      </c>
      <c r="C131" s="54" t="s">
        <v>37</v>
      </c>
      <c r="D131" s="7" t="s">
        <v>24</v>
      </c>
      <c r="E131" s="58" t="s">
        <v>10</v>
      </c>
      <c r="F131" s="58">
        <v>1</v>
      </c>
      <c r="G131" s="41"/>
      <c r="H131" s="42">
        <v>487672</v>
      </c>
      <c r="I131" s="57">
        <f t="shared" si="12"/>
        <v>546192.64000000001</v>
      </c>
      <c r="J131" s="7" t="s">
        <v>59</v>
      </c>
      <c r="K131" s="7"/>
      <c r="L131" s="7" t="s">
        <v>14</v>
      </c>
    </row>
    <row r="132" spans="1:12" ht="93.75" customHeight="1" x14ac:dyDescent="0.25">
      <c r="A132" s="40">
        <v>3</v>
      </c>
      <c r="B132" s="53" t="s">
        <v>25</v>
      </c>
      <c r="C132" s="54" t="s">
        <v>37</v>
      </c>
      <c r="D132" s="7" t="s">
        <v>58</v>
      </c>
      <c r="E132" s="58" t="s">
        <v>10</v>
      </c>
      <c r="F132" s="58">
        <v>1</v>
      </c>
      <c r="G132" s="8"/>
      <c r="H132" s="42">
        <v>22350000</v>
      </c>
      <c r="I132" s="57">
        <f t="shared" si="12"/>
        <v>25032000.000000004</v>
      </c>
      <c r="J132" s="7" t="s">
        <v>60</v>
      </c>
      <c r="K132" s="7"/>
      <c r="L132" s="7" t="s">
        <v>14</v>
      </c>
    </row>
    <row r="133" spans="1:12" ht="93.75" customHeight="1" x14ac:dyDescent="0.25">
      <c r="A133" s="40">
        <v>4</v>
      </c>
      <c r="B133" s="53" t="s">
        <v>65</v>
      </c>
      <c r="C133" s="54" t="s">
        <v>36</v>
      </c>
      <c r="D133" s="7" t="s">
        <v>66</v>
      </c>
      <c r="E133" s="58" t="s">
        <v>10</v>
      </c>
      <c r="F133" s="58">
        <v>1</v>
      </c>
      <c r="G133" s="8"/>
      <c r="H133" s="5">
        <v>6900000</v>
      </c>
      <c r="I133" s="5">
        <f t="shared" si="12"/>
        <v>7728000.0000000009</v>
      </c>
      <c r="J133" s="53" t="s">
        <v>62</v>
      </c>
      <c r="K133" s="7"/>
      <c r="L133" s="7" t="s">
        <v>14</v>
      </c>
    </row>
    <row r="134" spans="1:12" ht="213.75" customHeight="1" x14ac:dyDescent="0.25">
      <c r="A134" s="40">
        <v>5</v>
      </c>
      <c r="B134" s="7" t="s">
        <v>88</v>
      </c>
      <c r="C134" s="54" t="s">
        <v>77</v>
      </c>
      <c r="D134" s="7" t="s">
        <v>89</v>
      </c>
      <c r="E134" s="58" t="s">
        <v>10</v>
      </c>
      <c r="F134" s="58">
        <v>1</v>
      </c>
      <c r="G134" s="8"/>
      <c r="H134" s="5">
        <v>5000000</v>
      </c>
      <c r="I134" s="5">
        <f t="shared" si="12"/>
        <v>5600000.0000000009</v>
      </c>
      <c r="J134" s="53" t="s">
        <v>92</v>
      </c>
      <c r="K134" s="7"/>
      <c r="L134" s="7" t="s">
        <v>93</v>
      </c>
    </row>
    <row r="135" spans="1:12" ht="224.25" customHeight="1" x14ac:dyDescent="0.25">
      <c r="A135" s="40">
        <v>6</v>
      </c>
      <c r="B135" s="7" t="s">
        <v>90</v>
      </c>
      <c r="C135" s="54" t="s">
        <v>77</v>
      </c>
      <c r="D135" s="7" t="s">
        <v>91</v>
      </c>
      <c r="E135" s="58" t="s">
        <v>10</v>
      </c>
      <c r="F135" s="58">
        <v>1</v>
      </c>
      <c r="G135" s="8"/>
      <c r="H135" s="5">
        <v>5000000</v>
      </c>
      <c r="I135" s="5">
        <f t="shared" si="12"/>
        <v>5600000.0000000009</v>
      </c>
      <c r="J135" s="53" t="s">
        <v>92</v>
      </c>
      <c r="K135" s="7"/>
      <c r="L135" s="7" t="s">
        <v>94</v>
      </c>
    </row>
    <row r="136" spans="1:12" s="72" customFormat="1" ht="178.5" customHeight="1" x14ac:dyDescent="0.25">
      <c r="A136" s="71">
        <v>7</v>
      </c>
      <c r="B136" s="77" t="s">
        <v>123</v>
      </c>
      <c r="C136" s="78" t="s">
        <v>77</v>
      </c>
      <c r="D136" s="15" t="s">
        <v>129</v>
      </c>
      <c r="E136" s="80" t="s">
        <v>10</v>
      </c>
      <c r="F136" s="80">
        <v>1</v>
      </c>
      <c r="G136" s="8"/>
      <c r="H136" s="5">
        <v>1067820</v>
      </c>
      <c r="I136" s="5">
        <f t="shared" si="12"/>
        <v>1195958.4000000001</v>
      </c>
      <c r="J136" s="77" t="s">
        <v>75</v>
      </c>
      <c r="K136" s="7"/>
      <c r="L136" s="77" t="s">
        <v>131</v>
      </c>
    </row>
    <row r="137" spans="1:12" ht="208.5" customHeight="1" x14ac:dyDescent="0.25">
      <c r="A137" s="40">
        <v>8</v>
      </c>
      <c r="B137" s="53" t="s">
        <v>124</v>
      </c>
      <c r="C137" s="54" t="s">
        <v>77</v>
      </c>
      <c r="D137" s="53" t="s">
        <v>96</v>
      </c>
      <c r="E137" s="58" t="s">
        <v>10</v>
      </c>
      <c r="F137" s="58">
        <v>1</v>
      </c>
      <c r="G137" s="8"/>
      <c r="H137" s="5">
        <v>1200000</v>
      </c>
      <c r="I137" s="5">
        <f t="shared" si="12"/>
        <v>1344000.0000000002</v>
      </c>
      <c r="J137" s="53" t="s">
        <v>75</v>
      </c>
      <c r="K137" s="7"/>
      <c r="L137" s="53" t="s">
        <v>131</v>
      </c>
    </row>
    <row r="138" spans="1:12" ht="147" customHeight="1" x14ac:dyDescent="0.25">
      <c r="A138" s="40">
        <v>9</v>
      </c>
      <c r="B138" s="44" t="s">
        <v>125</v>
      </c>
      <c r="C138" s="54" t="s">
        <v>77</v>
      </c>
      <c r="D138" s="44" t="s">
        <v>97</v>
      </c>
      <c r="E138" s="58" t="s">
        <v>10</v>
      </c>
      <c r="F138" s="58">
        <v>1</v>
      </c>
      <c r="G138" s="8"/>
      <c r="H138" s="5">
        <v>6054500</v>
      </c>
      <c r="I138" s="5">
        <f t="shared" si="12"/>
        <v>6781040.0000000009</v>
      </c>
      <c r="J138" s="53" t="s">
        <v>75</v>
      </c>
      <c r="K138" s="7"/>
      <c r="L138" s="44" t="s">
        <v>132</v>
      </c>
    </row>
    <row r="139" spans="1:12" ht="189.75" customHeight="1" x14ac:dyDescent="0.25">
      <c r="A139" s="40">
        <v>10</v>
      </c>
      <c r="B139" s="44" t="s">
        <v>104</v>
      </c>
      <c r="C139" s="54" t="s">
        <v>106</v>
      </c>
      <c r="D139" s="44" t="s">
        <v>104</v>
      </c>
      <c r="E139" s="58" t="s">
        <v>10</v>
      </c>
      <c r="F139" s="58">
        <v>1</v>
      </c>
      <c r="G139" s="8"/>
      <c r="H139" s="5">
        <v>420000</v>
      </c>
      <c r="I139" s="5">
        <f t="shared" si="12"/>
        <v>470400.00000000006</v>
      </c>
      <c r="J139" s="53" t="s">
        <v>75</v>
      </c>
      <c r="K139" s="7"/>
      <c r="L139" s="7" t="s">
        <v>133</v>
      </c>
    </row>
    <row r="140" spans="1:12" ht="180" customHeight="1" x14ac:dyDescent="0.25">
      <c r="A140" s="40">
        <v>11</v>
      </c>
      <c r="B140" s="44" t="s">
        <v>105</v>
      </c>
      <c r="C140" s="54" t="s">
        <v>106</v>
      </c>
      <c r="D140" s="44" t="s">
        <v>105</v>
      </c>
      <c r="E140" s="58" t="s">
        <v>10</v>
      </c>
      <c r="F140" s="58">
        <v>1</v>
      </c>
      <c r="G140" s="8"/>
      <c r="H140" s="5">
        <v>100000</v>
      </c>
      <c r="I140" s="5">
        <f t="shared" si="12"/>
        <v>112000.00000000001</v>
      </c>
      <c r="J140" s="53" t="s">
        <v>75</v>
      </c>
      <c r="K140" s="7"/>
      <c r="L140" s="7" t="s">
        <v>133</v>
      </c>
    </row>
    <row r="141" spans="1:12" s="72" customFormat="1" ht="217.5" customHeight="1" x14ac:dyDescent="0.25">
      <c r="A141" s="71">
        <v>12</v>
      </c>
      <c r="B141" s="44" t="s">
        <v>134</v>
      </c>
      <c r="C141" s="78" t="s">
        <v>77</v>
      </c>
      <c r="D141" s="44" t="s">
        <v>290</v>
      </c>
      <c r="E141" s="80" t="s">
        <v>10</v>
      </c>
      <c r="F141" s="80">
        <v>1</v>
      </c>
      <c r="G141" s="8"/>
      <c r="H141" s="5">
        <v>647321</v>
      </c>
      <c r="I141" s="5">
        <f t="shared" si="12"/>
        <v>724999.52</v>
      </c>
      <c r="J141" s="77" t="s">
        <v>301</v>
      </c>
      <c r="K141" s="7"/>
      <c r="L141" s="7" t="s">
        <v>291</v>
      </c>
    </row>
    <row r="142" spans="1:12" ht="89.25" customHeight="1" x14ac:dyDescent="0.25">
      <c r="A142" s="40">
        <v>13</v>
      </c>
      <c r="B142" s="44" t="s">
        <v>135</v>
      </c>
      <c r="C142" s="54" t="s">
        <v>36</v>
      </c>
      <c r="D142" s="44" t="s">
        <v>135</v>
      </c>
      <c r="E142" s="58" t="s">
        <v>10</v>
      </c>
      <c r="F142" s="58">
        <v>1</v>
      </c>
      <c r="G142" s="8"/>
      <c r="H142" s="5">
        <v>57523</v>
      </c>
      <c r="I142" s="5">
        <f t="shared" si="12"/>
        <v>64425.760000000009</v>
      </c>
      <c r="J142" s="53" t="s">
        <v>62</v>
      </c>
      <c r="K142" s="7"/>
      <c r="L142" s="39" t="s">
        <v>14</v>
      </c>
    </row>
    <row r="143" spans="1:12" s="72" customFormat="1" ht="89.25" customHeight="1" x14ac:dyDescent="0.25">
      <c r="A143" s="71">
        <v>14</v>
      </c>
      <c r="B143" s="44" t="s">
        <v>304</v>
      </c>
      <c r="C143" s="76" t="s">
        <v>305</v>
      </c>
      <c r="D143" s="44" t="s">
        <v>306</v>
      </c>
      <c r="E143" s="74" t="s">
        <v>10</v>
      </c>
      <c r="F143" s="74">
        <v>1</v>
      </c>
      <c r="G143" s="8"/>
      <c r="H143" s="5">
        <v>125000</v>
      </c>
      <c r="I143" s="5">
        <f t="shared" si="12"/>
        <v>140000</v>
      </c>
      <c r="J143" s="75" t="s">
        <v>61</v>
      </c>
      <c r="K143" s="7"/>
      <c r="L143" s="39" t="s">
        <v>14</v>
      </c>
    </row>
    <row r="144" spans="1:12" s="72" customFormat="1" ht="89.25" customHeight="1" x14ac:dyDescent="0.25">
      <c r="A144" s="71">
        <v>15</v>
      </c>
      <c r="B144" s="44" t="s">
        <v>304</v>
      </c>
      <c r="C144" s="76" t="s">
        <v>305</v>
      </c>
      <c r="D144" s="44" t="s">
        <v>307</v>
      </c>
      <c r="E144" s="74" t="s">
        <v>10</v>
      </c>
      <c r="F144" s="74">
        <v>1</v>
      </c>
      <c r="G144" s="8"/>
      <c r="H144" s="5">
        <v>500000</v>
      </c>
      <c r="I144" s="5">
        <f t="shared" si="12"/>
        <v>560000</v>
      </c>
      <c r="J144" s="75" t="s">
        <v>61</v>
      </c>
      <c r="K144" s="7"/>
      <c r="L144" s="39" t="s">
        <v>14</v>
      </c>
    </row>
    <row r="145" spans="1:12" s="72" customFormat="1" ht="342" customHeight="1" x14ac:dyDescent="0.25">
      <c r="A145" s="71">
        <v>16</v>
      </c>
      <c r="B145" s="77" t="s">
        <v>302</v>
      </c>
      <c r="C145" s="78" t="s">
        <v>77</v>
      </c>
      <c r="D145" s="15" t="s">
        <v>303</v>
      </c>
      <c r="E145" s="80" t="s">
        <v>10</v>
      </c>
      <c r="F145" s="80">
        <v>1</v>
      </c>
      <c r="G145" s="8"/>
      <c r="H145" s="5">
        <v>2664180</v>
      </c>
      <c r="I145" s="5">
        <f t="shared" ref="I145" si="13">H145*1.12</f>
        <v>2983881.6</v>
      </c>
      <c r="J145" s="77" t="s">
        <v>289</v>
      </c>
      <c r="K145" s="7"/>
      <c r="L145" s="77" t="s">
        <v>131</v>
      </c>
    </row>
    <row r="146" spans="1:12" s="12" customFormat="1" ht="27.75" customHeight="1" x14ac:dyDescent="0.25">
      <c r="A146" s="36"/>
      <c r="B146" s="101" t="s">
        <v>30</v>
      </c>
      <c r="C146" s="101"/>
      <c r="D146" s="101"/>
      <c r="E146" s="101"/>
      <c r="F146" s="101"/>
      <c r="G146" s="101"/>
      <c r="H146" s="28">
        <f>SUM(H130:H145)</f>
        <v>55212409</v>
      </c>
      <c r="I146" s="28">
        <f>SUM(I130:I145)</f>
        <v>61837898.080000006</v>
      </c>
      <c r="J146" s="32"/>
      <c r="K146" s="32"/>
      <c r="L146" s="32"/>
    </row>
    <row r="147" spans="1:12" s="12" customFormat="1" ht="29.25" customHeight="1" x14ac:dyDescent="0.25">
      <c r="A147" s="36"/>
      <c r="B147" s="101" t="s">
        <v>32</v>
      </c>
      <c r="C147" s="101"/>
      <c r="D147" s="101"/>
      <c r="E147" s="101"/>
      <c r="F147" s="101"/>
      <c r="G147" s="101"/>
      <c r="H147" s="28">
        <f>H119+H146+H128</f>
        <v>286610373.52329999</v>
      </c>
      <c r="I147" s="28">
        <f>I119+I146+I128</f>
        <v>321003618.34609604</v>
      </c>
      <c r="J147" s="32"/>
      <c r="K147" s="32"/>
      <c r="L147" s="32"/>
    </row>
    <row r="148" spans="1:12" s="12" customFormat="1" ht="32.25" customHeight="1" x14ac:dyDescent="0.25">
      <c r="A148" s="13"/>
      <c r="B148" s="102" t="s">
        <v>33</v>
      </c>
      <c r="C148" s="103"/>
      <c r="D148" s="103"/>
      <c r="E148" s="103"/>
      <c r="F148" s="103"/>
      <c r="G148" s="104"/>
      <c r="H148" s="14">
        <f>H35+H147</f>
        <v>436147023.34329998</v>
      </c>
      <c r="I148" s="14">
        <f>I147+I35</f>
        <v>488484666.14449602</v>
      </c>
      <c r="J148" s="18"/>
      <c r="K148" s="19"/>
      <c r="L148" s="19"/>
    </row>
    <row r="149" spans="1:12" ht="33.75" customHeight="1" x14ac:dyDescent="0.25">
      <c r="A149" s="85" t="s">
        <v>67</v>
      </c>
      <c r="B149" s="85"/>
      <c r="C149" s="85"/>
      <c r="D149" s="85"/>
      <c r="E149" s="85"/>
      <c r="F149" s="85"/>
      <c r="G149" s="85"/>
      <c r="H149" s="85"/>
      <c r="I149" s="85"/>
      <c r="J149" s="85"/>
      <c r="K149" s="85"/>
      <c r="L149" s="85"/>
    </row>
    <row r="153" spans="1:12" x14ac:dyDescent="0.25">
      <c r="I153" s="73"/>
    </row>
  </sheetData>
  <mergeCells count="34">
    <mergeCell ref="B10:L10"/>
    <mergeCell ref="J1:L3"/>
    <mergeCell ref="J4:L4"/>
    <mergeCell ref="C6:I6"/>
    <mergeCell ref="D7:I7"/>
    <mergeCell ref="B9:L9"/>
    <mergeCell ref="A12:A13"/>
    <mergeCell ref="B12:B13"/>
    <mergeCell ref="C12:C13"/>
    <mergeCell ref="D12:D13"/>
    <mergeCell ref="E12:E13"/>
    <mergeCell ref="B35:G35"/>
    <mergeCell ref="G12:G13"/>
    <mergeCell ref="H12:H13"/>
    <mergeCell ref="I12:I13"/>
    <mergeCell ref="J12:J13"/>
    <mergeCell ref="B22:G22"/>
    <mergeCell ref="B23:L23"/>
    <mergeCell ref="B25:G25"/>
    <mergeCell ref="B26:L26"/>
    <mergeCell ref="B34:G34"/>
    <mergeCell ref="K12:K13"/>
    <mergeCell ref="L12:L13"/>
    <mergeCell ref="F12:F13"/>
    <mergeCell ref="A149:L149"/>
    <mergeCell ref="B36:L36"/>
    <mergeCell ref="B37:L37"/>
    <mergeCell ref="B119:G119"/>
    <mergeCell ref="B120:L120"/>
    <mergeCell ref="B128:G128"/>
    <mergeCell ref="B129:L129"/>
    <mergeCell ref="B146:G146"/>
    <mergeCell ref="B147:G147"/>
    <mergeCell ref="B148:G148"/>
  </mergeCells>
  <pageMargins left="0.11811023622047245" right="0.31496062992125984" top="0.74803149606299213" bottom="0.74803149606299213" header="0.31496062992125984" footer="0.31496062992125984"/>
  <pageSetup paperSize="9" scale="60" fitToHeight="0" orientation="landscape" r:id="rId1"/>
  <rowBreaks count="1" manualBreakCount="1">
    <brk id="21"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33" sqref="G33"/>
    </sheetView>
  </sheetViews>
  <sheetFormatPr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ПЗ 5</vt:lpstr>
      <vt:lpstr>Лист1</vt:lpstr>
      <vt:lpstr>'ПЗ 5'!Область_печати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2013-03-04T04:31:18Z</cp:lastPrinted>
  <dcterms:created xsi:type="dcterms:W3CDTF">2012-01-05T05:15:13Z</dcterms:created>
  <dcterms:modified xsi:type="dcterms:W3CDTF">2013-03-14T09:39:43Z</dcterms:modified>
</cp:coreProperties>
</file>