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805" windowWidth="23895" windowHeight="8970"/>
  </bookViews>
  <sheets>
    <sheet name="ПЗ" sheetId="7" r:id="rId1"/>
    <sheet name="Лист1" sheetId="11" r:id="rId2"/>
  </sheets>
  <definedNames>
    <definedName name="_xlnm.Print_Area" localSheetId="0">ПЗ!$A$1:$L$81</definedName>
  </definedNames>
  <calcPr calcId="144525"/>
</workbook>
</file>

<file path=xl/calcChain.xml><?xml version="1.0" encoding="utf-8"?>
<calcChain xmlns="http://schemas.openxmlformats.org/spreadsheetml/2006/main">
  <c r="H53" i="7" l="1"/>
  <c r="I53" i="7" s="1"/>
  <c r="H52" i="7" l="1"/>
  <c r="I52" i="7" s="1"/>
  <c r="H77" i="7"/>
  <c r="I77" i="7"/>
  <c r="H76" i="7"/>
  <c r="I76" i="7"/>
  <c r="H51" i="7"/>
  <c r="I51" i="7"/>
  <c r="H62" i="7" l="1"/>
  <c r="I62" i="7" s="1"/>
  <c r="H50" i="7"/>
  <c r="I50" i="7" s="1"/>
  <c r="H19" i="7"/>
  <c r="I19" i="7" s="1"/>
  <c r="H18" i="7"/>
  <c r="I18" i="7" s="1"/>
  <c r="H17" i="7"/>
  <c r="I17" i="7" s="1"/>
  <c r="H16" i="7"/>
  <c r="I16" i="7" s="1"/>
  <c r="H15" i="7"/>
  <c r="I15" i="7" s="1"/>
  <c r="H20" i="7" l="1"/>
  <c r="H75" i="7"/>
  <c r="I75" i="7" s="1"/>
  <c r="H74" i="7"/>
  <c r="I74" i="7" s="1"/>
  <c r="H49" i="7"/>
  <c r="I49" i="7" s="1"/>
  <c r="H48" i="7"/>
  <c r="I48" i="7" s="1"/>
  <c r="I13" i="7"/>
  <c r="I20" i="7" s="1"/>
  <c r="H47" i="7" l="1"/>
  <c r="I47" i="7" s="1"/>
  <c r="H46" i="7"/>
  <c r="I46" i="7" s="1"/>
  <c r="H45" i="7"/>
  <c r="I45" i="7" s="1"/>
  <c r="H71" i="7" l="1"/>
  <c r="I71" i="7" s="1"/>
  <c r="H72" i="7"/>
  <c r="I72" i="7" s="1"/>
  <c r="H73" i="7"/>
  <c r="I73" i="7" s="1"/>
  <c r="H44" i="7"/>
  <c r="I44" i="7" s="1"/>
  <c r="H61" i="7"/>
  <c r="I61" i="7" s="1"/>
  <c r="H43" i="7" l="1"/>
  <c r="I43" i="7" s="1"/>
  <c r="H69" i="7" l="1"/>
  <c r="I69" i="7" s="1"/>
  <c r="H70" i="7"/>
  <c r="I70" i="7" s="1"/>
  <c r="H59" i="7" l="1"/>
  <c r="I59" i="7" s="1"/>
  <c r="H60" i="7"/>
  <c r="I60" i="7" s="1"/>
  <c r="H42" i="7" l="1"/>
  <c r="I42" i="7" s="1"/>
  <c r="H58" i="7"/>
  <c r="I58" i="7" s="1"/>
  <c r="H57" i="7"/>
  <c r="H41" i="7"/>
  <c r="I41" i="7" s="1"/>
  <c r="H40" i="7"/>
  <c r="I40" i="7" s="1"/>
  <c r="I57" i="7" l="1"/>
  <c r="I63" i="7" s="1"/>
  <c r="H63" i="7"/>
  <c r="H68" i="7"/>
  <c r="I68" i="7" s="1"/>
  <c r="H39" i="7" l="1"/>
  <c r="I39" i="7" s="1"/>
  <c r="H36" i="7" l="1"/>
  <c r="H28" i="7"/>
  <c r="H26" i="7"/>
  <c r="H27" i="7"/>
  <c r="H38" i="7"/>
  <c r="I38" i="7" s="1"/>
  <c r="I36" i="7" l="1"/>
  <c r="H23" i="7"/>
  <c r="I23" i="7" l="1"/>
  <c r="H25" i="7"/>
  <c r="I25" i="7" l="1"/>
  <c r="H31" i="7" l="1"/>
  <c r="I31" i="7" s="1"/>
  <c r="H67" i="7" l="1"/>
  <c r="I67" i="7" s="1"/>
  <c r="H66" i="7"/>
  <c r="I66" i="7" s="1"/>
  <c r="H65" i="7"/>
  <c r="H37" i="7"/>
  <c r="H54" i="7" s="1"/>
  <c r="H30" i="7"/>
  <c r="I30" i="7" s="1"/>
  <c r="H29" i="7"/>
  <c r="I29" i="7" s="1"/>
  <c r="I28" i="7"/>
  <c r="I27" i="7"/>
  <c r="I26" i="7"/>
  <c r="H78" i="7" l="1"/>
  <c r="I65" i="7"/>
  <c r="I78" i="7" s="1"/>
  <c r="I32" i="7"/>
  <c r="H32" i="7"/>
  <c r="I37" i="7"/>
  <c r="I54" i="7" s="1"/>
  <c r="H33" i="7" l="1"/>
  <c r="I33" i="7"/>
  <c r="I79" i="7"/>
  <c r="H79" i="7"/>
  <c r="I80" i="7" l="1"/>
  <c r="H80" i="7"/>
</calcChain>
</file>

<file path=xl/sharedStrings.xml><?xml version="1.0" encoding="utf-8"?>
<sst xmlns="http://schemas.openxmlformats.org/spreadsheetml/2006/main" count="361" uniqueCount="155">
  <si>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</si>
  <si>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</si>
  <si>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</si>
  <si>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</si>
  <si>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</si>
  <si>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</si>
  <si>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</si>
  <si>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</si>
  <si>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</si>
  <si>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</si>
  <si>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</si>
  <si>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</si>
  <si>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</si>
  <si>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</si>
  <si>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</si>
  <si>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</si>
  <si>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</si>
  <si>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</si>
  <si>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</si>
  <si>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</si>
  <si>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</si>
  <si>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</si>
  <si>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</si>
  <si>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</si>
  <si>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</si>
  <si>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</si>
  <si>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</si>
  <si>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</si>
  <si>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</si>
  <si>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</si>
  <si>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</si>
  <si>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</si>
  <si>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</si>
  <si>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</si>
  <si>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</si>
  <si>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</si>
  <si>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</si>
  <si>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</si>
  <si>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</si>
  <si>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</si>
  <si>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</si>
  <si>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</si>
  <si>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</si>
  <si>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</si>
  <si>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</si>
  <si>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</si>
  <si>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</si>
  <si>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</si>
  <si>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</si>
  <si>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</si>
  <si>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</si>
  <si>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</si>
  <si>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</si>
  <si>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</si>
  <si>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</si>
  <si>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</si>
  <si>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</si>
  <si>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</si>
  <si>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</si>
  <si>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</si>
  <si>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</si>
  <si>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</si>
  <si>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</si>
  <si>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</si>
  <si>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</si>
  <si>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</si>
  <si>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</si>
  <si>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</si>
  <si>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</si>
  <si>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</si>
  <si>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</si>
  <si>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</si>
  <si>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</si>
  <si>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</si>
  <si>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</si>
  <si>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</si>
  <si>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Расходные материалы для проекта "Получение новых лекарственных средств методом рационального дизайна и компьютерного моделирования"</t>
  </si>
  <si>
    <t>в течение 2013 года</t>
  </si>
  <si>
    <t>Лабораторная посуда для проекта "Получение новых лекарственных средств методом рационального дизайна и компьютерного моделирования"</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</si>
  <si>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</si>
  <si>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</si>
  <si>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</si>
  <si>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</si>
  <si>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</si>
  <si>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</si>
  <si>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</si>
  <si>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</si>
  <si>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</si>
  <si>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</si>
  <si>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</si>
  <si>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</si>
  <si>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</si>
  <si>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</si>
  <si>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</si>
  <si>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</si>
  <si>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</si>
  <si>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</si>
  <si>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</si>
  <si>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Расходные материалы для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</si>
  <si>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Работы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</si>
  <si>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</si>
  <si>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</si>
  <si>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Расходные материалы для UCL Foundation</t>
  </si>
  <si>
    <t>Оборудование для UCL Foundation</t>
  </si>
  <si>
    <t>подпункт 26</t>
  </si>
  <si>
    <t>59 календарных дней со дня вступления в силу договора</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</si>
  <si>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</si>
  <si>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</si>
  <si>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</si>
  <si>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</si>
  <si>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Расходные материалы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</si>
  <si>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</si>
  <si>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</si>
  <si>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</si>
  <si>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</si>
  <si>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</si>
  <si>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</si>
  <si>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</si>
  <si>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</si>
  <si>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 xml:space="preserve">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
</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</si>
  <si>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</si>
  <si>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</si>
  <si>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</si>
  <si>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</si>
  <si>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</si>
  <si>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</si>
  <si>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</si>
  <si>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Предоставление материала (плацента человека). Подписание информационного согласия у донора, работа с донором, подбор здорового донора</t>
  </si>
  <si>
    <t>в течение 6 месяцев со дня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</si>
  <si>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</si>
  <si>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Расходные материалы в рамках проекта "Детектирование фазового перехода в тугоплавких сплавах посредством наносекундой лазерной акустики"</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</si>
  <si>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</si>
  <si>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</si>
  <si>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</si>
  <si>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</si>
  <si>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</si>
  <si>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Расходные материалы по проекту "Создание лаборатории исследования фотоэлементов второго и третьего поколений"</t>
  </si>
  <si>
    <t xml:space="preserve">Расходные материалы для проекта "Исследования резонанса взаимодействий α+13С при малых энергиях" </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</si>
  <si>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</si>
  <si>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</si>
  <si>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</si>
  <si>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 xml:space="preserve">г. Астана, Национальный Научный Центр Материнства и детства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</si>
  <si>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</si>
  <si>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</si>
  <si>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</si>
  <si>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</si>
  <si>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</si>
  <si>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Расходные материалы в рамках проекта "Дизайн и синтез органических нелинейно-оптических материалов"</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</si>
  <si>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</si>
  <si>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Услуги по определению химической структуры синтезированных соединении на Ядерно-магнитном резонансном спектрометре</t>
  </si>
  <si>
    <t>г. Усть-Каменогорск</t>
  </si>
  <si>
    <t xml:space="preserve">Обеспечение переодическими изданиями  </t>
  </si>
  <si>
    <t>Расходные материалы в рамках проекта "Рациональный дизайн новых химических лекарственных препаратов на основе соединений, блокирующих поры в клеточных мембранах"</t>
  </si>
  <si>
    <t>Расходные материалы для практических занятий в ШНТ по предмету "Органическая химия": комплект 1</t>
  </si>
  <si>
    <r>
      <t>Приказ  Генерального директора частного учреждения «Nazarbayev University Research and Innovation System»  от</t>
    </r>
    <r>
      <rPr>
        <b/>
        <sz val="11"/>
        <rFont val="Times New Roman"/>
        <family val="1"/>
        <charset val="204"/>
      </rPr>
      <t xml:space="preserve"> 15 февраля 2013 года №15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</si>
</sst>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_(* #,##0.00_);_(* \(#,##0.00\);_(* &quot;-&quot;??_);_(@_)"/>
  </numFmts>
  <fonts count="19"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1"/>
      <color rgb="FF22222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1">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cellStyleXfs>
  <cellXfs count="109">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3" fontId="11"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3" borderId="2" xfId="2" applyNumberFormat="1" applyFont="1" applyFill="1" applyBorder="1" applyAlignment="1">
      <alignment horizontal="center" vertical="center" wrapText="1"/>
    </xf>
    <xf numFmtId="3" fontId="3" fillId="5" borderId="2" xfId="2"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3" fontId="10" fillId="5" borderId="2"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xf>
    <xf numFmtId="3" fontId="2" fillId="3" borderId="1" xfId="2" applyNumberFormat="1" applyFont="1" applyFill="1" applyBorder="1" applyAlignment="1">
      <alignment horizontal="center" vertical="center" wrapText="1"/>
    </xf>
    <xf numFmtId="0" fontId="10" fillId="5" borderId="1" xfId="0" applyFont="1" applyFill="1" applyBorder="1"/>
    <xf numFmtId="3" fontId="2" fillId="4" borderId="2" xfId="2" applyNumberFormat="1" applyFont="1" applyFill="1" applyBorder="1" applyAlignment="1">
      <alignment horizontal="center" vertical="center" wrapText="1"/>
    </xf>
    <xf numFmtId="0" fontId="10" fillId="4" borderId="1" xfId="0" applyFont="1" applyFill="1" applyBorder="1" applyAlignment="1">
      <alignment horizontal="center" vertical="center"/>
    </xf>
    <xf numFmtId="3" fontId="2" fillId="5" borderId="2" xfId="2" applyNumberFormat="1" applyFont="1" applyFill="1" applyBorder="1" applyAlignment="1">
      <alignment horizontal="center" vertical="center" wrapText="1"/>
    </xf>
    <xf numFmtId="3"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4"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3" fontId="15" fillId="3" borderId="5" xfId="2" applyNumberFormat="1" applyFont="1" applyFill="1" applyBorder="1" applyAlignment="1">
      <alignment horizontal="center" vertical="center" wrapText="1"/>
    </xf>
    <xf numFmtId="3" fontId="15" fillId="3" borderId="7" xfId="2" applyNumberFormat="1" applyFont="1" applyFill="1" applyBorder="1" applyAlignment="1">
      <alignment horizontal="center" vertical="center" wrapText="1"/>
    </xf>
    <xf numFmtId="3" fontId="15" fillId="3" borderId="6" xfId="2"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5" borderId="5" xfId="4" applyNumberFormat="1" applyFont="1" applyFill="1" applyBorder="1" applyAlignment="1">
      <alignment horizontal="center" vertical="center" wrapText="1"/>
    </xf>
    <xf numFmtId="0" fontId="9" fillId="5" borderId="7" xfId="4" applyNumberFormat="1" applyFont="1" applyFill="1" applyBorder="1" applyAlignment="1">
      <alignment horizontal="center" vertical="center" wrapText="1"/>
    </xf>
    <xf numFmtId="0" fontId="9" fillId="5" borderId="6" xfId="4" applyNumberFormat="1"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3" fontId="11" fillId="5" borderId="5" xfId="2" applyNumberFormat="1" applyFont="1" applyFill="1" applyBorder="1" applyAlignment="1">
      <alignment horizontal="center" vertical="center" wrapText="1"/>
    </xf>
    <xf numFmtId="3" fontId="11" fillId="5" borderId="7" xfId="2" applyNumberFormat="1" applyFont="1" applyFill="1" applyBorder="1" applyAlignment="1">
      <alignment horizontal="center" vertical="center" wrapText="1"/>
    </xf>
    <xf numFmtId="3" fontId="11" fillId="5" borderId="6" xfId="2" applyNumberFormat="1"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3" fontId="3" fillId="2" borderId="0" xfId="1" applyNumberFormat="1" applyFont="1" applyFill="1" applyBorder="1" applyAlignment="1">
      <alignment horizontal="center" vertical="center" wrapText="1"/>
    </xf>
    <xf numFmtId="3" fontId="3" fillId="2" borderId="9" xfId="1" applyNumberFormat="1"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8" xfId="0" applyFont="1" applyFill="1" applyBorder="1" applyAlignment="1">
      <alignment horizontal="left"/>
    </xf>
    <xf numFmtId="0" fontId="11" fillId="4"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9" fillId="4" borderId="6" xfId="4" applyNumberFormat="1"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cellXfs>
  <cellStyles count="11">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tabSelected="1" view="pageBreakPreview" topLeftCell="A24" zoomScale="90" zoomScaleNormal="90" zoomScaleSheetLayoutView="90" workbookViewId="0">
      <selection activeCell="L29" sqref="L29"/>
    </sheetView>
  </sheetViews>
  <sheetFormatPr defaultRowHeight="15" x14ac:dyDescent="0.25"/>
  <cols>
    <col min="1" max="1" width="6.42578125" style="5" customWidth="1"/>
    <col min="2" max="2" width="26.85546875" style="20" customWidth="1"/>
    <col min="3" max="3" width="17.28515625" style="5" customWidth="1"/>
    <col min="4" max="4" width="38.140625" style="19" customWidth="1"/>
    <col min="5" max="5" width="14.42578125" style="5" customWidth="1"/>
    <col min="6" max="6" width="8.140625" style="5" customWidth="1"/>
    <col min="7" max="7" width="14.85546875" style="12" bestFit="1" customWidth="1"/>
    <col min="8" max="8" width="19" style="12" customWidth="1"/>
    <col min="9" max="9" width="19.85546875" style="12" customWidth="1"/>
    <col min="10" max="10" width="25.140625" style="20" customWidth="1"/>
    <col min="11" max="11" width="16.5703125" style="20" customWidth="1"/>
    <col min="12" max="12" width="20.140625" style="20" customWidth="1"/>
    <col min="13" max="16384" width="9.140625" style="5"/>
  </cols>
  <sheetData>
    <row r="1" spans="1:12" x14ac:dyDescent="0.25">
      <c r="A1" s="1" t="s">
        <v>0</v>
      </c>
      <c r="B1" s="1"/>
      <c r="C1" s="1"/>
      <c r="D1" s="1"/>
      <c r="E1" s="1"/>
      <c r="F1" s="1"/>
      <c r="G1" s="1"/>
      <c r="H1" s="1"/>
      <c r="I1" s="1"/>
      <c r="J1" s="71" t="s">
        <v>75</v>
      </c>
      <c r="K1" s="71"/>
      <c r="L1" s="71"/>
    </row>
    <row r="2" spans="1:12" x14ac:dyDescent="0.25">
      <c r="A2" s="1"/>
      <c r="B2" s="1"/>
      <c r="C2" s="1"/>
      <c r="D2" s="1"/>
      <c r="E2" s="1"/>
      <c r="F2" s="1"/>
      <c r="G2" s="1"/>
      <c r="H2" s="1"/>
      <c r="I2" s="1"/>
      <c r="J2" s="71"/>
      <c r="K2" s="71"/>
      <c r="L2" s="71"/>
    </row>
    <row r="3" spans="1:12" x14ac:dyDescent="0.25">
      <c r="A3" s="1"/>
      <c r="B3" s="1"/>
      <c r="C3" s="1"/>
      <c r="D3" s="1"/>
      <c r="E3" s="1"/>
      <c r="F3" s="1"/>
      <c r="G3" s="1"/>
      <c r="H3" s="1"/>
      <c r="I3" s="1"/>
      <c r="J3" s="71"/>
      <c r="K3" s="71"/>
      <c r="L3" s="71"/>
    </row>
    <row r="4" spans="1:12" ht="64.5" customHeight="1" x14ac:dyDescent="0.25">
      <c r="A4" s="1"/>
      <c r="B4" s="1"/>
      <c r="C4" s="1"/>
      <c r="D4" s="1"/>
      <c r="E4" s="1"/>
      <c r="F4" s="1"/>
      <c r="G4" s="1"/>
      <c r="H4" s="1"/>
      <c r="I4" s="1"/>
      <c r="J4" s="92" t="s">
        <v>154</v>
      </c>
      <c r="K4" s="92"/>
      <c r="L4" s="92"/>
    </row>
    <row r="5" spans="1:12" x14ac:dyDescent="0.25">
      <c r="A5" s="1"/>
      <c r="B5" s="1"/>
      <c r="C5" s="1"/>
      <c r="D5" s="1"/>
      <c r="E5" s="1"/>
      <c r="F5" s="1"/>
      <c r="G5" s="1"/>
      <c r="H5" s="1"/>
      <c r="I5" s="1"/>
      <c r="J5" s="50"/>
      <c r="K5" s="50"/>
      <c r="L5" s="50"/>
    </row>
    <row r="6" spans="1:12" x14ac:dyDescent="0.25">
      <c r="A6" s="1"/>
      <c r="B6" s="1"/>
      <c r="C6" s="1"/>
      <c r="D6" s="1"/>
      <c r="E6" s="1"/>
      <c r="F6" s="1"/>
      <c r="G6" s="1"/>
      <c r="H6" s="1"/>
      <c r="I6" s="1"/>
      <c r="J6" s="50"/>
      <c r="K6" s="50"/>
      <c r="L6" s="50"/>
    </row>
    <row r="7" spans="1:12" ht="15" customHeight="1" x14ac:dyDescent="0.25">
      <c r="A7" s="1"/>
      <c r="B7" s="1"/>
      <c r="C7" s="92" t="s">
        <v>74</v>
      </c>
      <c r="D7" s="92"/>
      <c r="E7" s="92"/>
      <c r="F7" s="92"/>
      <c r="G7" s="92"/>
      <c r="H7" s="92"/>
      <c r="I7" s="92"/>
      <c r="J7" s="1"/>
      <c r="K7" s="1"/>
      <c r="L7" s="13"/>
    </row>
    <row r="8" spans="1:12" ht="15" customHeight="1" x14ac:dyDescent="0.25">
      <c r="A8" s="40"/>
      <c r="B8" s="40"/>
      <c r="C8" s="40"/>
      <c r="D8" s="93" t="s">
        <v>73</v>
      </c>
      <c r="E8" s="93"/>
      <c r="F8" s="93"/>
      <c r="G8" s="93"/>
      <c r="H8" s="93"/>
      <c r="I8" s="93"/>
      <c r="J8" s="40"/>
      <c r="K8" s="40"/>
      <c r="L8" s="40"/>
    </row>
    <row r="9" spans="1:12" ht="71.25" x14ac:dyDescent="0.25">
      <c r="A9" s="2" t="s">
        <v>1</v>
      </c>
      <c r="B9" s="2" t="s">
        <v>20</v>
      </c>
      <c r="C9" s="2" t="s">
        <v>2</v>
      </c>
      <c r="D9" s="2" t="s">
        <v>21</v>
      </c>
      <c r="E9" s="2" t="s">
        <v>3</v>
      </c>
      <c r="F9" s="2" t="s">
        <v>4</v>
      </c>
      <c r="G9" s="2" t="s">
        <v>5</v>
      </c>
      <c r="H9" s="2" t="s">
        <v>8</v>
      </c>
      <c r="I9" s="2" t="s">
        <v>9</v>
      </c>
      <c r="J9" s="2" t="s">
        <v>6</v>
      </c>
      <c r="K9" s="6" t="s">
        <v>19</v>
      </c>
      <c r="L9" s="2" t="s">
        <v>7</v>
      </c>
    </row>
    <row r="10" spans="1:12" ht="73.5" customHeight="1" x14ac:dyDescent="0.25">
      <c r="A10" s="23"/>
      <c r="B10" s="75" t="s">
        <v>36</v>
      </c>
      <c r="C10" s="76"/>
      <c r="D10" s="76"/>
      <c r="E10" s="76"/>
      <c r="F10" s="76"/>
      <c r="G10" s="76"/>
      <c r="H10" s="76"/>
      <c r="I10" s="76"/>
      <c r="J10" s="76"/>
      <c r="K10" s="76"/>
      <c r="L10" s="77"/>
    </row>
    <row r="11" spans="1:12" ht="27.75" customHeight="1" x14ac:dyDescent="0.25">
      <c r="A11" s="24"/>
      <c r="B11" s="86" t="s">
        <v>28</v>
      </c>
      <c r="C11" s="87"/>
      <c r="D11" s="87"/>
      <c r="E11" s="87"/>
      <c r="F11" s="87"/>
      <c r="G11" s="87"/>
      <c r="H11" s="87"/>
      <c r="I11" s="87"/>
      <c r="J11" s="87"/>
      <c r="K11" s="87"/>
      <c r="L11" s="88"/>
    </row>
    <row r="12" spans="1:12" ht="34.5" hidden="1" customHeight="1" x14ac:dyDescent="0.25">
      <c r="A12" s="49"/>
      <c r="B12" s="10"/>
      <c r="C12" s="10"/>
      <c r="D12" s="4"/>
      <c r="E12" s="10"/>
      <c r="F12" s="10"/>
      <c r="G12" s="11"/>
      <c r="H12" s="7"/>
      <c r="I12" s="7"/>
      <c r="J12" s="10"/>
      <c r="K12" s="10"/>
      <c r="L12" s="10"/>
    </row>
    <row r="13" spans="1:12" ht="409.5" customHeight="1" x14ac:dyDescent="0.25">
      <c r="A13" s="60">
        <v>1</v>
      </c>
      <c r="B13" s="59" t="s">
        <v>107</v>
      </c>
      <c r="C13" s="70" t="s">
        <v>108</v>
      </c>
      <c r="D13" s="94" t="s">
        <v>129</v>
      </c>
      <c r="E13" s="95" t="s">
        <v>11</v>
      </c>
      <c r="F13" s="96">
        <v>1</v>
      </c>
      <c r="G13" s="66">
        <v>122968000</v>
      </c>
      <c r="H13" s="68">
        <v>122968000</v>
      </c>
      <c r="I13" s="62">
        <f>H13*1.12</f>
        <v>137724160</v>
      </c>
      <c r="J13" s="64" t="s">
        <v>143</v>
      </c>
      <c r="K13" s="64" t="s">
        <v>18</v>
      </c>
      <c r="L13" s="64" t="s">
        <v>15</v>
      </c>
    </row>
    <row r="14" spans="1:12" ht="408.75" customHeight="1" x14ac:dyDescent="0.25">
      <c r="A14" s="61"/>
      <c r="B14" s="59"/>
      <c r="C14" s="70"/>
      <c r="D14" s="94"/>
      <c r="E14" s="95"/>
      <c r="F14" s="96"/>
      <c r="G14" s="67"/>
      <c r="H14" s="69"/>
      <c r="I14" s="63"/>
      <c r="J14" s="65"/>
      <c r="K14" s="65"/>
      <c r="L14" s="65"/>
    </row>
    <row r="15" spans="1:12" ht="188.25" customHeight="1" x14ac:dyDescent="0.25">
      <c r="A15" s="44">
        <v>2</v>
      </c>
      <c r="B15" s="41" t="s">
        <v>114</v>
      </c>
      <c r="C15" s="3" t="s">
        <v>14</v>
      </c>
      <c r="D15" s="4" t="s">
        <v>115</v>
      </c>
      <c r="E15" s="42" t="s">
        <v>116</v>
      </c>
      <c r="F15" s="8">
        <v>1</v>
      </c>
      <c r="G15" s="51">
        <v>2166793.75</v>
      </c>
      <c r="H15" s="7">
        <f t="shared" ref="H15:H19" si="0">F15*G15</f>
        <v>2166793.75</v>
      </c>
      <c r="I15" s="7">
        <f t="shared" ref="I15:I19" si="1">H15*1.12</f>
        <v>2426809</v>
      </c>
      <c r="J15" s="4" t="s">
        <v>117</v>
      </c>
      <c r="K15" s="10" t="s">
        <v>18</v>
      </c>
      <c r="L15" s="10" t="s">
        <v>15</v>
      </c>
    </row>
    <row r="16" spans="1:12" ht="156" customHeight="1" x14ac:dyDescent="0.25">
      <c r="A16" s="44">
        <v>3</v>
      </c>
      <c r="B16" s="41" t="s">
        <v>118</v>
      </c>
      <c r="C16" s="3" t="s">
        <v>14</v>
      </c>
      <c r="D16" s="4" t="s">
        <v>119</v>
      </c>
      <c r="E16" s="42" t="s">
        <v>116</v>
      </c>
      <c r="F16" s="8">
        <v>1</v>
      </c>
      <c r="G16" s="51">
        <v>1949399</v>
      </c>
      <c r="H16" s="7">
        <f t="shared" si="0"/>
        <v>1949399</v>
      </c>
      <c r="I16" s="7">
        <f t="shared" si="1"/>
        <v>2183326.8800000004</v>
      </c>
      <c r="J16" s="4" t="s">
        <v>117</v>
      </c>
      <c r="K16" s="10" t="s">
        <v>18</v>
      </c>
      <c r="L16" s="10" t="s">
        <v>15</v>
      </c>
    </row>
    <row r="17" spans="1:12" ht="129" customHeight="1" x14ac:dyDescent="0.25">
      <c r="A17" s="44">
        <v>4</v>
      </c>
      <c r="B17" s="41" t="s">
        <v>120</v>
      </c>
      <c r="C17" s="3" t="s">
        <v>14</v>
      </c>
      <c r="D17" s="4" t="s">
        <v>121</v>
      </c>
      <c r="E17" s="42" t="s">
        <v>116</v>
      </c>
      <c r="F17" s="8">
        <v>1</v>
      </c>
      <c r="G17" s="51">
        <v>1520719.64</v>
      </c>
      <c r="H17" s="7">
        <f t="shared" si="0"/>
        <v>1520719.64</v>
      </c>
      <c r="I17" s="7">
        <f t="shared" si="1"/>
        <v>1703205.9968000001</v>
      </c>
      <c r="J17" s="4" t="s">
        <v>117</v>
      </c>
      <c r="K17" s="10" t="s">
        <v>18</v>
      </c>
      <c r="L17" s="10" t="s">
        <v>15</v>
      </c>
    </row>
    <row r="18" spans="1:12" ht="150.75" customHeight="1" x14ac:dyDescent="0.25">
      <c r="A18" s="44">
        <v>5</v>
      </c>
      <c r="B18" s="4" t="s">
        <v>122</v>
      </c>
      <c r="C18" s="3" t="s">
        <v>14</v>
      </c>
      <c r="D18" s="52" t="s">
        <v>123</v>
      </c>
      <c r="E18" s="42" t="s">
        <v>116</v>
      </c>
      <c r="F18" s="8">
        <v>1</v>
      </c>
      <c r="G18" s="51">
        <v>523321.43</v>
      </c>
      <c r="H18" s="7">
        <f t="shared" si="0"/>
        <v>523321.43</v>
      </c>
      <c r="I18" s="7">
        <f t="shared" si="1"/>
        <v>586120.00160000008</v>
      </c>
      <c r="J18" s="4" t="s">
        <v>117</v>
      </c>
      <c r="K18" s="10" t="s">
        <v>18</v>
      </c>
      <c r="L18" s="10" t="s">
        <v>15</v>
      </c>
    </row>
    <row r="19" spans="1:12" ht="99" customHeight="1" x14ac:dyDescent="0.25">
      <c r="A19" s="44">
        <v>6</v>
      </c>
      <c r="B19" s="4" t="s">
        <v>124</v>
      </c>
      <c r="C19" s="3" t="s">
        <v>14</v>
      </c>
      <c r="D19" s="52" t="s">
        <v>125</v>
      </c>
      <c r="E19" s="42" t="s">
        <v>116</v>
      </c>
      <c r="F19" s="8">
        <v>1</v>
      </c>
      <c r="G19" s="51">
        <v>4101750</v>
      </c>
      <c r="H19" s="7">
        <f t="shared" si="0"/>
        <v>4101750</v>
      </c>
      <c r="I19" s="7">
        <f t="shared" si="1"/>
        <v>4593960</v>
      </c>
      <c r="J19" s="4" t="s">
        <v>126</v>
      </c>
      <c r="K19" s="10" t="s">
        <v>18</v>
      </c>
      <c r="L19" s="10" t="s">
        <v>15</v>
      </c>
    </row>
    <row r="20" spans="1:12" s="14" customFormat="1" ht="28.5" customHeight="1" x14ac:dyDescent="0.3">
      <c r="A20" s="25"/>
      <c r="B20" s="78" t="s">
        <v>30</v>
      </c>
      <c r="C20" s="79"/>
      <c r="D20" s="79"/>
      <c r="E20" s="79"/>
      <c r="F20" s="79"/>
      <c r="G20" s="102"/>
      <c r="H20" s="26">
        <f>H13+H15+H16+H17+H18+H19</f>
        <v>133229983.82000001</v>
      </c>
      <c r="I20" s="26">
        <f>SUM(I13:I19)</f>
        <v>149217581.8784</v>
      </c>
      <c r="J20" s="27"/>
      <c r="K20" s="28"/>
      <c r="L20" s="28"/>
    </row>
    <row r="21" spans="1:12" s="14" customFormat="1" ht="28.5" customHeight="1" x14ac:dyDescent="0.3">
      <c r="A21" s="29"/>
      <c r="B21" s="80" t="s">
        <v>39</v>
      </c>
      <c r="C21" s="81"/>
      <c r="D21" s="81"/>
      <c r="E21" s="81"/>
      <c r="F21" s="81"/>
      <c r="G21" s="81"/>
      <c r="H21" s="81"/>
      <c r="I21" s="81"/>
      <c r="J21" s="81"/>
      <c r="K21" s="81"/>
      <c r="L21" s="82"/>
    </row>
    <row r="22" spans="1:12" ht="1.5" hidden="1" customHeight="1" x14ac:dyDescent="0.25">
      <c r="A22" s="49"/>
      <c r="B22" s="9"/>
      <c r="C22" s="3"/>
      <c r="D22" s="9"/>
      <c r="E22" s="9"/>
      <c r="F22" s="9"/>
      <c r="G22" s="11"/>
      <c r="H22" s="11"/>
      <c r="I22" s="11"/>
      <c r="J22" s="4"/>
      <c r="K22" s="10"/>
      <c r="L22" s="10"/>
    </row>
    <row r="23" spans="1:12" s="14" customFormat="1" ht="28.5" customHeight="1" x14ac:dyDescent="0.3">
      <c r="A23" s="25"/>
      <c r="B23" s="78" t="s">
        <v>40</v>
      </c>
      <c r="C23" s="79"/>
      <c r="D23" s="79"/>
      <c r="E23" s="79"/>
      <c r="F23" s="79"/>
      <c r="G23" s="79"/>
      <c r="H23" s="26">
        <f>H22</f>
        <v>0</v>
      </c>
      <c r="I23" s="26">
        <f>I22</f>
        <v>0</v>
      </c>
      <c r="J23" s="27" t="s">
        <v>0</v>
      </c>
      <c r="K23" s="28"/>
      <c r="L23" s="28"/>
    </row>
    <row r="24" spans="1:12" s="14" customFormat="1" ht="23.25" customHeight="1" x14ac:dyDescent="0.3">
      <c r="A24" s="29"/>
      <c r="B24" s="89" t="s">
        <v>29</v>
      </c>
      <c r="C24" s="90"/>
      <c r="D24" s="90"/>
      <c r="E24" s="90"/>
      <c r="F24" s="90"/>
      <c r="G24" s="90"/>
      <c r="H24" s="90"/>
      <c r="I24" s="90"/>
      <c r="J24" s="90"/>
      <c r="K24" s="90"/>
      <c r="L24" s="91"/>
    </row>
    <row r="25" spans="1:12" ht="75" x14ac:dyDescent="0.25">
      <c r="A25" s="49">
        <v>1</v>
      </c>
      <c r="B25" s="9" t="s">
        <v>69</v>
      </c>
      <c r="C25" s="3" t="s">
        <v>14</v>
      </c>
      <c r="D25" s="9" t="s">
        <v>69</v>
      </c>
      <c r="E25" s="4" t="s">
        <v>10</v>
      </c>
      <c r="F25" s="8">
        <v>1</v>
      </c>
      <c r="G25" s="8">
        <v>2053200</v>
      </c>
      <c r="H25" s="7">
        <f>F25*G25</f>
        <v>2053200</v>
      </c>
      <c r="I25" s="7">
        <f t="shared" ref="I25:I31" si="2">H25*1.12</f>
        <v>2299584</v>
      </c>
      <c r="J25" s="4" t="s">
        <v>63</v>
      </c>
      <c r="K25" s="4"/>
      <c r="L25" s="43" t="s">
        <v>15</v>
      </c>
    </row>
    <row r="26" spans="1:12" ht="45" x14ac:dyDescent="0.25">
      <c r="A26" s="49">
        <v>2</v>
      </c>
      <c r="B26" s="44" t="s">
        <v>41</v>
      </c>
      <c r="C26" s="3" t="s">
        <v>14</v>
      </c>
      <c r="D26" s="44" t="s">
        <v>70</v>
      </c>
      <c r="E26" s="42" t="s">
        <v>10</v>
      </c>
      <c r="F26" s="42">
        <v>1</v>
      </c>
      <c r="G26" s="7">
        <v>2823080</v>
      </c>
      <c r="H26" s="7">
        <f t="shared" ref="H26:H27" si="3">F26*G26</f>
        <v>2823080</v>
      </c>
      <c r="I26" s="7">
        <f t="shared" si="2"/>
        <v>3161849.6</v>
      </c>
      <c r="J26" s="4" t="s">
        <v>42</v>
      </c>
      <c r="K26" s="4"/>
      <c r="L26" s="43" t="s">
        <v>16</v>
      </c>
    </row>
    <row r="27" spans="1:12" ht="45" x14ac:dyDescent="0.25">
      <c r="A27" s="49">
        <v>3</v>
      </c>
      <c r="B27" s="41" t="s">
        <v>22</v>
      </c>
      <c r="C27" s="3" t="s">
        <v>14</v>
      </c>
      <c r="D27" s="41" t="s">
        <v>47</v>
      </c>
      <c r="E27" s="42" t="s">
        <v>10</v>
      </c>
      <c r="F27" s="42">
        <v>1</v>
      </c>
      <c r="G27" s="7">
        <v>2640000</v>
      </c>
      <c r="H27" s="7">
        <f t="shared" si="3"/>
        <v>2640000</v>
      </c>
      <c r="I27" s="7">
        <f t="shared" si="2"/>
        <v>2956800.0000000005</v>
      </c>
      <c r="J27" s="4" t="s">
        <v>62</v>
      </c>
      <c r="K27" s="4"/>
      <c r="L27" s="43" t="s">
        <v>48</v>
      </c>
    </row>
    <row r="28" spans="1:12" ht="75" x14ac:dyDescent="0.25">
      <c r="A28" s="49">
        <v>4</v>
      </c>
      <c r="B28" s="41" t="s">
        <v>12</v>
      </c>
      <c r="C28" s="3" t="s">
        <v>14</v>
      </c>
      <c r="D28" s="41" t="s">
        <v>49</v>
      </c>
      <c r="E28" s="42" t="s">
        <v>10</v>
      </c>
      <c r="F28" s="42">
        <v>1</v>
      </c>
      <c r="G28" s="7">
        <v>2520000</v>
      </c>
      <c r="H28" s="7">
        <f>F28*G28</f>
        <v>2520000</v>
      </c>
      <c r="I28" s="7">
        <f t="shared" si="2"/>
        <v>2822400.0000000005</v>
      </c>
      <c r="J28" s="4" t="s">
        <v>62</v>
      </c>
      <c r="K28" s="4"/>
      <c r="L28" s="43" t="s">
        <v>50</v>
      </c>
    </row>
    <row r="29" spans="1:12" ht="75" x14ac:dyDescent="0.25">
      <c r="A29" s="49">
        <v>5</v>
      </c>
      <c r="B29" s="4" t="s">
        <v>27</v>
      </c>
      <c r="C29" s="10" t="s">
        <v>14</v>
      </c>
      <c r="D29" s="4" t="s">
        <v>51</v>
      </c>
      <c r="E29" s="10" t="s">
        <v>10</v>
      </c>
      <c r="F29" s="4">
        <v>1</v>
      </c>
      <c r="G29" s="11">
        <v>1031100</v>
      </c>
      <c r="H29" s="47">
        <f t="shared" ref="H29:H31" si="4">F29*G29</f>
        <v>1031100</v>
      </c>
      <c r="I29" s="48">
        <f t="shared" si="2"/>
        <v>1154832</v>
      </c>
      <c r="J29" s="10" t="s">
        <v>63</v>
      </c>
      <c r="K29" s="10"/>
      <c r="L29" s="10" t="s">
        <v>15</v>
      </c>
    </row>
    <row r="30" spans="1:12" ht="114" customHeight="1" x14ac:dyDescent="0.25">
      <c r="A30" s="49">
        <v>6</v>
      </c>
      <c r="B30" s="10" t="s">
        <v>71</v>
      </c>
      <c r="C30" s="3" t="s">
        <v>14</v>
      </c>
      <c r="D30" s="10" t="s">
        <v>56</v>
      </c>
      <c r="E30" s="10" t="s">
        <v>10</v>
      </c>
      <c r="F30" s="4">
        <v>1</v>
      </c>
      <c r="G30" s="11">
        <v>339286</v>
      </c>
      <c r="H30" s="7">
        <f t="shared" si="4"/>
        <v>339286</v>
      </c>
      <c r="I30" s="7">
        <f t="shared" si="2"/>
        <v>380000.32000000007</v>
      </c>
      <c r="J30" s="4" t="s">
        <v>57</v>
      </c>
      <c r="K30" s="10"/>
      <c r="L30" s="10" t="s">
        <v>15</v>
      </c>
    </row>
    <row r="31" spans="1:12" ht="105" customHeight="1" x14ac:dyDescent="0.25">
      <c r="A31" s="49">
        <v>7</v>
      </c>
      <c r="B31" s="10" t="s">
        <v>58</v>
      </c>
      <c r="C31" s="3" t="s">
        <v>14</v>
      </c>
      <c r="D31" s="10" t="s">
        <v>72</v>
      </c>
      <c r="E31" s="10" t="s">
        <v>10</v>
      </c>
      <c r="F31" s="4">
        <v>1</v>
      </c>
      <c r="G31" s="11">
        <v>3750000</v>
      </c>
      <c r="H31" s="7">
        <f t="shared" si="4"/>
        <v>3750000</v>
      </c>
      <c r="I31" s="7">
        <f t="shared" si="2"/>
        <v>4200000</v>
      </c>
      <c r="J31" s="4" t="s">
        <v>63</v>
      </c>
      <c r="K31" s="10"/>
      <c r="L31" s="10" t="s">
        <v>15</v>
      </c>
    </row>
    <row r="32" spans="1:12" s="14" customFormat="1" ht="22.5" customHeight="1" x14ac:dyDescent="0.3">
      <c r="A32" s="30"/>
      <c r="B32" s="83" t="s">
        <v>31</v>
      </c>
      <c r="C32" s="84"/>
      <c r="D32" s="84"/>
      <c r="E32" s="84"/>
      <c r="F32" s="84"/>
      <c r="G32" s="85"/>
      <c r="H32" s="31">
        <f>SUM(H25:H31)</f>
        <v>15156666</v>
      </c>
      <c r="I32" s="31">
        <f>SUM(I25:I31)</f>
        <v>16975465.920000002</v>
      </c>
      <c r="J32" s="27"/>
      <c r="K32" s="28"/>
      <c r="L32" s="28"/>
    </row>
    <row r="33" spans="1:12" s="14" customFormat="1" ht="24" customHeight="1" x14ac:dyDescent="0.3">
      <c r="A33" s="30"/>
      <c r="B33" s="83" t="s">
        <v>32</v>
      </c>
      <c r="C33" s="84"/>
      <c r="D33" s="84"/>
      <c r="E33" s="84"/>
      <c r="F33" s="84"/>
      <c r="G33" s="85"/>
      <c r="H33" s="31">
        <f>H20+H32+H23</f>
        <v>148386649.81999999</v>
      </c>
      <c r="I33" s="31">
        <f>I20+I32+I23</f>
        <v>166193047.79839998</v>
      </c>
      <c r="J33" s="27"/>
      <c r="K33" s="28"/>
      <c r="L33" s="28"/>
    </row>
    <row r="34" spans="1:12" ht="43.5" customHeight="1" x14ac:dyDescent="0.25">
      <c r="A34" s="32"/>
      <c r="B34" s="72" t="s">
        <v>35</v>
      </c>
      <c r="C34" s="73"/>
      <c r="D34" s="73"/>
      <c r="E34" s="73"/>
      <c r="F34" s="73"/>
      <c r="G34" s="73"/>
      <c r="H34" s="73"/>
      <c r="I34" s="73"/>
      <c r="J34" s="73"/>
      <c r="K34" s="73"/>
      <c r="L34" s="74"/>
    </row>
    <row r="35" spans="1:12" s="14" customFormat="1" ht="26.25" customHeight="1" x14ac:dyDescent="0.3">
      <c r="A35" s="33"/>
      <c r="B35" s="89" t="s">
        <v>28</v>
      </c>
      <c r="C35" s="90"/>
      <c r="D35" s="90"/>
      <c r="E35" s="90"/>
      <c r="F35" s="90"/>
      <c r="G35" s="90"/>
      <c r="H35" s="90"/>
      <c r="I35" s="90"/>
      <c r="J35" s="90"/>
      <c r="K35" s="90"/>
      <c r="L35" s="91"/>
    </row>
    <row r="36" spans="1:12" ht="45" x14ac:dyDescent="0.25">
      <c r="A36" s="49">
        <v>1</v>
      </c>
      <c r="B36" s="41" t="s">
        <v>13</v>
      </c>
      <c r="C36" s="3" t="s">
        <v>37</v>
      </c>
      <c r="D36" s="41" t="s">
        <v>13</v>
      </c>
      <c r="E36" s="42" t="s">
        <v>11</v>
      </c>
      <c r="F36" s="42">
        <v>1</v>
      </c>
      <c r="G36" s="7">
        <v>7387007</v>
      </c>
      <c r="H36" s="7">
        <f>F36*G36</f>
        <v>7387007</v>
      </c>
      <c r="I36" s="7">
        <f t="shared" ref="I36:I51" si="5">H36*1.12</f>
        <v>8273447.8400000008</v>
      </c>
      <c r="J36" s="4" t="s">
        <v>63</v>
      </c>
      <c r="K36" s="4" t="s">
        <v>18</v>
      </c>
      <c r="L36" s="43" t="s">
        <v>15</v>
      </c>
    </row>
    <row r="37" spans="1:12" ht="45" x14ac:dyDescent="0.25">
      <c r="A37" s="49">
        <v>2</v>
      </c>
      <c r="B37" s="41" t="s">
        <v>23</v>
      </c>
      <c r="C37" s="3" t="s">
        <v>37</v>
      </c>
      <c r="D37" s="41" t="s">
        <v>23</v>
      </c>
      <c r="E37" s="42" t="s">
        <v>24</v>
      </c>
      <c r="F37" s="42">
        <v>2366</v>
      </c>
      <c r="G37" s="7">
        <v>446</v>
      </c>
      <c r="H37" s="7">
        <f t="shared" ref="H37" si="6">F37*G37</f>
        <v>1055236</v>
      </c>
      <c r="I37" s="7">
        <f t="shared" si="5"/>
        <v>1181864.32</v>
      </c>
      <c r="J37" s="4" t="s">
        <v>63</v>
      </c>
      <c r="K37" s="4" t="s">
        <v>18</v>
      </c>
      <c r="L37" s="43" t="s">
        <v>15</v>
      </c>
    </row>
    <row r="38" spans="1:12" ht="90" x14ac:dyDescent="0.25">
      <c r="A38" s="49">
        <v>3</v>
      </c>
      <c r="B38" s="41" t="s">
        <v>44</v>
      </c>
      <c r="C38" s="3" t="s">
        <v>37</v>
      </c>
      <c r="D38" s="41" t="s">
        <v>45</v>
      </c>
      <c r="E38" s="42" t="s">
        <v>17</v>
      </c>
      <c r="F38" s="42">
        <v>75</v>
      </c>
      <c r="G38" s="7">
        <v>2232</v>
      </c>
      <c r="H38" s="7">
        <f t="shared" ref="H38:H51" si="7">F38*G38</f>
        <v>167400</v>
      </c>
      <c r="I38" s="7">
        <f t="shared" si="5"/>
        <v>187488.00000000003</v>
      </c>
      <c r="J38" s="4" t="s">
        <v>46</v>
      </c>
      <c r="K38" s="4" t="s">
        <v>18</v>
      </c>
      <c r="L38" s="43" t="s">
        <v>15</v>
      </c>
    </row>
    <row r="39" spans="1:12" ht="45" x14ac:dyDescent="0.25">
      <c r="A39" s="49">
        <v>4</v>
      </c>
      <c r="B39" s="41" t="s">
        <v>52</v>
      </c>
      <c r="C39" s="3" t="s">
        <v>53</v>
      </c>
      <c r="D39" s="41" t="s">
        <v>54</v>
      </c>
      <c r="E39" s="42" t="s">
        <v>55</v>
      </c>
      <c r="F39" s="42">
        <v>1</v>
      </c>
      <c r="G39" s="7">
        <v>680750</v>
      </c>
      <c r="H39" s="7">
        <f t="shared" si="7"/>
        <v>680750</v>
      </c>
      <c r="I39" s="7">
        <f t="shared" si="5"/>
        <v>762440.00000000012</v>
      </c>
      <c r="J39" s="4" t="s">
        <v>64</v>
      </c>
      <c r="K39" s="4" t="s">
        <v>18</v>
      </c>
      <c r="L39" s="43" t="s">
        <v>15</v>
      </c>
    </row>
    <row r="40" spans="1:12" ht="102.75" customHeight="1" x14ac:dyDescent="0.25">
      <c r="A40" s="49">
        <v>5</v>
      </c>
      <c r="B40" s="41" t="s">
        <v>76</v>
      </c>
      <c r="C40" s="3" t="s">
        <v>53</v>
      </c>
      <c r="D40" s="41" t="s">
        <v>54</v>
      </c>
      <c r="E40" s="42" t="s">
        <v>55</v>
      </c>
      <c r="F40" s="42">
        <v>1</v>
      </c>
      <c r="G40" s="7">
        <v>13792100</v>
      </c>
      <c r="H40" s="7">
        <f t="shared" si="7"/>
        <v>13792100</v>
      </c>
      <c r="I40" s="7">
        <f t="shared" si="5"/>
        <v>15447152.000000002</v>
      </c>
      <c r="J40" s="4" t="s">
        <v>77</v>
      </c>
      <c r="K40" s="4" t="s">
        <v>18</v>
      </c>
      <c r="L40" s="43" t="s">
        <v>15</v>
      </c>
    </row>
    <row r="41" spans="1:12" ht="90" x14ac:dyDescent="0.25">
      <c r="A41" s="49">
        <v>6</v>
      </c>
      <c r="B41" s="41" t="s">
        <v>78</v>
      </c>
      <c r="C41" s="3" t="s">
        <v>53</v>
      </c>
      <c r="D41" s="41" t="s">
        <v>54</v>
      </c>
      <c r="E41" s="42" t="s">
        <v>55</v>
      </c>
      <c r="F41" s="42">
        <v>1</v>
      </c>
      <c r="G41" s="7">
        <v>4697056</v>
      </c>
      <c r="H41" s="7">
        <f t="shared" si="7"/>
        <v>4697056</v>
      </c>
      <c r="I41" s="7">
        <f t="shared" si="5"/>
        <v>5260702.7200000007</v>
      </c>
      <c r="J41" s="4" t="s">
        <v>77</v>
      </c>
      <c r="K41" s="4" t="s">
        <v>18</v>
      </c>
      <c r="L41" s="43" t="s">
        <v>15</v>
      </c>
    </row>
    <row r="42" spans="1:12" ht="82.5" customHeight="1" x14ac:dyDescent="0.25">
      <c r="A42" s="49">
        <v>7</v>
      </c>
      <c r="B42" s="41" t="s">
        <v>136</v>
      </c>
      <c r="C42" s="3" t="s">
        <v>53</v>
      </c>
      <c r="D42" s="41" t="s">
        <v>54</v>
      </c>
      <c r="E42" s="42" t="s">
        <v>55</v>
      </c>
      <c r="F42" s="42">
        <v>1</v>
      </c>
      <c r="G42" s="7">
        <v>3192118</v>
      </c>
      <c r="H42" s="7">
        <f t="shared" si="7"/>
        <v>3192118</v>
      </c>
      <c r="I42" s="7">
        <f t="shared" si="5"/>
        <v>3575172.16</v>
      </c>
      <c r="J42" s="4" t="s">
        <v>77</v>
      </c>
      <c r="K42" s="4" t="s">
        <v>18</v>
      </c>
      <c r="L42" s="43" t="s">
        <v>15</v>
      </c>
    </row>
    <row r="43" spans="1:12" ht="128.25" customHeight="1" x14ac:dyDescent="0.25">
      <c r="A43" s="49">
        <v>8</v>
      </c>
      <c r="B43" s="41" t="s">
        <v>98</v>
      </c>
      <c r="C43" s="3" t="s">
        <v>53</v>
      </c>
      <c r="D43" s="41" t="s">
        <v>54</v>
      </c>
      <c r="E43" s="42" t="s">
        <v>55</v>
      </c>
      <c r="F43" s="42">
        <v>1</v>
      </c>
      <c r="G43" s="7">
        <v>812500</v>
      </c>
      <c r="H43" s="7">
        <f t="shared" si="7"/>
        <v>812500</v>
      </c>
      <c r="I43" s="7">
        <f t="shared" si="5"/>
        <v>910000.00000000012</v>
      </c>
      <c r="J43" s="4" t="s">
        <v>77</v>
      </c>
      <c r="K43" s="4" t="s">
        <v>18</v>
      </c>
      <c r="L43" s="43" t="s">
        <v>15</v>
      </c>
    </row>
    <row r="44" spans="1:12" ht="128.25" customHeight="1" x14ac:dyDescent="0.25">
      <c r="A44" s="49">
        <v>9</v>
      </c>
      <c r="B44" s="41" t="s">
        <v>130</v>
      </c>
      <c r="C44" s="3" t="s">
        <v>53</v>
      </c>
      <c r="D44" s="41" t="s">
        <v>54</v>
      </c>
      <c r="E44" s="42" t="s">
        <v>55</v>
      </c>
      <c r="F44" s="42">
        <v>1</v>
      </c>
      <c r="G44" s="7">
        <v>6453000</v>
      </c>
      <c r="H44" s="7">
        <f t="shared" si="7"/>
        <v>6453000</v>
      </c>
      <c r="I44" s="7">
        <f t="shared" si="5"/>
        <v>7227360.0000000009</v>
      </c>
      <c r="J44" s="4" t="s">
        <v>77</v>
      </c>
      <c r="K44" s="4" t="s">
        <v>18</v>
      </c>
      <c r="L44" s="43" t="s">
        <v>15</v>
      </c>
    </row>
    <row r="45" spans="1:12" ht="128.25" customHeight="1" x14ac:dyDescent="0.25">
      <c r="A45" s="49">
        <v>10</v>
      </c>
      <c r="B45" s="41" t="s">
        <v>137</v>
      </c>
      <c r="C45" s="3" t="s">
        <v>53</v>
      </c>
      <c r="D45" s="41" t="s">
        <v>54</v>
      </c>
      <c r="E45" s="42" t="s">
        <v>55</v>
      </c>
      <c r="F45" s="42">
        <v>1</v>
      </c>
      <c r="G45" s="7">
        <v>5548869</v>
      </c>
      <c r="H45" s="7">
        <f t="shared" si="7"/>
        <v>5548869</v>
      </c>
      <c r="I45" s="7">
        <f t="shared" si="5"/>
        <v>6214733.2800000003</v>
      </c>
      <c r="J45" s="4" t="s">
        <v>77</v>
      </c>
      <c r="K45" s="4" t="s">
        <v>18</v>
      </c>
      <c r="L45" s="43" t="s">
        <v>15</v>
      </c>
    </row>
    <row r="46" spans="1:12" ht="128.25" customHeight="1" x14ac:dyDescent="0.25">
      <c r="A46" s="49">
        <v>11</v>
      </c>
      <c r="B46" s="41" t="s">
        <v>102</v>
      </c>
      <c r="C46" s="3" t="s">
        <v>53</v>
      </c>
      <c r="D46" s="41" t="s">
        <v>54</v>
      </c>
      <c r="E46" s="42" t="s">
        <v>55</v>
      </c>
      <c r="F46" s="42">
        <v>1</v>
      </c>
      <c r="G46" s="7">
        <v>10000000</v>
      </c>
      <c r="H46" s="7">
        <f t="shared" si="7"/>
        <v>10000000</v>
      </c>
      <c r="I46" s="7">
        <f t="shared" si="5"/>
        <v>11200000.000000002</v>
      </c>
      <c r="J46" s="4" t="s">
        <v>105</v>
      </c>
      <c r="K46" s="4" t="s">
        <v>18</v>
      </c>
      <c r="L46" s="43" t="s">
        <v>15</v>
      </c>
    </row>
    <row r="47" spans="1:12" ht="128.25" customHeight="1" x14ac:dyDescent="0.25">
      <c r="A47" s="49">
        <v>12</v>
      </c>
      <c r="B47" s="41" t="s">
        <v>103</v>
      </c>
      <c r="C47" s="3" t="s">
        <v>104</v>
      </c>
      <c r="D47" s="41" t="s">
        <v>54</v>
      </c>
      <c r="E47" s="42" t="s">
        <v>55</v>
      </c>
      <c r="F47" s="42">
        <v>1</v>
      </c>
      <c r="G47" s="7">
        <v>16101000</v>
      </c>
      <c r="H47" s="7">
        <f t="shared" si="7"/>
        <v>16101000</v>
      </c>
      <c r="I47" s="7">
        <f t="shared" si="5"/>
        <v>18033120</v>
      </c>
      <c r="J47" s="4" t="s">
        <v>106</v>
      </c>
      <c r="K47" s="4" t="s">
        <v>18</v>
      </c>
      <c r="L47" s="43" t="s">
        <v>15</v>
      </c>
    </row>
    <row r="48" spans="1:12" ht="128.25" customHeight="1" x14ac:dyDescent="0.25">
      <c r="A48" s="49">
        <v>13</v>
      </c>
      <c r="B48" s="41" t="s">
        <v>109</v>
      </c>
      <c r="C48" s="3" t="s">
        <v>53</v>
      </c>
      <c r="D48" s="41" t="s">
        <v>138</v>
      </c>
      <c r="E48" s="42" t="s">
        <v>55</v>
      </c>
      <c r="F48" s="42">
        <v>1</v>
      </c>
      <c r="G48" s="7">
        <v>1203485.3600000001</v>
      </c>
      <c r="H48" s="7">
        <f t="shared" si="7"/>
        <v>1203485.3600000001</v>
      </c>
      <c r="I48" s="7">
        <f t="shared" si="5"/>
        <v>1347903.6032000002</v>
      </c>
      <c r="J48" s="4" t="s">
        <v>106</v>
      </c>
      <c r="K48" s="4" t="s">
        <v>18</v>
      </c>
      <c r="L48" s="43" t="s">
        <v>15</v>
      </c>
    </row>
    <row r="49" spans="1:12" ht="128.25" customHeight="1" x14ac:dyDescent="0.25">
      <c r="A49" s="49">
        <v>14</v>
      </c>
      <c r="B49" s="41" t="s">
        <v>110</v>
      </c>
      <c r="C49" s="3" t="s">
        <v>53</v>
      </c>
      <c r="D49" s="41" t="s">
        <v>54</v>
      </c>
      <c r="E49" s="42" t="s">
        <v>55</v>
      </c>
      <c r="F49" s="42">
        <v>1</v>
      </c>
      <c r="G49" s="7">
        <v>11468000</v>
      </c>
      <c r="H49" s="7">
        <f t="shared" si="7"/>
        <v>11468000</v>
      </c>
      <c r="I49" s="7">
        <f t="shared" si="5"/>
        <v>12844160.000000002</v>
      </c>
      <c r="J49" s="4" t="s">
        <v>77</v>
      </c>
      <c r="K49" s="4" t="s">
        <v>18</v>
      </c>
      <c r="L49" s="43" t="s">
        <v>15</v>
      </c>
    </row>
    <row r="50" spans="1:12" ht="128.25" customHeight="1" x14ac:dyDescent="0.25">
      <c r="A50" s="49">
        <v>15</v>
      </c>
      <c r="B50" s="41" t="s">
        <v>76</v>
      </c>
      <c r="C50" s="3" t="s">
        <v>53</v>
      </c>
      <c r="D50" s="41" t="s">
        <v>54</v>
      </c>
      <c r="E50" s="42" t="s">
        <v>55</v>
      </c>
      <c r="F50" s="42">
        <v>1</v>
      </c>
      <c r="G50" s="7">
        <v>15975000</v>
      </c>
      <c r="H50" s="7">
        <f t="shared" si="7"/>
        <v>15975000</v>
      </c>
      <c r="I50" s="7">
        <f t="shared" si="5"/>
        <v>17892000</v>
      </c>
      <c r="J50" s="4" t="s">
        <v>77</v>
      </c>
      <c r="K50" s="4" t="s">
        <v>18</v>
      </c>
      <c r="L50" s="43" t="s">
        <v>15</v>
      </c>
    </row>
    <row r="51" spans="1:12" ht="128.25" customHeight="1" x14ac:dyDescent="0.25">
      <c r="A51" s="55">
        <v>16</v>
      </c>
      <c r="B51" s="41" t="s">
        <v>147</v>
      </c>
      <c r="C51" s="57" t="s">
        <v>53</v>
      </c>
      <c r="D51" s="41" t="s">
        <v>54</v>
      </c>
      <c r="E51" s="58" t="s">
        <v>55</v>
      </c>
      <c r="F51" s="58">
        <v>1</v>
      </c>
      <c r="G51" s="7">
        <v>9352000</v>
      </c>
      <c r="H51" s="7">
        <f t="shared" si="7"/>
        <v>9352000</v>
      </c>
      <c r="I51" s="7">
        <f t="shared" si="5"/>
        <v>10474240.000000002</v>
      </c>
      <c r="J51" s="54" t="s">
        <v>77</v>
      </c>
      <c r="K51" s="54" t="s">
        <v>18</v>
      </c>
      <c r="L51" s="43" t="s">
        <v>15</v>
      </c>
    </row>
    <row r="52" spans="1:12" ht="128.25" customHeight="1" x14ac:dyDescent="0.25">
      <c r="A52" s="55">
        <v>17</v>
      </c>
      <c r="B52" s="41" t="s">
        <v>152</v>
      </c>
      <c r="C52" s="57" t="s">
        <v>53</v>
      </c>
      <c r="D52" s="41" t="s">
        <v>54</v>
      </c>
      <c r="E52" s="58" t="s">
        <v>55</v>
      </c>
      <c r="F52" s="58">
        <v>1</v>
      </c>
      <c r="G52" s="7">
        <v>12916329</v>
      </c>
      <c r="H52" s="7">
        <f t="shared" ref="H52:H53" si="8">F52*G52</f>
        <v>12916329</v>
      </c>
      <c r="I52" s="7">
        <f t="shared" ref="I52:I53" si="9">H52*1.12</f>
        <v>14466288.48</v>
      </c>
      <c r="J52" s="54" t="s">
        <v>77</v>
      </c>
      <c r="K52" s="54" t="s">
        <v>18</v>
      </c>
      <c r="L52" s="43" t="s">
        <v>15</v>
      </c>
    </row>
    <row r="53" spans="1:12" ht="128.25" customHeight="1" x14ac:dyDescent="0.25">
      <c r="A53" s="55">
        <v>18</v>
      </c>
      <c r="B53" s="41" t="s">
        <v>153</v>
      </c>
      <c r="C53" s="57" t="s">
        <v>53</v>
      </c>
      <c r="D53" s="41" t="s">
        <v>54</v>
      </c>
      <c r="E53" s="58" t="s">
        <v>55</v>
      </c>
      <c r="F53" s="58">
        <v>1</v>
      </c>
      <c r="G53" s="7">
        <v>898830.36</v>
      </c>
      <c r="H53" s="7">
        <f t="shared" si="8"/>
        <v>898830.36</v>
      </c>
      <c r="I53" s="7">
        <f t="shared" si="9"/>
        <v>1006690.0032</v>
      </c>
      <c r="J53" s="54" t="s">
        <v>106</v>
      </c>
      <c r="K53" s="54" t="s">
        <v>18</v>
      </c>
      <c r="L53" s="43" t="s">
        <v>15</v>
      </c>
    </row>
    <row r="54" spans="1:12" s="14" customFormat="1" ht="35.25" customHeight="1" x14ac:dyDescent="0.3">
      <c r="A54" s="34"/>
      <c r="B54" s="83" t="s">
        <v>30</v>
      </c>
      <c r="C54" s="84"/>
      <c r="D54" s="84"/>
      <c r="E54" s="84"/>
      <c r="F54" s="84"/>
      <c r="G54" s="85"/>
      <c r="H54" s="31">
        <f>SUM(H36:H53)</f>
        <v>121700680.72</v>
      </c>
      <c r="I54" s="31">
        <f>SUM(I36:I53)</f>
        <v>136304762.4064</v>
      </c>
      <c r="J54" s="27"/>
      <c r="K54" s="35" t="s">
        <v>0</v>
      </c>
      <c r="L54" s="28"/>
    </row>
    <row r="55" spans="1:12" s="14" customFormat="1" ht="32.25" customHeight="1" x14ac:dyDescent="0.3">
      <c r="A55" s="36"/>
      <c r="B55" s="103" t="s">
        <v>39</v>
      </c>
      <c r="C55" s="104"/>
      <c r="D55" s="104"/>
      <c r="E55" s="104"/>
      <c r="F55" s="104"/>
      <c r="G55" s="104"/>
      <c r="H55" s="104"/>
      <c r="I55" s="104"/>
      <c r="J55" s="104"/>
      <c r="K55" s="104"/>
      <c r="L55" s="105"/>
    </row>
    <row r="56" spans="1:12" ht="108" hidden="1" customHeight="1" x14ac:dyDescent="0.25">
      <c r="A56" s="49"/>
      <c r="B56" s="10"/>
      <c r="C56" s="3"/>
      <c r="D56" s="10"/>
      <c r="E56" s="18"/>
      <c r="F56" s="18"/>
      <c r="G56" s="8"/>
      <c r="H56" s="8"/>
      <c r="I56" s="8"/>
      <c r="J56" s="4"/>
      <c r="K56" s="10"/>
      <c r="L56" s="10"/>
    </row>
    <row r="57" spans="1:12" ht="108" customHeight="1" x14ac:dyDescent="0.25">
      <c r="A57" s="49">
        <v>1</v>
      </c>
      <c r="B57" s="10" t="s">
        <v>79</v>
      </c>
      <c r="C57" s="3" t="s">
        <v>80</v>
      </c>
      <c r="D57" s="10" t="s">
        <v>131</v>
      </c>
      <c r="E57" s="18" t="s">
        <v>82</v>
      </c>
      <c r="F57" s="18">
        <v>1</v>
      </c>
      <c r="G57" s="8">
        <v>18451200</v>
      </c>
      <c r="H57" s="8">
        <f t="shared" ref="H57:H62" si="10">F57*G57</f>
        <v>18451200</v>
      </c>
      <c r="I57" s="8">
        <f t="shared" ref="I57:I62" si="11">H57*1.12</f>
        <v>20665344.000000004</v>
      </c>
      <c r="J57" s="4" t="s">
        <v>83</v>
      </c>
      <c r="K57" s="10"/>
      <c r="L57" s="10" t="s">
        <v>85</v>
      </c>
    </row>
    <row r="58" spans="1:12" ht="108" customHeight="1" x14ac:dyDescent="0.25">
      <c r="A58" s="49">
        <v>2</v>
      </c>
      <c r="B58" s="10" t="s">
        <v>81</v>
      </c>
      <c r="C58" s="3" t="s">
        <v>80</v>
      </c>
      <c r="D58" s="10" t="s">
        <v>132</v>
      </c>
      <c r="E58" s="18" t="s">
        <v>82</v>
      </c>
      <c r="F58" s="18">
        <v>1</v>
      </c>
      <c r="G58" s="8">
        <v>3689000</v>
      </c>
      <c r="H58" s="8">
        <f t="shared" si="10"/>
        <v>3689000</v>
      </c>
      <c r="I58" s="8">
        <f t="shared" si="11"/>
        <v>4131680.0000000005</v>
      </c>
      <c r="J58" s="4" t="s">
        <v>84</v>
      </c>
      <c r="K58" s="10"/>
      <c r="L58" s="10" t="s">
        <v>86</v>
      </c>
    </row>
    <row r="59" spans="1:12" ht="108" customHeight="1" x14ac:dyDescent="0.25">
      <c r="A59" s="49">
        <v>3</v>
      </c>
      <c r="B59" s="10" t="s">
        <v>87</v>
      </c>
      <c r="C59" s="3" t="s">
        <v>80</v>
      </c>
      <c r="D59" s="10" t="s">
        <v>139</v>
      </c>
      <c r="E59" s="18" t="s">
        <v>82</v>
      </c>
      <c r="F59" s="18">
        <v>1</v>
      </c>
      <c r="G59" s="8">
        <v>14918000</v>
      </c>
      <c r="H59" s="8">
        <f t="shared" si="10"/>
        <v>14918000</v>
      </c>
      <c r="I59" s="8">
        <f t="shared" si="11"/>
        <v>16708160.000000002</v>
      </c>
      <c r="J59" s="4" t="s">
        <v>89</v>
      </c>
      <c r="K59" s="10"/>
      <c r="L59" s="10" t="s">
        <v>90</v>
      </c>
    </row>
    <row r="60" spans="1:12" ht="108" customHeight="1" x14ac:dyDescent="0.25">
      <c r="A60" s="49">
        <v>4</v>
      </c>
      <c r="B60" s="10" t="s">
        <v>88</v>
      </c>
      <c r="C60" s="3" t="s">
        <v>80</v>
      </c>
      <c r="D60" s="10" t="s">
        <v>140</v>
      </c>
      <c r="E60" s="18" t="s">
        <v>82</v>
      </c>
      <c r="F60" s="18">
        <v>1</v>
      </c>
      <c r="G60" s="8">
        <v>450000</v>
      </c>
      <c r="H60" s="8">
        <f t="shared" si="10"/>
        <v>450000</v>
      </c>
      <c r="I60" s="8">
        <f t="shared" si="11"/>
        <v>504000.00000000006</v>
      </c>
      <c r="J60" s="4" t="s">
        <v>84</v>
      </c>
      <c r="K60" s="10"/>
      <c r="L60" s="43" t="s">
        <v>15</v>
      </c>
    </row>
    <row r="61" spans="1:12" ht="165" customHeight="1" x14ac:dyDescent="0.25">
      <c r="A61" s="49">
        <v>5</v>
      </c>
      <c r="B61" s="10" t="s">
        <v>99</v>
      </c>
      <c r="C61" s="3" t="s">
        <v>80</v>
      </c>
      <c r="D61" s="10" t="s">
        <v>99</v>
      </c>
      <c r="E61" s="18" t="s">
        <v>82</v>
      </c>
      <c r="F61" s="18">
        <v>1</v>
      </c>
      <c r="G61" s="8">
        <v>9937500</v>
      </c>
      <c r="H61" s="8">
        <f t="shared" si="10"/>
        <v>9937500</v>
      </c>
      <c r="I61" s="8">
        <f t="shared" si="11"/>
        <v>11130000.000000002</v>
      </c>
      <c r="J61" s="4" t="s">
        <v>77</v>
      </c>
      <c r="K61" s="10"/>
      <c r="L61" s="43" t="s">
        <v>15</v>
      </c>
    </row>
    <row r="62" spans="1:12" ht="165" customHeight="1" x14ac:dyDescent="0.25">
      <c r="A62" s="49">
        <v>6</v>
      </c>
      <c r="B62" s="10" t="s">
        <v>79</v>
      </c>
      <c r="C62" s="3" t="s">
        <v>80</v>
      </c>
      <c r="D62" s="10" t="s">
        <v>127</v>
      </c>
      <c r="E62" s="18" t="s">
        <v>82</v>
      </c>
      <c r="F62" s="18">
        <v>1</v>
      </c>
      <c r="G62" s="8">
        <v>1000000</v>
      </c>
      <c r="H62" s="8">
        <f t="shared" si="10"/>
        <v>1000000</v>
      </c>
      <c r="I62" s="8">
        <f t="shared" si="11"/>
        <v>1120000</v>
      </c>
      <c r="J62" s="4" t="s">
        <v>128</v>
      </c>
      <c r="K62" s="10"/>
      <c r="L62" s="43" t="s">
        <v>141</v>
      </c>
    </row>
    <row r="63" spans="1:12" s="14" customFormat="1" ht="37.5" customHeight="1" x14ac:dyDescent="0.3">
      <c r="A63" s="34"/>
      <c r="B63" s="106" t="s">
        <v>40</v>
      </c>
      <c r="C63" s="107"/>
      <c r="D63" s="107"/>
      <c r="E63" s="107"/>
      <c r="F63" s="107"/>
      <c r="G63" s="108"/>
      <c r="H63" s="37">
        <f>SUM(H57:H62)</f>
        <v>48445700</v>
      </c>
      <c r="I63" s="37">
        <f>SUM(I57:I62)</f>
        <v>54259184.000000007</v>
      </c>
      <c r="J63" s="38"/>
      <c r="K63" s="38"/>
      <c r="L63" s="38"/>
    </row>
    <row r="64" spans="1:12" ht="29.25" customHeight="1" x14ac:dyDescent="0.25">
      <c r="A64" s="36"/>
      <c r="B64" s="89" t="s">
        <v>29</v>
      </c>
      <c r="C64" s="90"/>
      <c r="D64" s="90"/>
      <c r="E64" s="90"/>
      <c r="F64" s="90"/>
      <c r="G64" s="90"/>
      <c r="H64" s="90"/>
      <c r="I64" s="90"/>
      <c r="J64" s="90"/>
      <c r="K64" s="90"/>
      <c r="L64" s="91"/>
    </row>
    <row r="65" spans="1:12" ht="38.25" customHeight="1" x14ac:dyDescent="0.25">
      <c r="A65" s="44">
        <v>1</v>
      </c>
      <c r="B65" s="9" t="s">
        <v>65</v>
      </c>
      <c r="C65" s="3" t="s">
        <v>37</v>
      </c>
      <c r="D65" s="9" t="s">
        <v>65</v>
      </c>
      <c r="E65" s="42" t="s">
        <v>10</v>
      </c>
      <c r="F65" s="8">
        <v>1</v>
      </c>
      <c r="G65" s="8">
        <v>2638393</v>
      </c>
      <c r="H65" s="7">
        <f t="shared" ref="H65:H77" si="12">F65*G65</f>
        <v>2638393</v>
      </c>
      <c r="I65" s="7">
        <f t="shared" ref="I65:I77" si="13">H65*1.12</f>
        <v>2955000.16</v>
      </c>
      <c r="J65" s="4" t="s">
        <v>43</v>
      </c>
      <c r="K65" s="4"/>
      <c r="L65" s="43" t="s">
        <v>16</v>
      </c>
    </row>
    <row r="66" spans="1:12" ht="97.5" customHeight="1" x14ac:dyDescent="0.25">
      <c r="A66" s="44">
        <v>2</v>
      </c>
      <c r="B66" s="10" t="s">
        <v>25</v>
      </c>
      <c r="C66" s="3" t="s">
        <v>38</v>
      </c>
      <c r="D66" s="10" t="s">
        <v>25</v>
      </c>
      <c r="E66" s="45" t="s">
        <v>10</v>
      </c>
      <c r="F66" s="45">
        <v>1</v>
      </c>
      <c r="G66" s="46">
        <v>487672</v>
      </c>
      <c r="H66" s="47">
        <f t="shared" si="12"/>
        <v>487672</v>
      </c>
      <c r="I66" s="48">
        <f t="shared" si="13"/>
        <v>546192.64000000001</v>
      </c>
      <c r="J66" s="10" t="s">
        <v>60</v>
      </c>
      <c r="K66" s="10"/>
      <c r="L66" s="10" t="s">
        <v>15</v>
      </c>
    </row>
    <row r="67" spans="1:12" ht="93.75" customHeight="1" x14ac:dyDescent="0.25">
      <c r="A67" s="44">
        <v>3</v>
      </c>
      <c r="B67" s="4" t="s">
        <v>26</v>
      </c>
      <c r="C67" s="3" t="s">
        <v>38</v>
      </c>
      <c r="D67" s="10" t="s">
        <v>59</v>
      </c>
      <c r="E67" s="45" t="s">
        <v>10</v>
      </c>
      <c r="F67" s="45">
        <v>1</v>
      </c>
      <c r="G67" s="11">
        <v>22350000</v>
      </c>
      <c r="H67" s="47">
        <f t="shared" si="12"/>
        <v>22350000</v>
      </c>
      <c r="I67" s="48">
        <f t="shared" si="13"/>
        <v>25032000.000000004</v>
      </c>
      <c r="J67" s="10" t="s">
        <v>61</v>
      </c>
      <c r="K67" s="10"/>
      <c r="L67" s="10" t="s">
        <v>15</v>
      </c>
    </row>
    <row r="68" spans="1:12" ht="93.75" customHeight="1" x14ac:dyDescent="0.25">
      <c r="A68" s="44">
        <v>4</v>
      </c>
      <c r="B68" s="4" t="s">
        <v>66</v>
      </c>
      <c r="C68" s="3" t="s">
        <v>37</v>
      </c>
      <c r="D68" s="10" t="s">
        <v>67</v>
      </c>
      <c r="E68" s="45" t="s">
        <v>10</v>
      </c>
      <c r="F68" s="45">
        <v>1</v>
      </c>
      <c r="G68" s="11">
        <v>6900000</v>
      </c>
      <c r="H68" s="7">
        <f t="shared" si="12"/>
        <v>6900000</v>
      </c>
      <c r="I68" s="7">
        <f t="shared" si="13"/>
        <v>7728000.0000000009</v>
      </c>
      <c r="J68" s="4" t="s">
        <v>63</v>
      </c>
      <c r="K68" s="10"/>
      <c r="L68" s="10" t="s">
        <v>15</v>
      </c>
    </row>
    <row r="69" spans="1:12" ht="159.75" customHeight="1" x14ac:dyDescent="0.25">
      <c r="A69" s="44">
        <v>5</v>
      </c>
      <c r="B69" s="10" t="s">
        <v>91</v>
      </c>
      <c r="C69" s="3" t="s">
        <v>80</v>
      </c>
      <c r="D69" s="10" t="s">
        <v>92</v>
      </c>
      <c r="E69" s="45" t="s">
        <v>10</v>
      </c>
      <c r="F69" s="45">
        <v>1</v>
      </c>
      <c r="G69" s="11">
        <v>5000000</v>
      </c>
      <c r="H69" s="7">
        <f t="shared" si="12"/>
        <v>5000000</v>
      </c>
      <c r="I69" s="7">
        <f t="shared" si="13"/>
        <v>5600000.0000000009</v>
      </c>
      <c r="J69" s="4" t="s">
        <v>95</v>
      </c>
      <c r="K69" s="10"/>
      <c r="L69" s="10" t="s">
        <v>96</v>
      </c>
    </row>
    <row r="70" spans="1:12" ht="173.25" customHeight="1" x14ac:dyDescent="0.25">
      <c r="A70" s="44">
        <v>6</v>
      </c>
      <c r="B70" s="10" t="s">
        <v>93</v>
      </c>
      <c r="C70" s="3" t="s">
        <v>80</v>
      </c>
      <c r="D70" s="10" t="s">
        <v>94</v>
      </c>
      <c r="E70" s="45" t="s">
        <v>10</v>
      </c>
      <c r="F70" s="45">
        <v>1</v>
      </c>
      <c r="G70" s="11">
        <v>5000000</v>
      </c>
      <c r="H70" s="7">
        <f t="shared" si="12"/>
        <v>5000000</v>
      </c>
      <c r="I70" s="7">
        <f t="shared" si="13"/>
        <v>5600000.0000000009</v>
      </c>
      <c r="J70" s="4" t="s">
        <v>95</v>
      </c>
      <c r="K70" s="10"/>
      <c r="L70" s="10" t="s">
        <v>97</v>
      </c>
    </row>
    <row r="71" spans="1:12" ht="175.5" customHeight="1" x14ac:dyDescent="0.25">
      <c r="A71" s="44">
        <v>7</v>
      </c>
      <c r="B71" s="4" t="s">
        <v>133</v>
      </c>
      <c r="C71" s="3" t="s">
        <v>80</v>
      </c>
      <c r="D71" s="18" t="s">
        <v>142</v>
      </c>
      <c r="E71" s="45" t="s">
        <v>10</v>
      </c>
      <c r="F71" s="45">
        <v>1</v>
      </c>
      <c r="G71" s="11">
        <v>3732000</v>
      </c>
      <c r="H71" s="7">
        <f t="shared" si="12"/>
        <v>3732000</v>
      </c>
      <c r="I71" s="7">
        <f t="shared" si="13"/>
        <v>4179840.0000000005</v>
      </c>
      <c r="J71" s="4" t="s">
        <v>77</v>
      </c>
      <c r="K71" s="10"/>
      <c r="L71" s="4" t="s">
        <v>144</v>
      </c>
    </row>
    <row r="72" spans="1:12" ht="130.5" customHeight="1" x14ac:dyDescent="0.25">
      <c r="A72" s="44">
        <v>8</v>
      </c>
      <c r="B72" s="4" t="s">
        <v>134</v>
      </c>
      <c r="C72" s="3" t="s">
        <v>80</v>
      </c>
      <c r="D72" s="4" t="s">
        <v>100</v>
      </c>
      <c r="E72" s="45" t="s">
        <v>10</v>
      </c>
      <c r="F72" s="45">
        <v>1</v>
      </c>
      <c r="G72" s="11">
        <v>1200000</v>
      </c>
      <c r="H72" s="7">
        <f t="shared" si="12"/>
        <v>1200000</v>
      </c>
      <c r="I72" s="7">
        <f t="shared" si="13"/>
        <v>1344000.0000000002</v>
      </c>
      <c r="J72" s="4" t="s">
        <v>77</v>
      </c>
      <c r="K72" s="10"/>
      <c r="L72" s="4" t="s">
        <v>144</v>
      </c>
    </row>
    <row r="73" spans="1:12" ht="118.5" customHeight="1" x14ac:dyDescent="0.25">
      <c r="A73" s="44">
        <v>9</v>
      </c>
      <c r="B73" s="53" t="s">
        <v>135</v>
      </c>
      <c r="C73" s="3" t="s">
        <v>80</v>
      </c>
      <c r="D73" s="53" t="s">
        <v>101</v>
      </c>
      <c r="E73" s="45" t="s">
        <v>10</v>
      </c>
      <c r="F73" s="45">
        <v>1</v>
      </c>
      <c r="G73" s="11">
        <v>6054500</v>
      </c>
      <c r="H73" s="7">
        <f t="shared" si="12"/>
        <v>6054500</v>
      </c>
      <c r="I73" s="7">
        <f t="shared" si="13"/>
        <v>6781040.0000000009</v>
      </c>
      <c r="J73" s="4" t="s">
        <v>77</v>
      </c>
      <c r="K73" s="10"/>
      <c r="L73" s="53" t="s">
        <v>145</v>
      </c>
    </row>
    <row r="74" spans="1:12" ht="118.5" customHeight="1" x14ac:dyDescent="0.25">
      <c r="A74" s="44">
        <v>10</v>
      </c>
      <c r="B74" s="53" t="s">
        <v>111</v>
      </c>
      <c r="C74" s="3" t="s">
        <v>113</v>
      </c>
      <c r="D74" s="53" t="s">
        <v>111</v>
      </c>
      <c r="E74" s="45" t="s">
        <v>10</v>
      </c>
      <c r="F74" s="45">
        <v>1</v>
      </c>
      <c r="G74" s="11">
        <v>420000</v>
      </c>
      <c r="H74" s="7">
        <f t="shared" si="12"/>
        <v>420000</v>
      </c>
      <c r="I74" s="7">
        <f t="shared" si="13"/>
        <v>470400.00000000006</v>
      </c>
      <c r="J74" s="4" t="s">
        <v>77</v>
      </c>
      <c r="K74" s="10"/>
      <c r="L74" s="10" t="s">
        <v>146</v>
      </c>
    </row>
    <row r="75" spans="1:12" ht="118.5" customHeight="1" x14ac:dyDescent="0.25">
      <c r="A75" s="44">
        <v>11</v>
      </c>
      <c r="B75" s="53" t="s">
        <v>112</v>
      </c>
      <c r="C75" s="3" t="s">
        <v>113</v>
      </c>
      <c r="D75" s="53" t="s">
        <v>112</v>
      </c>
      <c r="E75" s="45" t="s">
        <v>10</v>
      </c>
      <c r="F75" s="45">
        <v>1</v>
      </c>
      <c r="G75" s="11">
        <v>100000</v>
      </c>
      <c r="H75" s="7">
        <f t="shared" si="12"/>
        <v>100000</v>
      </c>
      <c r="I75" s="7">
        <f t="shared" si="13"/>
        <v>112000.00000000001</v>
      </c>
      <c r="J75" s="4" t="s">
        <v>77</v>
      </c>
      <c r="K75" s="10"/>
      <c r="L75" s="10" t="s">
        <v>146</v>
      </c>
    </row>
    <row r="76" spans="1:12" ht="118.5" customHeight="1" x14ac:dyDescent="0.25">
      <c r="A76" s="44">
        <v>12</v>
      </c>
      <c r="B76" s="53" t="s">
        <v>148</v>
      </c>
      <c r="C76" s="57" t="s">
        <v>80</v>
      </c>
      <c r="D76" s="53" t="s">
        <v>149</v>
      </c>
      <c r="E76" s="56" t="s">
        <v>10</v>
      </c>
      <c r="F76" s="56">
        <v>1</v>
      </c>
      <c r="G76" s="11">
        <v>900000</v>
      </c>
      <c r="H76" s="7">
        <f t="shared" si="12"/>
        <v>900000</v>
      </c>
      <c r="I76" s="7">
        <f t="shared" si="13"/>
        <v>1008000.0000000001</v>
      </c>
      <c r="J76" s="54" t="s">
        <v>77</v>
      </c>
      <c r="K76" s="10"/>
      <c r="L76" s="10" t="s">
        <v>150</v>
      </c>
    </row>
    <row r="77" spans="1:12" ht="89.25" customHeight="1" x14ac:dyDescent="0.25">
      <c r="A77" s="44">
        <v>13</v>
      </c>
      <c r="B77" s="53" t="s">
        <v>151</v>
      </c>
      <c r="C77" s="57" t="s">
        <v>37</v>
      </c>
      <c r="D77" s="53" t="s">
        <v>151</v>
      </c>
      <c r="E77" s="56" t="s">
        <v>10</v>
      </c>
      <c r="F77" s="56">
        <v>1</v>
      </c>
      <c r="G77" s="11">
        <v>57523</v>
      </c>
      <c r="H77" s="7">
        <f t="shared" si="12"/>
        <v>57523</v>
      </c>
      <c r="I77" s="7">
        <f t="shared" si="13"/>
        <v>64425.760000000009</v>
      </c>
      <c r="J77" s="54" t="s">
        <v>63</v>
      </c>
      <c r="K77" s="10"/>
      <c r="L77" s="43" t="s">
        <v>15</v>
      </c>
    </row>
    <row r="78" spans="1:12" s="15" customFormat="1" ht="27.75" customHeight="1" x14ac:dyDescent="0.25">
      <c r="A78" s="39"/>
      <c r="B78" s="98" t="s">
        <v>31</v>
      </c>
      <c r="C78" s="98"/>
      <c r="D78" s="98"/>
      <c r="E78" s="98"/>
      <c r="F78" s="98"/>
      <c r="G78" s="98"/>
      <c r="H78" s="31">
        <f>SUM(H65:H77)</f>
        <v>54840088</v>
      </c>
      <c r="I78" s="31">
        <f>SUM(I65:I77)</f>
        <v>61420898.560000002</v>
      </c>
      <c r="J78" s="35"/>
      <c r="K78" s="35"/>
      <c r="L78" s="35"/>
    </row>
    <row r="79" spans="1:12" s="15" customFormat="1" ht="29.25" customHeight="1" x14ac:dyDescent="0.25">
      <c r="A79" s="39"/>
      <c r="B79" s="98" t="s">
        <v>33</v>
      </c>
      <c r="C79" s="98"/>
      <c r="D79" s="98"/>
      <c r="E79" s="98"/>
      <c r="F79" s="98"/>
      <c r="G79" s="98"/>
      <c r="H79" s="31">
        <f>H54+H78+H63</f>
        <v>224986468.72</v>
      </c>
      <c r="I79" s="31">
        <f>I54+I78+I63</f>
        <v>251984844.9664</v>
      </c>
      <c r="J79" s="35"/>
      <c r="K79" s="35"/>
      <c r="L79" s="35"/>
    </row>
    <row r="80" spans="1:12" s="15" customFormat="1" ht="32.25" customHeight="1" x14ac:dyDescent="0.25">
      <c r="A80" s="16"/>
      <c r="B80" s="99" t="s">
        <v>34</v>
      </c>
      <c r="C80" s="100"/>
      <c r="D80" s="100"/>
      <c r="E80" s="100"/>
      <c r="F80" s="100"/>
      <c r="G80" s="101"/>
      <c r="H80" s="17">
        <f>H33+H79</f>
        <v>373373118.53999996</v>
      </c>
      <c r="I80" s="17">
        <f>I79+I33</f>
        <v>418177892.76479995</v>
      </c>
      <c r="J80" s="21"/>
      <c r="K80" s="22"/>
      <c r="L80" s="22"/>
    </row>
    <row r="81" spans="1:12" ht="33.75" customHeight="1" x14ac:dyDescent="0.25">
      <c r="A81" s="97" t="s">
        <v>68</v>
      </c>
      <c r="B81" s="97"/>
      <c r="C81" s="97"/>
      <c r="D81" s="97"/>
      <c r="E81" s="97"/>
      <c r="F81" s="97"/>
      <c r="G81" s="97"/>
      <c r="H81" s="97"/>
      <c r="I81" s="97"/>
      <c r="J81" s="97"/>
      <c r="K81" s="97"/>
      <c r="L81" s="97"/>
    </row>
  </sheetData>
  <mergeCells count="34">
    <mergeCell ref="A81:L81"/>
    <mergeCell ref="B79:G79"/>
    <mergeCell ref="B80:G80"/>
    <mergeCell ref="B64:L64"/>
    <mergeCell ref="B20:G20"/>
    <mergeCell ref="B54:G54"/>
    <mergeCell ref="B55:L55"/>
    <mergeCell ref="B63:G63"/>
    <mergeCell ref="B78:G78"/>
    <mergeCell ref="B32:G32"/>
    <mergeCell ref="B35:L35"/>
    <mergeCell ref="L13:L14"/>
    <mergeCell ref="C13:C14"/>
    <mergeCell ref="J1:L3"/>
    <mergeCell ref="B34:L34"/>
    <mergeCell ref="B10:L10"/>
    <mergeCell ref="B23:G23"/>
    <mergeCell ref="B21:L21"/>
    <mergeCell ref="B33:G33"/>
    <mergeCell ref="B11:L11"/>
    <mergeCell ref="B24:L24"/>
    <mergeCell ref="J4:L4"/>
    <mergeCell ref="D8:I8"/>
    <mergeCell ref="C7:I7"/>
    <mergeCell ref="D13:D14"/>
    <mergeCell ref="E13:E14"/>
    <mergeCell ref="F13:F14"/>
    <mergeCell ref="B13:B14"/>
    <mergeCell ref="A13:A14"/>
    <mergeCell ref="I13:I14"/>
    <mergeCell ref="J13:J14"/>
    <mergeCell ref="K13:K14"/>
    <mergeCell ref="G13:G14"/>
    <mergeCell ref="H13:H14"/>
  </mergeCells>
  <pageMargins left="0.51181102362204722" right="0.51181102362204722" top="0.74803149606299213" bottom="0.74803149606299213" header="0.31496062992125984" footer="0.31496062992125984"/>
  <pageSetup paperSize="9" scale="43" fitToHeight="0" orientation="landscape" r:id="rId1"/>
  <rowBreaks count="1" manualBreakCount="1">
    <brk id="1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2013-01-31T11:29:36Z</cp:lastPrinted>
  <dcterms:created xsi:type="dcterms:W3CDTF">2012-01-05T05:15:13Z</dcterms:created>
  <dcterms:modified xsi:type="dcterms:W3CDTF">2013-02-19T09:35:35Z</dcterms:modified>
</cp:coreProperties>
</file>