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45" windowWidth="23895" windowHeight="10230"/>
  </bookViews>
  <sheets>
    <sheet name="ПЗ" sheetId="7" r:id="rId1"/>
    <sheet name="Лист1" sheetId="11" r:id="rId2"/>
  </sheets>
  <definedNames>
    <definedName name="_xlnm.Print_Area" localSheetId="0">ПЗ!$A$1:$L$141</definedName>
  </definedNames>
  <calcPr calcId="144525"/>
</workbook>
</file>

<file path=xl/calcChain.xml><?xml version="1.0" encoding="utf-8"?>
<calcChain xmlns="http://schemas.openxmlformats.org/spreadsheetml/2006/main">
  <c r="H56" i="7" l="1"/>
  <c r="H57" i="7" l="1"/>
  <c r="I56" i="7"/>
  <c r="I57" i="7" s="1"/>
  <c r="H59" i="7"/>
  <c r="I59" i="7" s="1"/>
  <c r="H125" i="7" l="1"/>
  <c r="I125" i="7" s="1"/>
  <c r="H53" i="7"/>
  <c r="I53" i="7" s="1"/>
  <c r="H52" i="7"/>
  <c r="I52" i="7" s="1"/>
  <c r="H121" i="7" l="1"/>
  <c r="I121" i="7" s="1"/>
  <c r="H51" i="7"/>
  <c r="I51" i="7" l="1"/>
  <c r="I54" i="7" s="1"/>
  <c r="H117" i="7" l="1"/>
  <c r="I117" i="7" s="1"/>
  <c r="H68" i="7" l="1"/>
  <c r="I68" i="7" s="1"/>
  <c r="H124" i="7" l="1"/>
  <c r="H126" i="7" s="1"/>
  <c r="H120" i="7"/>
  <c r="I124" i="7" l="1"/>
  <c r="I126" i="7" s="1"/>
  <c r="I120" i="7"/>
  <c r="H50" i="7"/>
  <c r="I50" i="7" s="1"/>
  <c r="H49" i="7"/>
  <c r="I49" i="7" s="1"/>
  <c r="H48" i="7"/>
  <c r="I48" i="7" s="1"/>
  <c r="H119" i="7" l="1"/>
  <c r="I119" i="7" s="1"/>
  <c r="H47" i="7" l="1"/>
  <c r="I47" i="7" l="1"/>
  <c r="H46" i="7"/>
  <c r="I46" i="7" l="1"/>
  <c r="H118" i="7"/>
  <c r="I118" i="7" l="1"/>
  <c r="H116" i="7"/>
  <c r="I116" i="7" s="1"/>
  <c r="H113" i="7" l="1"/>
  <c r="I113" i="7" s="1"/>
  <c r="H115" i="7"/>
  <c r="I115" i="7" s="1"/>
  <c r="H114" i="7"/>
  <c r="I114" i="7" s="1"/>
  <c r="H137" i="7" l="1"/>
  <c r="I137" i="7" s="1"/>
  <c r="H136" i="7"/>
  <c r="I136" i="7" s="1"/>
  <c r="H135" i="7"/>
  <c r="I135" i="7" s="1"/>
  <c r="H134" i="7"/>
  <c r="I134" i="7" s="1"/>
  <c r="H133" i="7"/>
  <c r="I133" i="7" s="1"/>
  <c r="H132" i="7"/>
  <c r="I132" i="7" s="1"/>
  <c r="H131" i="7"/>
  <c r="I131" i="7" s="1"/>
  <c r="H130" i="7"/>
  <c r="I130" i="7" s="1"/>
  <c r="H129" i="7"/>
  <c r="I129" i="7" s="1"/>
  <c r="H128" i="7"/>
  <c r="H112" i="7"/>
  <c r="I112" i="7" s="1"/>
  <c r="H111" i="7"/>
  <c r="I111" i="7" s="1"/>
  <c r="H110" i="7"/>
  <c r="I110" i="7" s="1"/>
  <c r="H109" i="7"/>
  <c r="I109" i="7" s="1"/>
  <c r="H108" i="7"/>
  <c r="I108" i="7" s="1"/>
  <c r="H107" i="7"/>
  <c r="I107" i="7" s="1"/>
  <c r="H106" i="7"/>
  <c r="I106" i="7" s="1"/>
  <c r="H105" i="7"/>
  <c r="I105" i="7" s="1"/>
  <c r="H104" i="7"/>
  <c r="I104" i="7" s="1"/>
  <c r="H103" i="7"/>
  <c r="I103" i="7" s="1"/>
  <c r="H102" i="7"/>
  <c r="I102" i="7" s="1"/>
  <c r="H101" i="7"/>
  <c r="I101" i="7" s="1"/>
  <c r="H100" i="7"/>
  <c r="I100" i="7" s="1"/>
  <c r="H99" i="7"/>
  <c r="I99" i="7" s="1"/>
  <c r="H98" i="7"/>
  <c r="I98" i="7" s="1"/>
  <c r="H97" i="7"/>
  <c r="I97" i="7" s="1"/>
  <c r="H96" i="7"/>
  <c r="I96" i="7" s="1"/>
  <c r="H95" i="7"/>
  <c r="I95" i="7" s="1"/>
  <c r="H94" i="7"/>
  <c r="I94" i="7" s="1"/>
  <c r="H93" i="7"/>
  <c r="I93" i="7" s="1"/>
  <c r="H92" i="7"/>
  <c r="I92" i="7" s="1"/>
  <c r="H91" i="7"/>
  <c r="I91" i="7" s="1"/>
  <c r="H90" i="7"/>
  <c r="I90" i="7" s="1"/>
  <c r="H89" i="7"/>
  <c r="I89" i="7" s="1"/>
  <c r="H88" i="7"/>
  <c r="I88" i="7" s="1"/>
  <c r="H87" i="7"/>
  <c r="I87" i="7" s="1"/>
  <c r="H86" i="7"/>
  <c r="I86" i="7" s="1"/>
  <c r="I85" i="7"/>
  <c r="I84" i="7"/>
  <c r="H83" i="7"/>
  <c r="I83" i="7" s="1"/>
  <c r="H82" i="7"/>
  <c r="I82" i="7" s="1"/>
  <c r="H81" i="7"/>
  <c r="I81" i="7" s="1"/>
  <c r="G80" i="7"/>
  <c r="H80" i="7" s="1"/>
  <c r="I80" i="7" s="1"/>
  <c r="H79" i="7"/>
  <c r="I79" i="7" s="1"/>
  <c r="H78" i="7"/>
  <c r="I78" i="7" s="1"/>
  <c r="H77" i="7"/>
  <c r="I77" i="7" s="1"/>
  <c r="H76" i="7"/>
  <c r="I76" i="7" s="1"/>
  <c r="H75" i="7"/>
  <c r="H74" i="7"/>
  <c r="I73" i="7"/>
  <c r="H67" i="7"/>
  <c r="I67" i="7" s="1"/>
  <c r="H66" i="7"/>
  <c r="I66" i="7" s="1"/>
  <c r="H65" i="7"/>
  <c r="I65" i="7" s="1"/>
  <c r="I64" i="7"/>
  <c r="H63" i="7"/>
  <c r="I63" i="7" s="1"/>
  <c r="I62" i="7"/>
  <c r="I61" i="7"/>
  <c r="I60" i="7"/>
  <c r="H45" i="7"/>
  <c r="I45" i="7" s="1"/>
  <c r="H44" i="7"/>
  <c r="I44" i="7" s="1"/>
  <c r="H43" i="7"/>
  <c r="I43" i="7" s="1"/>
  <c r="H42" i="7"/>
  <c r="I42" i="7" s="1"/>
  <c r="H41" i="7"/>
  <c r="I41" i="7" s="1"/>
  <c r="H40" i="7"/>
  <c r="I40" i="7" s="1"/>
  <c r="H39" i="7"/>
  <c r="I39" i="7" s="1"/>
  <c r="H38" i="7"/>
  <c r="I38" i="7" s="1"/>
  <c r="H37" i="7"/>
  <c r="I37" i="7" s="1"/>
  <c r="H36" i="7"/>
  <c r="I36" i="7" s="1"/>
  <c r="H35" i="7"/>
  <c r="I35" i="7" s="1"/>
  <c r="H34" i="7"/>
  <c r="I34" i="7" s="1"/>
  <c r="H33" i="7"/>
  <c r="I33" i="7" s="1"/>
  <c r="H32" i="7"/>
  <c r="I32" i="7" s="1"/>
  <c r="H31" i="7"/>
  <c r="I31" i="7" s="1"/>
  <c r="H30" i="7"/>
  <c r="I30" i="7" s="1"/>
  <c r="H29" i="7"/>
  <c r="I29" i="7" s="1"/>
  <c r="H28" i="7"/>
  <c r="I28" i="7" s="1"/>
  <c r="I27" i="7"/>
  <c r="I26" i="7"/>
  <c r="H25" i="7"/>
  <c r="I25" i="7" s="1"/>
  <c r="H24" i="7"/>
  <c r="I24" i="7" s="1"/>
  <c r="H23" i="7"/>
  <c r="I23" i="7" s="1"/>
  <c r="H22" i="7"/>
  <c r="I22" i="7" s="1"/>
  <c r="H21" i="7"/>
  <c r="I21" i="7" s="1"/>
  <c r="H20" i="7"/>
  <c r="I20" i="7" s="1"/>
  <c r="H19" i="7"/>
  <c r="I19" i="7" s="1"/>
  <c r="H18" i="7"/>
  <c r="I18" i="7" s="1"/>
  <c r="H17" i="7"/>
  <c r="I17" i="7" s="1"/>
  <c r="H16" i="7"/>
  <c r="I16" i="7" s="1"/>
  <c r="H15" i="7"/>
  <c r="H54" i="7" l="1"/>
  <c r="H122" i="7"/>
  <c r="I69" i="7"/>
  <c r="H69" i="7"/>
  <c r="I128" i="7"/>
  <c r="I138" i="7" s="1"/>
  <c r="H138" i="7"/>
  <c r="I74" i="7"/>
  <c r="I122" i="7" s="1"/>
  <c r="I15" i="7"/>
  <c r="H70" i="7" l="1"/>
  <c r="I70" i="7"/>
  <c r="I139" i="7"/>
  <c r="H139" i="7"/>
  <c r="I140" i="7" l="1"/>
  <c r="H140" i="7"/>
</calcChain>
</file>

<file path=xl/sharedStrings.xml><?xml version="1.0" encoding="utf-8"?>
<sst xmlns="http://schemas.openxmlformats.org/spreadsheetml/2006/main" count="816" uniqueCount="252">
  <si>
    <t xml:space="preserve"> </t>
  </si>
  <si>
    <t>Утвержден</t>
  </si>
  <si>
    <t>№</t>
  </si>
  <si>
    <t xml:space="preserve">Способ закупок </t>
  </si>
  <si>
    <t>Единица измерения</t>
  </si>
  <si>
    <t>Количество, объем</t>
  </si>
  <si>
    <t>Цена за единицу</t>
  </si>
  <si>
    <t>Срок поставки товара, выполнения работ, оказания услуг</t>
  </si>
  <si>
    <t>Место поставки товара, выполнения работ, оказания услуг</t>
  </si>
  <si>
    <t>Сумма планируемая для закупки, тенге (без учета НДС)</t>
  </si>
  <si>
    <t>Сумма планируемая для закупки, тенге (с  учетом НДС)</t>
  </si>
  <si>
    <t>приказом Генерального директора</t>
  </si>
  <si>
    <t>услуга</t>
  </si>
  <si>
    <t>комплект</t>
  </si>
  <si>
    <t>Вывоз твердых химических отходов</t>
  </si>
  <si>
    <t>Вывоз жидких химических отходов</t>
  </si>
  <si>
    <t>Новогодние подарки детям</t>
  </si>
  <si>
    <t>Корпоративное празднование Нового Года</t>
  </si>
  <si>
    <t>Почтовые услуги</t>
  </si>
  <si>
    <t>Канцелярские товары</t>
  </si>
  <si>
    <t>запрос ценовых предложений</t>
  </si>
  <si>
    <t>30 календарных дней с даты вступления в силу договора</t>
  </si>
  <si>
    <t>г. Астана, пр. Кабанбай батыра,53</t>
  </si>
  <si>
    <t>Республика Казахстан, страны дальнего и ближнего зарубежья</t>
  </si>
  <si>
    <t>Республика Казахстан</t>
  </si>
  <si>
    <t>г. Астана</t>
  </si>
  <si>
    <t>10 календарных дней с даты вступления в силу договора</t>
  </si>
  <si>
    <t>в течение 1 дня</t>
  </si>
  <si>
    <t>шт.</t>
  </si>
  <si>
    <t>Морозильник</t>
  </si>
  <si>
    <t>Холодильник с морозильной камерой</t>
  </si>
  <si>
    <t xml:space="preserve">Ширина не более 70 см, температура в морозильной камере  в пределах -17/-24оС, наличие не менее 6 выдвижных ящиков, объем не менее 200 л </t>
  </si>
  <si>
    <t>Ширина 60-70см, объем морозильной камеры не менее 100 л, объем холодильной камеры не менее 200 л</t>
  </si>
  <si>
    <t>DDP</t>
  </si>
  <si>
    <t>Условия поставки по ИНКОТЕРМС 2010</t>
  </si>
  <si>
    <t>Наименование закупаемых товаров, работ, услуг</t>
  </si>
  <si>
    <t>Краткая характеристика (описание) товаров, работ, услуг</t>
  </si>
  <si>
    <t>Транспортные услуги</t>
  </si>
  <si>
    <t>10 календарных дней со дня вступления в силу договора</t>
  </si>
  <si>
    <t>Глазные яблоки барана</t>
  </si>
  <si>
    <t>Глазные яблоки барана, зафиксированные в формалине</t>
  </si>
  <si>
    <t xml:space="preserve">Селекция и синтез дрозофилы вида Drosophila melanogaster
</t>
  </si>
  <si>
    <t>с 01.01.2012 по 31.12.2012 г.</t>
  </si>
  <si>
    <t>г. Астана, пр. Кабанбай батыра,54</t>
  </si>
  <si>
    <t>Расходные материалы для лаборатории биологии Школы наук и технологий: комплект 1</t>
  </si>
  <si>
    <t>c даты вступления в силу договора по 31 декабря 2012 года</t>
  </si>
  <si>
    <t>Письменный перевод</t>
  </si>
  <si>
    <t>Имущественный найм (аренда) нежилого помещения</t>
  </si>
  <si>
    <t>Вода бутилированная питьевая</t>
  </si>
  <si>
    <t>бутыль</t>
  </si>
  <si>
    <t>Расходные материалы для лаборатории химии Школы наук и технологий: комплект 1</t>
  </si>
  <si>
    <t>Расходные материалы для лаборатории химии Школы наук и технологий: комплект 2</t>
  </si>
  <si>
    <t>Расходные материалы для лаборатории химии Школы наук и технологий: комплект 3</t>
  </si>
  <si>
    <t>тендер</t>
  </si>
  <si>
    <t>исследований» от 19 января 2012 года № 07</t>
  </si>
  <si>
    <t>SPR Биосенсор</t>
  </si>
  <si>
    <t>90 календарных дней с даты вступления в силу договора</t>
  </si>
  <si>
    <t>Спектрометр</t>
  </si>
  <si>
    <t>Малогабаритный оптоволоконный спектрометр</t>
  </si>
  <si>
    <t>Электрохимическая рабочая станция</t>
  </si>
  <si>
    <t>Оборудование и материалы для мастерской Школы наук и технологий</t>
  </si>
  <si>
    <t>Высокопроизводительный цифровой мультиметр</t>
  </si>
  <si>
    <t>запрос ценовых предложении</t>
  </si>
  <si>
    <t>шт</t>
  </si>
  <si>
    <t>80 календарных дней с даты вступления в силу договора</t>
  </si>
  <si>
    <t>Универсальная высокочувствительная автоматическая система для структурно-функционального исследования, изучения афинного взаимодействия биомолекул, изучения белок-белковых взаимодействии</t>
  </si>
  <si>
    <t>Пикоамперметр</t>
  </si>
  <si>
    <t>Источник напряжения</t>
  </si>
  <si>
    <t>Высокоскоростной модуль</t>
  </si>
  <si>
    <t>Система для измерения электрических характеристик фотогальванических элементов</t>
  </si>
  <si>
    <t>Расходные материалы для лаборатории химии Школы наук и технологий: комплект 4</t>
  </si>
  <si>
    <t>120 календарных дней с даты вступления в силу договора</t>
  </si>
  <si>
    <t>Разработка и регистрация паспортов опасных отходов</t>
  </si>
  <si>
    <t>Товары для лабораторий Робототехники ШНТ 1</t>
  </si>
  <si>
    <t>98 календарных дней с даты вступления в силу договора</t>
  </si>
  <si>
    <t>DАP</t>
  </si>
  <si>
    <t>Товары для лабораторий Биосенсоров и Биоинструментов 1</t>
  </si>
  <si>
    <t>Услуги сотовой связи</t>
  </si>
  <si>
    <t>150 календарных дней с даты вступления в силу договора</t>
  </si>
  <si>
    <t>Обязательное страхование работника от несчастных случаев при исполнении им трудовых (служебных) обязанностей</t>
  </si>
  <si>
    <t>человек</t>
  </si>
  <si>
    <t>в течении12 месяцев со дня вступления в силу договора</t>
  </si>
  <si>
    <t>Добровольное страхование на случай болезни</t>
  </si>
  <si>
    <t>Медицинское добровольное страхование на случай болезни работников ЧУ  «Центр энергетических исследовании»</t>
  </si>
  <si>
    <t>Типографские  услуги</t>
  </si>
  <si>
    <t>Расходные материалы для лаборатории биологии Школы наук и технологий: комплект 2</t>
  </si>
  <si>
    <t>Расходные материалы для лаборатории биологии Школы наук и технологий: комплект 3</t>
  </si>
  <si>
    <t>60 календарных дней с даты вступления в силу договора</t>
  </si>
  <si>
    <t xml:space="preserve">Кварцевые микровесы </t>
  </si>
  <si>
    <t>Кварцевые микровесы для пьезоэлектрического весового анализа (гравиметрии) в диапазоне нг-мкг. Измеряют резонантное сопротивление покрытых платиной или золотом кварцевых кристаллов АТ -среза</t>
  </si>
  <si>
    <t>Лиофильная сушка</t>
  </si>
  <si>
    <t>Сублимационная сушка для лиофилизации белковых и синтетических полимерных веществ</t>
  </si>
  <si>
    <t>Термогравиметрический анализатор исследовательского класса</t>
  </si>
  <si>
    <t>Оборудование для изучения термических свойств белковых и высокомолекулярных веществ</t>
  </si>
  <si>
    <t>Расходные материалы для лаборатории химии Школы наук и технологий: комплект 5</t>
  </si>
  <si>
    <t>Расходные материалы для лаборатории химии Школы наук и технологий: комплект 6</t>
  </si>
  <si>
    <t xml:space="preserve">Крепление: Фитинг
- Лазерный отвес
- Точность центрира: ≤ 0.3 мм 
- Посадочное место: трехпиновое
- Расположение лазера: в центре 
-Цилиндрический уровень: нет
Условия работы:
- Диапазон рабочих температур от -20°С до +50°С
- Диапазон температур хранения от -40°С до +70°С 
</t>
  </si>
  <si>
    <t xml:space="preserve">Предохранение  призмы от пыли, грязи и внешнего механического воздействия                                                                    
 - Размеры:  
длина не менее  58 см, 
ширина  не менее 47 см, 
высота не менее 38 см                                                                                          - Материал: пластиковый
</t>
  </si>
  <si>
    <t>Контейнер для трегера и призмы</t>
  </si>
  <si>
    <t>Трегер</t>
  </si>
  <si>
    <t xml:space="preserve">Призма из прозрачного вещества (стёкол, кварца, флюорита, LiF, NaCl, KBr, CsI и др.), применяется в оптических системах для изменения направления лучей. 
- Отражатель однопризменный 
- Поверхность с антибликовым покрытием 
- Точность центрирования до 1мм
- Для измерения расстояний до 2000 м.
</t>
  </si>
  <si>
    <t xml:space="preserve">Призма отражатель
ная 
</t>
  </si>
  <si>
    <t>Подставка для штатива</t>
  </si>
  <si>
    <t xml:space="preserve">Материал: алюминиевый 
Складная 
Резиновые кольца для   ножек треног
 Вес: не более 10 кг
</t>
  </si>
  <si>
    <t>45 календарных дней с даты вступления в силу договора</t>
  </si>
  <si>
    <t>Адаптер трегера с центриром</t>
  </si>
  <si>
    <t>Расходные материалы для лаборатории биологии Школы наук и технологий: комплект 4</t>
  </si>
  <si>
    <t xml:space="preserve">Cпектрометр </t>
  </si>
  <si>
    <t>Типографские  услуги по проекту "Создание лаборатории исследования фотоэлементов второго и третьего поколения"</t>
  </si>
  <si>
    <t>Товары для лабораторий тонких химических технологий 1</t>
  </si>
  <si>
    <t>DAP</t>
  </si>
  <si>
    <t>105 календарных дней с даты вступления в силу договора</t>
  </si>
  <si>
    <t>Расходные материалы 3D принтера</t>
  </si>
  <si>
    <t>Типографские  услуги по проекту "Исследование по созданию технологии нанокапсулирования и наноструктурных лекарственных препаратов"</t>
  </si>
  <si>
    <t>Консультационные услуги по проекту «Энергетическое, экономическое и экологическое моделирование вариантов развития энергетической системы Казахстана и ее взаимосвязь с глобальной энергетической системой»</t>
  </si>
  <si>
    <t>c даты вступления в силу договора по 14 декабря 2012 года</t>
  </si>
  <si>
    <t>Республика Казахстан и г. Рим, Италия</t>
  </si>
  <si>
    <t xml:space="preserve"> г. Астана, Республика Казахстан и г. Турин, Итальянская Республика</t>
  </si>
  <si>
    <t>Расходные материалы для лаборатории химии Школы наук и технологий: комплект 7</t>
  </si>
  <si>
    <t>Конфокальный сканирующий лазерный микроскоп</t>
  </si>
  <si>
    <t>c даты вступления в силу договора по 15 декабря 2012 года</t>
  </si>
  <si>
    <t>Парогасители</t>
  </si>
  <si>
    <t>Оборудование для лаборатории химии Школы наук и технологий</t>
  </si>
  <si>
    <t>Расходные материалы для лаборатории химии Школы наук и технологий: комплект 8</t>
  </si>
  <si>
    <t>119 календарных дней с даты вступления в силу договора</t>
  </si>
  <si>
    <t>63 календарных дней с даты вступления в силу договора</t>
  </si>
  <si>
    <t>Товары для лабораторий Биосенсоров и Биоинструментов 2</t>
  </si>
  <si>
    <t xml:space="preserve">Консультационные услуги по поддержке создания и
развития Центра коммерциализации технологий в рамках формирования
инновационно-интеллектуального кластера, способствующего трансферту и
созданию новых технологий, при автономной организации образования
«Назарбаев Университет»
</t>
  </si>
  <si>
    <t>до 01 декабря 2012 г.</t>
  </si>
  <si>
    <t>40 календарных дней с даты вступления в силу договора</t>
  </si>
  <si>
    <t>Актуатор</t>
  </si>
  <si>
    <t>Актуатор для автоматического тормоза ветрогенератора</t>
  </si>
  <si>
    <t>Расходные материалы для лаборатории химии: комплект 1</t>
  </si>
  <si>
    <t>Расходные материалы для лаборатории химии: комплект 2</t>
  </si>
  <si>
    <t>Расходные материалы для лаборатории химии: комплект 3</t>
  </si>
  <si>
    <t>Воздушный осушитель с влагоотделителем</t>
  </si>
  <si>
    <t>до 01 июля 2012 года</t>
  </si>
  <si>
    <t>Товары для учебного курса по анатомии и физиологии</t>
  </si>
  <si>
    <t>Товары для лабораторных занятий по физике: комплект 2</t>
  </si>
  <si>
    <t>Товары для лабораторных занятий по физике: комплект 1</t>
  </si>
  <si>
    <t>Лазерный дальномер</t>
  </si>
  <si>
    <t>Прибор для измерения расстояний с использованием лазерного излучения</t>
  </si>
  <si>
    <t>Анализатор мощности</t>
  </si>
  <si>
    <t xml:space="preserve">Логгер трехфазный </t>
  </si>
  <si>
    <t>Прибор для регистрации качества энергии, изучения электрической нагрузки и измерения потребления энергии</t>
  </si>
  <si>
    <t>Токоизмерительные клещи</t>
  </si>
  <si>
    <t>Прибор для измерения бесконтактным способом тока нагрузки и определения переменного напряжения</t>
  </si>
  <si>
    <t xml:space="preserve">в течении 7 календарных дней </t>
  </si>
  <si>
    <t>Расходные материалы для проекта "Создание диагностического оптического биосенсора на основе магнитных наночастиц и квантовых точек": комплект 1</t>
  </si>
  <si>
    <t>Ограждающий короб для камеры Andor</t>
  </si>
  <si>
    <t xml:space="preserve">Прибор представляющий собой комбинацию анализатора  мощности, регистратора качества электроэнергии, токоизмерительных клещей, контроля электронных нагрузок </t>
  </si>
  <si>
    <t>в течение 60 календарных дней с даты вступления в силу договора</t>
  </si>
  <si>
    <t>в течение 80 календарных дней с даты вступления в силу договора</t>
  </si>
  <si>
    <t>в течение 126 календарных дней с даты вступления в силу договора</t>
  </si>
  <si>
    <t xml:space="preserve">в течение 7 календарных дней </t>
  </si>
  <si>
    <t xml:space="preserve"> в течение 30 календарных дней с даты вступления в силу договора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</si>
  <si>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2
</t>
  </si>
  <si>
    <t>70 календарных дней со дня вступления в силу Договора</t>
  </si>
  <si>
    <t>Очки защитные</t>
  </si>
  <si>
    <t>Лабораторный халат</t>
  </si>
  <si>
    <t>Лабораторная тетрадь</t>
  </si>
  <si>
    <t>25 календарных дней со дня вступления в силу Договора</t>
  </si>
  <si>
    <t>Расходные материалы для лаборатории химии Школы наук и технологий: комплект 9</t>
  </si>
  <si>
    <t>60  календарных дней со дня вступления в силу Договора</t>
  </si>
  <si>
    <t>Расходные материалы для лаборатории химии Школы наук и технологий: комплект 10</t>
  </si>
  <si>
    <r>
      <t>в течении 12 месяцев</t>
    </r>
    <r>
      <rPr>
        <b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>c даты вступления в силу договора</t>
    </r>
  </si>
  <si>
    <t>Расходные материалы для лаборатории биологии Школы наук и технологий: комплект 5</t>
  </si>
  <si>
    <t xml:space="preserve">Расходные материалы для проекта «Создание диагностического оптического биосенсора на основе
магнитных наночастиц и квантовых точек»: комплект 3
</t>
  </si>
  <si>
    <t>80 календарных дней со дня вступления в силу Договора</t>
  </si>
  <si>
    <t>до 1 декабря 2012 года</t>
  </si>
  <si>
    <t>Консультационные услуги по разработке  концепции и стратегии развития Инновационно-интеллектуального кластера при автономной организации образования
«Назарбаев Университет»</t>
  </si>
  <si>
    <t>Оборудование и материалы для мастерской частного учреждения  "Центр энергетических исследований"</t>
  </si>
  <si>
    <t>Расходные материалы и оборудование для лабораторных центров частного учреждения  «Центр энергетических исследований»</t>
  </si>
  <si>
    <t>Расходные материалы и оборудование для лабораторных центров Школы наук и технологий: комплект 2</t>
  </si>
  <si>
    <t>Расходные материалы и оборудование для лабораторных центров Школы наук и технологий: комплект 1</t>
  </si>
  <si>
    <t>Расходные материалы и оборудование для лабораторных центров Школы наук и технологий: комплект 3</t>
  </si>
  <si>
    <t>84 календарных дней со дня вступления в силу Договора</t>
  </si>
  <si>
    <t>175 календарных дней со дня вступления в силу Договора</t>
  </si>
  <si>
    <t>105 календарных дней со дня вступления в силу Договора</t>
  </si>
  <si>
    <t>Согласно технической спецификации</t>
  </si>
  <si>
    <t>ТОВАРЫ</t>
  </si>
  <si>
    <t>УСЛУГИ</t>
  </si>
  <si>
    <t xml:space="preserve">                                                                                   План закупок товаров, работ, услуг частного учреждения «Центр энергетических исследований» на 2012 год </t>
  </si>
  <si>
    <t>частного учреждения «Центр энергетических</t>
  </si>
  <si>
    <t>Итого по товарам:</t>
  </si>
  <si>
    <t>Итого по услугам:</t>
  </si>
  <si>
    <t>Итого по разделу 1:</t>
  </si>
  <si>
    <t>Итого по услугам :</t>
  </si>
  <si>
    <t>Итого по разделу 2:</t>
  </si>
  <si>
    <t>ВСЕГО:</t>
  </si>
  <si>
    <t xml:space="preserve">Раздел 2. Товары, работы, услуги, приобретения которых осуществляются в соответствии с пунктом 15 Правил </t>
  </si>
  <si>
    <t>Раздел 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</si>
  <si>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Расходные материалы для лаборатории химии Школы наук и технологий: комплект 11»</t>
  </si>
  <si>
    <t>Расходные материалы для лаборатории химии Школы наук и технологий: комплект 12»</t>
  </si>
  <si>
    <t>60 календарных дней со дня вступления в силу Договора</t>
  </si>
  <si>
    <t>40 календарных дней со дня вступления в силу Договора</t>
  </si>
  <si>
    <t xml:space="preserve">Трегер без оптического отвеса 
- Жёсткость при кручении &lt; 3"
- Вес: не менее 780 гр
- Размеры: 
длина не менее 12 см
высота не менее  5 см
- Предназначен для установки тахеометра на штатив
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</si>
  <si>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моделирования: комплект 2»</t>
  </si>
  <si>
    <t>подпункт 14</t>
  </si>
  <si>
    <t>подпункт 20</t>
  </si>
  <si>
    <t>подпункт 26</t>
  </si>
  <si>
    <t>подпункт 34</t>
  </si>
  <si>
    <t>подпункт 4</t>
  </si>
  <si>
    <t>подпункт 6</t>
  </si>
  <si>
    <t>Старшии менеджер Департамента закупок и материально-технического обеспечения _______________________Сагинов Б.С.</t>
  </si>
  <si>
    <t>Расходные материалы для лаборатории биологии Школы наук и технологий: комплект 6»</t>
  </si>
  <si>
    <t>Комплект биологических материалов для проведения практических занятий по биологии для студентов первого курса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</si>
  <si>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3</t>
  </si>
  <si>
    <t>Комплект пептидов для проведения эксперимента по созданию мультивалентной пептидной вакцины против герпесвирусов человека</t>
  </si>
  <si>
    <t xml:space="preserve">Модульная криогенная система хранения жидкого азота </t>
  </si>
  <si>
    <t xml:space="preserve"> в течение 4 месяцев с даты вступления в силу договора</t>
  </si>
  <si>
    <t xml:space="preserve"> 50 календарных дней с даты вступления в силу договора</t>
  </si>
  <si>
    <t>Лего-робот</t>
  </si>
  <si>
    <t>45 календарных дней со дня вступления в силу Договора</t>
  </si>
  <si>
    <t>Обучающий конструктор по прикладной информатике и робототехнике в наборе включающем 437 элементов с блоком питания</t>
  </si>
  <si>
    <t>20 календарных дней со дня вступления в силу договора</t>
  </si>
  <si>
    <t xml:space="preserve">Тепловизор </t>
  </si>
  <si>
    <t>60 календарных дней со дня вступления в силу договора</t>
  </si>
  <si>
    <t xml:space="preserve">Широкоугольный ИК объектив </t>
  </si>
  <si>
    <t xml:space="preserve">Инфракрасный термометр </t>
  </si>
  <si>
    <t>РАБОТЫ</t>
  </si>
  <si>
    <t>Изготовление и установка системы автоматического ввода резерва на экспериментальном ветроэнергетическом полигоне</t>
  </si>
  <si>
    <t>работа</t>
  </si>
  <si>
    <t>20 календарных дней со дня вступления в силу Договора</t>
  </si>
  <si>
    <t>30 календарных дней со дня вступления в силу Договора</t>
  </si>
  <si>
    <t>Итого по работам:</t>
  </si>
  <si>
    <t>Корпоративное мероприятие "Тимбилдинг"</t>
  </si>
  <si>
    <t>Проведение корпоративного мероприятия "Тимбилдинг"</t>
  </si>
  <si>
    <t>25 августа 2012 года</t>
  </si>
  <si>
    <t>Акмолинская область</t>
  </si>
  <si>
    <t>14 календарных дней со дня вступления в силу договора</t>
  </si>
  <si>
    <t>Расходные материалы в рамках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4</t>
  </si>
  <si>
    <t>Набор для конъюгации пептидов</t>
  </si>
  <si>
    <t>70 календарных дней со дня вступления в силу договора</t>
  </si>
  <si>
    <t>Оборудование для лабораторных центров Школы инженерии</t>
  </si>
  <si>
    <t>30 календарных дней со дня вступления в силу договора</t>
  </si>
  <si>
    <t>Расходные материалы  лабораторных центров Школы инженерии</t>
  </si>
  <si>
    <t xml:space="preserve">Оптический стол </t>
  </si>
  <si>
    <t>Воздушный компрессор</t>
  </si>
  <si>
    <t>Виброизолятор</t>
  </si>
  <si>
    <t>Текущий ремонт помещения склада прекурсоров</t>
  </si>
  <si>
    <t xml:space="preserve"> 30 календарных дней с даты вступления в силу договора</t>
  </si>
  <si>
    <t>Прокладка кабеля электропередачи с экспериментального ветроэнергетического полигона к щитовой котельной университета</t>
  </si>
  <si>
    <t xml:space="preserve">Съемный широкоугольный ИК объектив  для тепловизора, поле зрения не менее 42,5°х32,5°,пространственное разрешение 2,5 мрад, минимальное фокусное расстояние 7,5 см., согласно технической спецификации </t>
  </si>
  <si>
    <t xml:space="preserve">Бесконтактный инфракрасный термометр , диапазон температур от -30 °С до 900°С, разрешение дисплея 0,1 °С, спектральная чувствительность от 8 мкм до 14 мкм., согласно технической спецификации </t>
  </si>
  <si>
    <t xml:space="preserve">Уровень шума при работе не более  (1 фут) (дБ) 30 30.
Выпускное  значение уровня шума не более (дБ) 62 62.
Скорость потока (20-80 фунтов на квадратный дюйм) [CFM (dm3/mm)] 0.68 (19.3) - 0.80 (22.7) 0.68 (19.3).
Вес не более  (кг) 37 (17) 32 (16).
Регулятор фильтра. 
Воздушный фильтр на входе. 
Автоматический переключатель "Turn Off". 
Выравнивающий клапан. Согласно технической спецификации </t>
  </si>
  <si>
    <t xml:space="preserve">Высота изолятора не менее 23,5 дюйма (597 мм)
Нагрузка на Изолятор до 2000 фунтов (900 кг)
Re выравнивание точность ± 0,010 мм (± 0,250 мм)
Вертикальная изоляция, 5 Гц 94%
Горизонтальная изоляция, 5 Гц 85%. Согласно технической спецификации </t>
  </si>
  <si>
    <t xml:space="preserve">Оптическая стол предназначенный для  исследований, устойчивый к  вибрации на жесткой основе. Габариты стола не менее: толщина 305 мм ширина 1500 мм, длина 3000 мм. 
Поверхностная плоскость ± 0,004 мм (± 0,1 мм)
Сверху и снизу скины не менее 3/16 дюйма (4,8 мм) с интегрированным слоем демпфирования.
Максимальный динамический коэффициент отклонения 0,4 х 10-3
Максимальная относительная величина движения &lt;3,0 х 10-9 мм (&lt;7,6 х 10-8 мм). Согласно технической спецификации </t>
  </si>
  <si>
    <t xml:space="preserve">Диапазон измеряемых температур от -20°С до 600°С.
Погрешность измерения температуры ±2°С или 2%.
Тепловая чувствительность ≤0,05°С при температуре объекта 30°С.
Спектральный диапазон ИК о 7,5 до 14 мкм.
Пространственная разрешающая способность 1,43 мрад. Согласно технической спецификации 
</t>
  </si>
  <si>
    <t xml:space="preserve">Набор для конъюгации пептидов к белку KLH. Содержит 2х2 мг. Белок KLH (2 мг.) - 2 шт., буфер для конъюгации (20 мл) - 1 шт. кросслинкер EDC (10 мг.) - 2 шт., бутыль солей буфера для очистки - 2 шт., колонки для обессаливания объемом 2 мл. - 2 шт. </t>
  </si>
  <si>
    <t>Расходные материалы для проекта "Исследования по созданию технологий получения новых лекарственных средств с использованием методов рационального дизайна и компьютерного моделирования": комплект 1</t>
  </si>
  <si>
    <t xml:space="preserve">    Приложение к Приказу  Генерального директора частного учреждения «Центр энергетических исследований»  от 13 августа 2012 года №133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</si>
</sst>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8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22222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  <xf numFmtId="0" fontId="7" fillId="0" borderId="0"/>
    <xf numFmtId="0" fontId="19" fillId="0" borderId="0"/>
  </cellStyleXfs>
  <cellXfs count="103">
    <xf numFmtId="0" fontId="0" fillId="0" borderId="0" xfId="0"/>
    <xf numFmtId="3" fontId="2" fillId="2" borderId="0" xfId="2" applyNumberFormat="1" applyFont="1" applyFill="1" applyBorder="1" applyAlignment="1">
      <alignment horizontal="center" vertical="center" wrapText="1"/>
    </xf>
    <xf numFmtId="3" fontId="3" fillId="2" borderId="1" xfId="3" applyNumberFormat="1" applyFont="1" applyFill="1" applyBorder="1" applyAlignment="1">
      <alignment horizontal="center" vertical="center" wrapText="1"/>
    </xf>
    <xf numFmtId="3" fontId="2" fillId="2" borderId="2" xfId="3" applyNumberFormat="1" applyFont="1" applyFill="1" applyBorder="1" applyAlignment="1">
      <alignment horizontal="center" vertical="center" wrapText="1"/>
    </xf>
    <xf numFmtId="3" fontId="2" fillId="2" borderId="1" xfId="3" applyNumberFormat="1" applyFont="1" applyFill="1" applyBorder="1" applyAlignment="1">
      <alignment horizontal="center" vertical="center" wrapText="1"/>
    </xf>
    <xf numFmtId="3" fontId="2" fillId="2" borderId="1" xfId="2" applyNumberFormat="1" applyFont="1" applyFill="1" applyBorder="1" applyAlignment="1">
      <alignment horizontal="center" vertical="center" wrapText="1"/>
    </xf>
    <xf numFmtId="3" fontId="4" fillId="2" borderId="1" xfId="2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" fontId="4" fillId="2" borderId="2" xfId="2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0" xfId="0" applyFont="1" applyFill="1"/>
    <xf numFmtId="49" fontId="3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3" fontId="4" fillId="2" borderId="1" xfId="6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0" fontId="4" fillId="2" borderId="1" xfId="5" applyNumberFormat="1" applyFont="1" applyFill="1" applyBorder="1" applyAlignment="1">
      <alignment horizontal="center" vertical="center" wrapText="1"/>
    </xf>
    <xf numFmtId="0" fontId="4" fillId="2" borderId="2" xfId="5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3" fontId="4" fillId="2" borderId="2" xfId="0" applyNumberFormat="1" applyFont="1" applyFill="1" applyBorder="1" applyAlignment="1">
      <alignment horizontal="center" vertical="center" wrapText="1"/>
    </xf>
    <xf numFmtId="3" fontId="2" fillId="2" borderId="2" xfId="2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/>
    </xf>
    <xf numFmtId="3" fontId="2" fillId="2" borderId="3" xfId="3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/>
    </xf>
    <xf numFmtId="3" fontId="2" fillId="2" borderId="4" xfId="0" applyNumberFormat="1" applyFont="1" applyFill="1" applyBorder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3" fontId="2" fillId="2" borderId="4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3" fontId="2" fillId="2" borderId="7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3" fontId="3" fillId="2" borderId="0" xfId="0" applyNumberFormat="1" applyFont="1" applyFill="1" applyBorder="1" applyAlignment="1">
      <alignment horizontal="center" vertical="center" wrapText="1"/>
    </xf>
    <xf numFmtId="3" fontId="1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2" fillId="2" borderId="0" xfId="0" applyFont="1" applyFill="1"/>
    <xf numFmtId="3" fontId="13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2" borderId="1" xfId="0" applyNumberFormat="1" applyFont="1" applyFill="1" applyBorder="1" applyAlignment="1">
      <alignment vertical="center"/>
    </xf>
    <xf numFmtId="3" fontId="3" fillId="4" borderId="2" xfId="3" applyNumberFormat="1" applyFont="1" applyFill="1" applyBorder="1" applyAlignment="1">
      <alignment horizontal="center" vertical="center" wrapText="1"/>
    </xf>
    <xf numFmtId="3" fontId="2" fillId="4" borderId="1" xfId="3" applyNumberFormat="1" applyFont="1" applyFill="1" applyBorder="1" applyAlignment="1">
      <alignment horizontal="center" vertical="center" wrapText="1"/>
    </xf>
    <xf numFmtId="3" fontId="3" fillId="3" borderId="2" xfId="3" applyNumberFormat="1" applyFont="1" applyFill="1" applyBorder="1" applyAlignment="1">
      <alignment horizontal="center" vertical="center" wrapText="1"/>
    </xf>
    <xf numFmtId="3" fontId="2" fillId="3" borderId="2" xfId="3" applyNumberFormat="1" applyFont="1" applyFill="1" applyBorder="1" applyAlignment="1">
      <alignment horizontal="center" vertical="center" wrapText="1"/>
    </xf>
    <xf numFmtId="0" fontId="2" fillId="3" borderId="1" xfId="0" applyFont="1" applyFill="1" applyBorder="1"/>
    <xf numFmtId="3" fontId="2" fillId="5" borderId="2" xfId="3" applyNumberFormat="1" applyFont="1" applyFill="1" applyBorder="1" applyAlignment="1">
      <alignment horizontal="center" vertical="center" wrapText="1"/>
    </xf>
    <xf numFmtId="3" fontId="12" fillId="5" borderId="1" xfId="3" applyNumberFormat="1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left" vertical="center" wrapText="1"/>
    </xf>
    <xf numFmtId="0" fontId="13" fillId="5" borderId="1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left"/>
    </xf>
    <xf numFmtId="0" fontId="13" fillId="2" borderId="6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3" fontId="3" fillId="2" borderId="0" xfId="2" applyNumberFormat="1" applyFont="1" applyFill="1" applyBorder="1" applyAlignment="1">
      <alignment horizontal="center" vertical="center" wrapText="1"/>
    </xf>
    <xf numFmtId="0" fontId="11" fillId="5" borderId="6" xfId="5" applyNumberFormat="1" applyFont="1" applyFill="1" applyBorder="1" applyAlignment="1">
      <alignment horizontal="center" vertical="center" wrapText="1"/>
    </xf>
    <xf numFmtId="0" fontId="11" fillId="5" borderId="8" xfId="5" applyNumberFormat="1" applyFont="1" applyFill="1" applyBorder="1" applyAlignment="1">
      <alignment horizontal="center" vertical="center" wrapText="1"/>
    </xf>
    <xf numFmtId="0" fontId="11" fillId="5" borderId="7" xfId="5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0" fontId="15" fillId="5" borderId="8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  <xf numFmtId="3" fontId="13" fillId="3" borderId="6" xfId="3" applyNumberFormat="1" applyFont="1" applyFill="1" applyBorder="1" applyAlignment="1">
      <alignment horizontal="center" vertical="center" wrapText="1"/>
    </xf>
    <xf numFmtId="3" fontId="13" fillId="3" borderId="8" xfId="3" applyNumberFormat="1" applyFont="1" applyFill="1" applyBorder="1" applyAlignment="1">
      <alignment horizontal="center" vertical="center" wrapText="1"/>
    </xf>
    <xf numFmtId="3" fontId="13" fillId="3" borderId="7" xfId="3" applyNumberFormat="1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/>
    </xf>
    <xf numFmtId="0" fontId="13" fillId="3" borderId="8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3" fontId="18" fillId="2" borderId="0" xfId="2" applyNumberFormat="1" applyFont="1" applyFill="1" applyBorder="1" applyAlignment="1">
      <alignment horizontal="center" vertical="center" wrapText="1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3" fontId="17" fillId="4" borderId="6" xfId="3" applyNumberFormat="1" applyFont="1" applyFill="1" applyBorder="1" applyAlignment="1">
      <alignment horizontal="center" vertical="center" wrapText="1"/>
    </xf>
    <xf numFmtId="3" fontId="17" fillId="4" borderId="8" xfId="3" applyNumberFormat="1" applyFont="1" applyFill="1" applyBorder="1" applyAlignment="1">
      <alignment horizontal="center" vertical="center" wrapText="1"/>
    </xf>
    <xf numFmtId="3" fontId="17" fillId="4" borderId="7" xfId="3" applyNumberFormat="1" applyFont="1" applyFill="1" applyBorder="1" applyAlignment="1">
      <alignment horizontal="center" vertical="center" wrapText="1"/>
    </xf>
    <xf numFmtId="3" fontId="3" fillId="2" borderId="0" xfId="2" applyNumberFormat="1" applyFont="1" applyFill="1" applyBorder="1" applyAlignment="1">
      <alignment horizontal="left" vertical="center" wrapText="1"/>
    </xf>
    <xf numFmtId="0" fontId="11" fillId="3" borderId="6" xfId="5" applyNumberFormat="1" applyFont="1" applyFill="1" applyBorder="1" applyAlignment="1">
      <alignment horizontal="center" vertical="center" wrapText="1"/>
    </xf>
    <xf numFmtId="0" fontId="11" fillId="3" borderId="8" xfId="5" applyNumberFormat="1" applyFont="1" applyFill="1" applyBorder="1" applyAlignment="1">
      <alignment horizontal="center" vertical="center" wrapText="1"/>
    </xf>
    <xf numFmtId="0" fontId="11" fillId="3" borderId="7" xfId="5" applyNumberFormat="1" applyFont="1" applyFill="1" applyBorder="1" applyAlignment="1">
      <alignment horizontal="center" vertical="center" wrapText="1"/>
    </xf>
  </cellXfs>
  <cellStyles count="8">
    <cellStyle name="Обычный" xfId="0" builtinId="0"/>
    <cellStyle name="Обычный 12" xfId="2"/>
    <cellStyle name="Обычный 15" xfId="4"/>
    <cellStyle name="Обычный 2" xfId="7"/>
    <cellStyle name="Обычный 4 2" xfId="6"/>
    <cellStyle name="Финансовый" xfId="1" builtinId="3"/>
    <cellStyle name="Финансовый 12" xfId="5"/>
    <cellStyle name="Финансовый 7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4"/>
  <sheetViews>
    <sheetView tabSelected="1" view="pageBreakPreview" topLeftCell="A50" zoomScaleNormal="90" zoomScaleSheetLayoutView="100" workbookViewId="0">
      <selection activeCell="G51" sqref="G51"/>
    </sheetView>
  </sheetViews>
  <sheetFormatPr defaultRowHeight="15" x14ac:dyDescent="0.25"/>
  <cols>
    <col min="1" max="1" width="6.42578125" style="10" customWidth="1"/>
    <col min="2" max="2" width="26.85546875" style="10" customWidth="1"/>
    <col min="3" max="3" width="17.28515625" style="10" customWidth="1"/>
    <col min="4" max="4" width="22.85546875" style="10" customWidth="1"/>
    <col min="5" max="5" width="14.42578125" style="10" customWidth="1"/>
    <col min="6" max="6" width="8.140625" style="10" customWidth="1"/>
    <col min="7" max="7" width="14.85546875" style="32" bestFit="1" customWidth="1"/>
    <col min="8" max="8" width="19" style="32" customWidth="1"/>
    <col min="9" max="9" width="20.5703125" style="32" customWidth="1"/>
    <col min="10" max="10" width="25.140625" style="10" customWidth="1"/>
    <col min="11" max="11" width="15.7109375" style="10" customWidth="1"/>
    <col min="12" max="12" width="20.140625" style="10" customWidth="1"/>
    <col min="13" max="16384" width="9.140625" style="10"/>
  </cols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92" t="s">
        <v>251</v>
      </c>
      <c r="K1" s="92"/>
      <c r="L1" s="92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92"/>
      <c r="K2" s="92"/>
      <c r="L2" s="92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  <c r="J3" s="92"/>
      <c r="K3" s="92"/>
      <c r="L3" s="92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73" t="s">
        <v>1</v>
      </c>
      <c r="K5" s="73"/>
      <c r="L5" s="73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73" t="s">
        <v>11</v>
      </c>
      <c r="K6" s="73"/>
      <c r="L6" s="73"/>
    </row>
    <row r="7" spans="1:12" x14ac:dyDescent="0.25">
      <c r="A7" s="1"/>
      <c r="B7" s="1"/>
      <c r="C7" s="1"/>
      <c r="D7" s="1"/>
      <c r="E7" s="1"/>
      <c r="F7" s="1"/>
      <c r="G7" s="1"/>
      <c r="H7" s="1"/>
      <c r="I7" s="1"/>
      <c r="J7" s="73" t="s">
        <v>183</v>
      </c>
      <c r="K7" s="73"/>
      <c r="L7" s="73"/>
    </row>
    <row r="8" spans="1:12" x14ac:dyDescent="0.25">
      <c r="A8" s="1"/>
      <c r="B8" s="1"/>
      <c r="C8" s="1"/>
      <c r="D8" s="1"/>
      <c r="E8" s="1"/>
      <c r="F8" s="1"/>
      <c r="G8" s="1"/>
      <c r="H8" s="1"/>
      <c r="I8" s="1"/>
      <c r="J8" s="73" t="s">
        <v>54</v>
      </c>
      <c r="K8" s="73"/>
      <c r="L8" s="73"/>
    </row>
    <row r="9" spans="1:12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44"/>
    </row>
    <row r="10" spans="1:12" ht="15" customHeight="1" x14ac:dyDescent="0.25">
      <c r="A10" s="99" t="s">
        <v>182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ht="15" customHeight="1" x14ac:dyDescent="0.25">
      <c r="A11" s="73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</row>
    <row r="12" spans="1:12" ht="71.25" x14ac:dyDescent="0.25">
      <c r="A12" s="2" t="s">
        <v>2</v>
      </c>
      <c r="B12" s="2" t="s">
        <v>35</v>
      </c>
      <c r="C12" s="2" t="s">
        <v>3</v>
      </c>
      <c r="D12" s="2" t="s">
        <v>36</v>
      </c>
      <c r="E12" s="2" t="s">
        <v>4</v>
      </c>
      <c r="F12" s="2" t="s">
        <v>5</v>
      </c>
      <c r="G12" s="2" t="s">
        <v>6</v>
      </c>
      <c r="H12" s="2" t="s">
        <v>9</v>
      </c>
      <c r="I12" s="2" t="s">
        <v>10</v>
      </c>
      <c r="J12" s="2" t="s">
        <v>7</v>
      </c>
      <c r="K12" s="11" t="s">
        <v>34</v>
      </c>
      <c r="L12" s="2" t="s">
        <v>8</v>
      </c>
    </row>
    <row r="13" spans="1:12" ht="73.5" customHeight="1" x14ac:dyDescent="0.25">
      <c r="A13" s="60"/>
      <c r="B13" s="96" t="s">
        <v>191</v>
      </c>
      <c r="C13" s="97"/>
      <c r="D13" s="97"/>
      <c r="E13" s="97"/>
      <c r="F13" s="97"/>
      <c r="G13" s="97"/>
      <c r="H13" s="97"/>
      <c r="I13" s="97"/>
      <c r="J13" s="97"/>
      <c r="K13" s="97"/>
      <c r="L13" s="98"/>
    </row>
    <row r="14" spans="1:12" ht="27.75" customHeight="1" x14ac:dyDescent="0.25">
      <c r="A14" s="62"/>
      <c r="B14" s="80" t="s">
        <v>180</v>
      </c>
      <c r="C14" s="81"/>
      <c r="D14" s="81"/>
      <c r="E14" s="81"/>
      <c r="F14" s="81"/>
      <c r="G14" s="81"/>
      <c r="H14" s="81"/>
      <c r="I14" s="81"/>
      <c r="J14" s="81"/>
      <c r="K14" s="81"/>
      <c r="L14" s="82"/>
    </row>
    <row r="15" spans="1:12" ht="110.25" customHeight="1" x14ac:dyDescent="0.25">
      <c r="A15" s="3">
        <v>1</v>
      </c>
      <c r="B15" s="7" t="s">
        <v>29</v>
      </c>
      <c r="C15" s="6" t="s">
        <v>20</v>
      </c>
      <c r="D15" s="15" t="s">
        <v>31</v>
      </c>
      <c r="E15" s="13" t="s">
        <v>28</v>
      </c>
      <c r="F15" s="16">
        <v>3</v>
      </c>
      <c r="G15" s="17">
        <v>70000</v>
      </c>
      <c r="H15" s="14">
        <f t="shared" ref="H15:H25" si="0">F15*G15</f>
        <v>210000</v>
      </c>
      <c r="I15" s="14">
        <f t="shared" ref="I15:I47" si="1">H15*1.12</f>
        <v>235200.00000000003</v>
      </c>
      <c r="J15" s="7" t="s">
        <v>38</v>
      </c>
      <c r="K15" s="7" t="s">
        <v>33</v>
      </c>
      <c r="L15" s="5" t="s">
        <v>22</v>
      </c>
    </row>
    <row r="16" spans="1:12" ht="81.75" customHeight="1" x14ac:dyDescent="0.25">
      <c r="A16" s="3">
        <v>2</v>
      </c>
      <c r="B16" s="7" t="s">
        <v>30</v>
      </c>
      <c r="C16" s="6" t="s">
        <v>20</v>
      </c>
      <c r="D16" s="15" t="s">
        <v>32</v>
      </c>
      <c r="E16" s="13" t="s">
        <v>28</v>
      </c>
      <c r="F16" s="16">
        <v>3</v>
      </c>
      <c r="G16" s="17">
        <v>80000</v>
      </c>
      <c r="H16" s="14">
        <f t="shared" si="0"/>
        <v>240000</v>
      </c>
      <c r="I16" s="14">
        <f t="shared" si="1"/>
        <v>268800</v>
      </c>
      <c r="J16" s="7" t="s">
        <v>38</v>
      </c>
      <c r="K16" s="7" t="s">
        <v>33</v>
      </c>
      <c r="L16" s="5" t="s">
        <v>22</v>
      </c>
    </row>
    <row r="17" spans="1:12" ht="180" x14ac:dyDescent="0.25">
      <c r="A17" s="24">
        <v>3</v>
      </c>
      <c r="B17" s="25" t="s">
        <v>55</v>
      </c>
      <c r="C17" s="25" t="s">
        <v>53</v>
      </c>
      <c r="D17" s="25" t="s">
        <v>65</v>
      </c>
      <c r="E17" s="25" t="s">
        <v>13</v>
      </c>
      <c r="F17" s="25">
        <v>1</v>
      </c>
      <c r="G17" s="27">
        <v>34580360</v>
      </c>
      <c r="H17" s="14">
        <f t="shared" si="0"/>
        <v>34580360</v>
      </c>
      <c r="I17" s="26">
        <f t="shared" si="1"/>
        <v>38730003.200000003</v>
      </c>
      <c r="J17" s="25" t="s">
        <v>56</v>
      </c>
      <c r="K17" s="25" t="s">
        <v>33</v>
      </c>
      <c r="L17" s="25" t="s">
        <v>22</v>
      </c>
    </row>
    <row r="18" spans="1:12" ht="45" x14ac:dyDescent="0.25">
      <c r="A18" s="3">
        <v>4</v>
      </c>
      <c r="B18" s="25" t="s">
        <v>57</v>
      </c>
      <c r="C18" s="25" t="s">
        <v>62</v>
      </c>
      <c r="D18" s="7" t="s">
        <v>58</v>
      </c>
      <c r="E18" s="25" t="s">
        <v>13</v>
      </c>
      <c r="F18" s="25">
        <v>1</v>
      </c>
      <c r="G18" s="27">
        <v>1257867.8600000001</v>
      </c>
      <c r="H18" s="14">
        <f t="shared" si="0"/>
        <v>1257867.8600000001</v>
      </c>
      <c r="I18" s="14">
        <f t="shared" si="1"/>
        <v>1408812.0032000002</v>
      </c>
      <c r="J18" s="25" t="s">
        <v>56</v>
      </c>
      <c r="K18" s="25" t="s">
        <v>33</v>
      </c>
      <c r="L18" s="25" t="s">
        <v>22</v>
      </c>
    </row>
    <row r="19" spans="1:12" ht="45" x14ac:dyDescent="0.25">
      <c r="A19" s="3">
        <v>5</v>
      </c>
      <c r="B19" s="25" t="s">
        <v>59</v>
      </c>
      <c r="C19" s="25" t="s">
        <v>53</v>
      </c>
      <c r="D19" s="25" t="s">
        <v>59</v>
      </c>
      <c r="E19" s="25" t="s">
        <v>13</v>
      </c>
      <c r="F19" s="25">
        <v>1</v>
      </c>
      <c r="G19" s="27">
        <v>9928531</v>
      </c>
      <c r="H19" s="14">
        <f t="shared" si="0"/>
        <v>9928531</v>
      </c>
      <c r="I19" s="14">
        <f t="shared" si="1"/>
        <v>11119954.720000001</v>
      </c>
      <c r="J19" s="25" t="s">
        <v>56</v>
      </c>
      <c r="K19" s="25" t="s">
        <v>33</v>
      </c>
      <c r="L19" s="25" t="s">
        <v>22</v>
      </c>
    </row>
    <row r="20" spans="1:12" ht="60" x14ac:dyDescent="0.25">
      <c r="A20" s="3">
        <v>6</v>
      </c>
      <c r="B20" s="18" t="s">
        <v>60</v>
      </c>
      <c r="C20" s="25" t="s">
        <v>53</v>
      </c>
      <c r="D20" s="18" t="s">
        <v>60</v>
      </c>
      <c r="E20" s="25" t="s">
        <v>13</v>
      </c>
      <c r="F20" s="25">
        <v>1</v>
      </c>
      <c r="G20" s="16">
        <v>78181097</v>
      </c>
      <c r="H20" s="14">
        <f t="shared" si="0"/>
        <v>78181097</v>
      </c>
      <c r="I20" s="14">
        <f t="shared" si="1"/>
        <v>87562828.640000015</v>
      </c>
      <c r="J20" s="25" t="s">
        <v>56</v>
      </c>
      <c r="K20" s="25" t="s">
        <v>33</v>
      </c>
      <c r="L20" s="25" t="s">
        <v>22</v>
      </c>
    </row>
    <row r="21" spans="1:12" ht="90" x14ac:dyDescent="0.25">
      <c r="A21" s="24">
        <v>7</v>
      </c>
      <c r="B21" s="25" t="s">
        <v>171</v>
      </c>
      <c r="C21" s="25" t="s">
        <v>53</v>
      </c>
      <c r="D21" s="25" t="s">
        <v>171</v>
      </c>
      <c r="E21" s="25" t="s">
        <v>13</v>
      </c>
      <c r="F21" s="25">
        <v>1</v>
      </c>
      <c r="G21" s="16">
        <v>29658807</v>
      </c>
      <c r="H21" s="23">
        <f t="shared" si="0"/>
        <v>29658807</v>
      </c>
      <c r="I21" s="14">
        <f t="shared" si="1"/>
        <v>33217863.840000004</v>
      </c>
      <c r="J21" s="25" t="s">
        <v>56</v>
      </c>
      <c r="K21" s="25" t="s">
        <v>33</v>
      </c>
      <c r="L21" s="25" t="s">
        <v>22</v>
      </c>
    </row>
    <row r="22" spans="1:12" ht="45" x14ac:dyDescent="0.25">
      <c r="A22" s="3">
        <v>8</v>
      </c>
      <c r="B22" s="25" t="s">
        <v>61</v>
      </c>
      <c r="C22" s="25" t="s">
        <v>62</v>
      </c>
      <c r="D22" s="25" t="s">
        <v>61</v>
      </c>
      <c r="E22" s="25" t="s">
        <v>63</v>
      </c>
      <c r="F22" s="25">
        <v>2</v>
      </c>
      <c r="G22" s="27">
        <v>1109400</v>
      </c>
      <c r="H22" s="14">
        <f t="shared" si="0"/>
        <v>2218800</v>
      </c>
      <c r="I22" s="26">
        <f t="shared" si="1"/>
        <v>2485056.0000000005</v>
      </c>
      <c r="J22" s="25" t="s">
        <v>64</v>
      </c>
      <c r="K22" s="25" t="s">
        <v>33</v>
      </c>
      <c r="L22" s="25" t="s">
        <v>22</v>
      </c>
    </row>
    <row r="23" spans="1:12" ht="45" x14ac:dyDescent="0.25">
      <c r="A23" s="3">
        <v>9</v>
      </c>
      <c r="B23" s="25" t="s">
        <v>66</v>
      </c>
      <c r="C23" s="25" t="s">
        <v>62</v>
      </c>
      <c r="D23" s="25" t="s">
        <v>67</v>
      </c>
      <c r="E23" s="25" t="s">
        <v>63</v>
      </c>
      <c r="F23" s="25">
        <v>2</v>
      </c>
      <c r="G23" s="27">
        <v>990000</v>
      </c>
      <c r="H23" s="14">
        <f t="shared" si="0"/>
        <v>1980000</v>
      </c>
      <c r="I23" s="14">
        <f t="shared" si="1"/>
        <v>2217600</v>
      </c>
      <c r="J23" s="25" t="s">
        <v>64</v>
      </c>
      <c r="K23" s="25" t="s">
        <v>33</v>
      </c>
      <c r="L23" s="25" t="s">
        <v>22</v>
      </c>
    </row>
    <row r="24" spans="1:12" ht="45" x14ac:dyDescent="0.25">
      <c r="A24" s="3">
        <v>10</v>
      </c>
      <c r="B24" s="25" t="s">
        <v>68</v>
      </c>
      <c r="C24" s="25" t="s">
        <v>62</v>
      </c>
      <c r="D24" s="25" t="s">
        <v>68</v>
      </c>
      <c r="E24" s="25" t="s">
        <v>63</v>
      </c>
      <c r="F24" s="25">
        <v>2</v>
      </c>
      <c r="G24" s="27">
        <v>99000</v>
      </c>
      <c r="H24" s="14">
        <f t="shared" si="0"/>
        <v>198000</v>
      </c>
      <c r="I24" s="14">
        <f t="shared" si="1"/>
        <v>221760.00000000003</v>
      </c>
      <c r="J24" s="25" t="s">
        <v>64</v>
      </c>
      <c r="K24" s="25" t="s">
        <v>33</v>
      </c>
      <c r="L24" s="25" t="s">
        <v>22</v>
      </c>
    </row>
    <row r="25" spans="1:12" ht="75" x14ac:dyDescent="0.25">
      <c r="A25" s="3">
        <v>11</v>
      </c>
      <c r="B25" s="25" t="s">
        <v>69</v>
      </c>
      <c r="C25" s="25" t="s">
        <v>53</v>
      </c>
      <c r="D25" s="25" t="s">
        <v>69</v>
      </c>
      <c r="E25" s="25" t="s">
        <v>63</v>
      </c>
      <c r="F25" s="25">
        <v>1</v>
      </c>
      <c r="G25" s="27">
        <v>29827500</v>
      </c>
      <c r="H25" s="14">
        <f t="shared" si="0"/>
        <v>29827500</v>
      </c>
      <c r="I25" s="14">
        <f t="shared" si="1"/>
        <v>33406800.000000004</v>
      </c>
      <c r="J25" s="25" t="s">
        <v>71</v>
      </c>
      <c r="K25" s="25" t="s">
        <v>33</v>
      </c>
      <c r="L25" s="25" t="s">
        <v>22</v>
      </c>
    </row>
    <row r="26" spans="1:12" ht="165" x14ac:dyDescent="0.25">
      <c r="A26" s="24">
        <v>12</v>
      </c>
      <c r="B26" s="7" t="s">
        <v>88</v>
      </c>
      <c r="C26" s="25" t="s">
        <v>53</v>
      </c>
      <c r="D26" s="7" t="s">
        <v>89</v>
      </c>
      <c r="E26" s="25" t="s">
        <v>13</v>
      </c>
      <c r="F26" s="7">
        <v>1</v>
      </c>
      <c r="G26" s="27">
        <v>8174276</v>
      </c>
      <c r="H26" s="27">
        <v>8174276</v>
      </c>
      <c r="I26" s="31">
        <f t="shared" si="1"/>
        <v>9155189.120000001</v>
      </c>
      <c r="J26" s="7" t="s">
        <v>56</v>
      </c>
      <c r="K26" s="25" t="s">
        <v>33</v>
      </c>
      <c r="L26" s="25" t="s">
        <v>22</v>
      </c>
    </row>
    <row r="27" spans="1:12" ht="75" x14ac:dyDescent="0.25">
      <c r="A27" s="3">
        <v>13</v>
      </c>
      <c r="B27" s="7" t="s">
        <v>90</v>
      </c>
      <c r="C27" s="25" t="s">
        <v>20</v>
      </c>
      <c r="D27" s="7" t="s">
        <v>91</v>
      </c>
      <c r="E27" s="25" t="s">
        <v>63</v>
      </c>
      <c r="F27" s="7">
        <v>1</v>
      </c>
      <c r="G27" s="27">
        <v>2776786</v>
      </c>
      <c r="H27" s="27">
        <v>2776786</v>
      </c>
      <c r="I27" s="31">
        <f t="shared" si="1"/>
        <v>3110000.3200000003</v>
      </c>
      <c r="J27" s="7" t="s">
        <v>56</v>
      </c>
      <c r="K27" s="25" t="s">
        <v>33</v>
      </c>
      <c r="L27" s="25" t="s">
        <v>22</v>
      </c>
    </row>
    <row r="28" spans="1:12" ht="75" x14ac:dyDescent="0.25">
      <c r="A28" s="3">
        <v>14</v>
      </c>
      <c r="B28" s="7" t="s">
        <v>92</v>
      </c>
      <c r="C28" s="25" t="s">
        <v>53</v>
      </c>
      <c r="D28" s="7" t="s">
        <v>93</v>
      </c>
      <c r="E28" s="25" t="s">
        <v>13</v>
      </c>
      <c r="F28" s="7">
        <v>1</v>
      </c>
      <c r="G28" s="27">
        <v>17500000</v>
      </c>
      <c r="H28" s="30">
        <f t="shared" ref="H28:H53" si="2">F28*G28</f>
        <v>17500000</v>
      </c>
      <c r="I28" s="31">
        <f t="shared" si="1"/>
        <v>19600000.000000004</v>
      </c>
      <c r="J28" s="7" t="s">
        <v>56</v>
      </c>
      <c r="K28" s="25" t="s">
        <v>33</v>
      </c>
      <c r="L28" s="25" t="s">
        <v>22</v>
      </c>
    </row>
    <row r="29" spans="1:12" ht="270" x14ac:dyDescent="0.25">
      <c r="A29" s="24">
        <v>15</v>
      </c>
      <c r="B29" s="18" t="s">
        <v>105</v>
      </c>
      <c r="C29" s="25" t="s">
        <v>20</v>
      </c>
      <c r="D29" s="18" t="s">
        <v>96</v>
      </c>
      <c r="E29" s="41" t="s">
        <v>63</v>
      </c>
      <c r="F29" s="42">
        <v>8</v>
      </c>
      <c r="G29" s="14">
        <v>340394.64</v>
      </c>
      <c r="H29" s="30">
        <f t="shared" si="2"/>
        <v>2723157.12</v>
      </c>
      <c r="I29" s="31">
        <f t="shared" si="1"/>
        <v>3049935.9744000006</v>
      </c>
      <c r="J29" s="9" t="s">
        <v>104</v>
      </c>
      <c r="K29" s="28" t="s">
        <v>33</v>
      </c>
      <c r="L29" s="25" t="s">
        <v>22</v>
      </c>
    </row>
    <row r="30" spans="1:12" ht="195" x14ac:dyDescent="0.25">
      <c r="A30" s="3">
        <v>16</v>
      </c>
      <c r="B30" s="18" t="s">
        <v>98</v>
      </c>
      <c r="C30" s="25" t="s">
        <v>20</v>
      </c>
      <c r="D30" s="18" t="s">
        <v>97</v>
      </c>
      <c r="E30" s="41" t="s">
        <v>63</v>
      </c>
      <c r="F30" s="42">
        <v>4</v>
      </c>
      <c r="G30" s="14">
        <v>49107.14</v>
      </c>
      <c r="H30" s="30">
        <f t="shared" si="2"/>
        <v>196428.56</v>
      </c>
      <c r="I30" s="31">
        <f t="shared" si="1"/>
        <v>219999.98720000003</v>
      </c>
      <c r="J30" s="9" t="s">
        <v>104</v>
      </c>
      <c r="K30" s="28" t="s">
        <v>33</v>
      </c>
      <c r="L30" s="25" t="s">
        <v>22</v>
      </c>
    </row>
    <row r="31" spans="1:12" ht="180" x14ac:dyDescent="0.25">
      <c r="A31" s="3">
        <v>17</v>
      </c>
      <c r="B31" s="18" t="s">
        <v>99</v>
      </c>
      <c r="C31" s="25" t="s">
        <v>20</v>
      </c>
      <c r="D31" s="18" t="s">
        <v>196</v>
      </c>
      <c r="E31" s="41" t="s">
        <v>63</v>
      </c>
      <c r="F31" s="42">
        <v>8</v>
      </c>
      <c r="G31" s="14">
        <v>47754.47</v>
      </c>
      <c r="H31" s="30">
        <f t="shared" si="2"/>
        <v>382035.76</v>
      </c>
      <c r="I31" s="31">
        <f t="shared" si="1"/>
        <v>427880.05120000005</v>
      </c>
      <c r="J31" s="9" t="s">
        <v>104</v>
      </c>
      <c r="K31" s="28" t="s">
        <v>33</v>
      </c>
      <c r="L31" s="25" t="s">
        <v>22</v>
      </c>
    </row>
    <row r="32" spans="1:12" ht="270" x14ac:dyDescent="0.25">
      <c r="A32" s="24">
        <v>18</v>
      </c>
      <c r="B32" s="18" t="s">
        <v>101</v>
      </c>
      <c r="C32" s="25" t="s">
        <v>20</v>
      </c>
      <c r="D32" s="18" t="s">
        <v>100</v>
      </c>
      <c r="E32" s="41" t="s">
        <v>63</v>
      </c>
      <c r="F32" s="42">
        <v>4</v>
      </c>
      <c r="G32" s="14">
        <v>53981.25</v>
      </c>
      <c r="H32" s="30">
        <f t="shared" si="2"/>
        <v>215925</v>
      </c>
      <c r="I32" s="31">
        <f t="shared" si="1"/>
        <v>241836.00000000003</v>
      </c>
      <c r="J32" s="9" t="s">
        <v>104</v>
      </c>
      <c r="K32" s="28" t="s">
        <v>33</v>
      </c>
      <c r="L32" s="25" t="s">
        <v>22</v>
      </c>
    </row>
    <row r="33" spans="1:12" ht="105" x14ac:dyDescent="0.25">
      <c r="A33" s="3">
        <v>19</v>
      </c>
      <c r="B33" s="18" t="s">
        <v>102</v>
      </c>
      <c r="C33" s="25" t="s">
        <v>20</v>
      </c>
      <c r="D33" s="18" t="s">
        <v>103</v>
      </c>
      <c r="E33" s="41" t="s">
        <v>63</v>
      </c>
      <c r="F33" s="42">
        <v>12</v>
      </c>
      <c r="G33" s="14">
        <v>10714.29</v>
      </c>
      <c r="H33" s="30">
        <f t="shared" si="2"/>
        <v>128571.48000000001</v>
      </c>
      <c r="I33" s="31">
        <f t="shared" si="1"/>
        <v>144000.05760000003</v>
      </c>
      <c r="J33" s="7" t="s">
        <v>104</v>
      </c>
      <c r="K33" s="25" t="s">
        <v>33</v>
      </c>
      <c r="L33" s="25" t="s">
        <v>22</v>
      </c>
    </row>
    <row r="34" spans="1:12" ht="45" x14ac:dyDescent="0.25">
      <c r="A34" s="3">
        <v>20</v>
      </c>
      <c r="B34" s="18" t="s">
        <v>107</v>
      </c>
      <c r="C34" s="25" t="s">
        <v>20</v>
      </c>
      <c r="D34" s="18" t="s">
        <v>58</v>
      </c>
      <c r="E34" s="25" t="s">
        <v>63</v>
      </c>
      <c r="F34" s="43">
        <v>2</v>
      </c>
      <c r="G34" s="31">
        <v>645500.89</v>
      </c>
      <c r="H34" s="30">
        <f t="shared" si="2"/>
        <v>1291001.78</v>
      </c>
      <c r="I34" s="31">
        <f t="shared" si="1"/>
        <v>1445921.9936000002</v>
      </c>
      <c r="J34" s="7" t="s">
        <v>71</v>
      </c>
      <c r="K34" s="25" t="s">
        <v>33</v>
      </c>
      <c r="L34" s="25" t="s">
        <v>22</v>
      </c>
    </row>
    <row r="35" spans="1:12" ht="45" x14ac:dyDescent="0.25">
      <c r="A35" s="3">
        <v>21</v>
      </c>
      <c r="B35" s="7" t="s">
        <v>119</v>
      </c>
      <c r="C35" s="25" t="s">
        <v>53</v>
      </c>
      <c r="D35" s="7" t="s">
        <v>119</v>
      </c>
      <c r="E35" s="25" t="s">
        <v>13</v>
      </c>
      <c r="F35" s="43">
        <v>1</v>
      </c>
      <c r="G35" s="34">
        <v>142065571</v>
      </c>
      <c r="H35" s="35">
        <f t="shared" si="2"/>
        <v>142065571</v>
      </c>
      <c r="I35" s="34">
        <f t="shared" si="1"/>
        <v>159113439.52000001</v>
      </c>
      <c r="J35" s="7" t="s">
        <v>71</v>
      </c>
      <c r="K35" s="25" t="s">
        <v>33</v>
      </c>
      <c r="L35" s="25" t="s">
        <v>22</v>
      </c>
    </row>
    <row r="36" spans="1:12" ht="60" x14ac:dyDescent="0.25">
      <c r="A36" s="24">
        <v>22</v>
      </c>
      <c r="B36" s="18" t="s">
        <v>130</v>
      </c>
      <c r="C36" s="25" t="s">
        <v>20</v>
      </c>
      <c r="D36" s="18" t="s">
        <v>131</v>
      </c>
      <c r="E36" s="25" t="s">
        <v>63</v>
      </c>
      <c r="F36" s="43">
        <v>3</v>
      </c>
      <c r="G36" s="34">
        <v>136000</v>
      </c>
      <c r="H36" s="30">
        <f t="shared" si="2"/>
        <v>408000</v>
      </c>
      <c r="I36" s="31">
        <f t="shared" si="1"/>
        <v>456960.00000000006</v>
      </c>
      <c r="J36" s="7" t="s">
        <v>129</v>
      </c>
      <c r="K36" s="25" t="s">
        <v>33</v>
      </c>
      <c r="L36" s="25" t="s">
        <v>22</v>
      </c>
    </row>
    <row r="37" spans="1:12" ht="45" x14ac:dyDescent="0.25">
      <c r="A37" s="3">
        <v>23</v>
      </c>
      <c r="B37" s="18" t="s">
        <v>135</v>
      </c>
      <c r="C37" s="25" t="s">
        <v>20</v>
      </c>
      <c r="D37" s="18" t="s">
        <v>135</v>
      </c>
      <c r="E37" s="25" t="s">
        <v>13</v>
      </c>
      <c r="F37" s="43">
        <v>1</v>
      </c>
      <c r="G37" s="34">
        <v>211897</v>
      </c>
      <c r="H37" s="30">
        <f t="shared" si="2"/>
        <v>211897</v>
      </c>
      <c r="I37" s="31">
        <f t="shared" si="1"/>
        <v>237324.64</v>
      </c>
      <c r="J37" s="7" t="s">
        <v>21</v>
      </c>
      <c r="K37" s="25" t="s">
        <v>33</v>
      </c>
      <c r="L37" s="25" t="s">
        <v>22</v>
      </c>
    </row>
    <row r="38" spans="1:12" ht="45" x14ac:dyDescent="0.25">
      <c r="A38" s="3">
        <v>24</v>
      </c>
      <c r="B38" s="18" t="s">
        <v>137</v>
      </c>
      <c r="C38" s="25" t="s">
        <v>53</v>
      </c>
      <c r="D38" s="18" t="s">
        <v>137</v>
      </c>
      <c r="E38" s="25" t="s">
        <v>13</v>
      </c>
      <c r="F38" s="43">
        <v>1</v>
      </c>
      <c r="G38" s="34">
        <v>16156964</v>
      </c>
      <c r="H38" s="30">
        <f t="shared" si="2"/>
        <v>16156964</v>
      </c>
      <c r="I38" s="31">
        <f t="shared" si="1"/>
        <v>18095799.680000003</v>
      </c>
      <c r="J38" s="7" t="s">
        <v>152</v>
      </c>
      <c r="K38" s="25" t="s">
        <v>33</v>
      </c>
      <c r="L38" s="25" t="s">
        <v>22</v>
      </c>
    </row>
    <row r="39" spans="1:12" ht="60" x14ac:dyDescent="0.25">
      <c r="A39" s="3">
        <v>25</v>
      </c>
      <c r="B39" s="18" t="s">
        <v>139</v>
      </c>
      <c r="C39" s="25" t="s">
        <v>53</v>
      </c>
      <c r="D39" s="18" t="s">
        <v>139</v>
      </c>
      <c r="E39" s="25" t="s">
        <v>13</v>
      </c>
      <c r="F39" s="43">
        <v>1</v>
      </c>
      <c r="G39" s="34">
        <v>45456900</v>
      </c>
      <c r="H39" s="30">
        <f t="shared" si="2"/>
        <v>45456900</v>
      </c>
      <c r="I39" s="31">
        <f t="shared" si="1"/>
        <v>50911728.000000007</v>
      </c>
      <c r="J39" s="7" t="s">
        <v>153</v>
      </c>
      <c r="K39" s="25" t="s">
        <v>33</v>
      </c>
      <c r="L39" s="25" t="s">
        <v>22</v>
      </c>
    </row>
    <row r="40" spans="1:12" ht="60" x14ac:dyDescent="0.25">
      <c r="A40" s="3">
        <v>26</v>
      </c>
      <c r="B40" s="19" t="s">
        <v>138</v>
      </c>
      <c r="C40" s="28" t="s">
        <v>53</v>
      </c>
      <c r="D40" s="19" t="s">
        <v>138</v>
      </c>
      <c r="E40" s="28" t="s">
        <v>13</v>
      </c>
      <c r="F40" s="7">
        <v>1</v>
      </c>
      <c r="G40" s="27">
        <v>25767959</v>
      </c>
      <c r="H40" s="38">
        <f t="shared" si="2"/>
        <v>25767959</v>
      </c>
      <c r="I40" s="14">
        <f t="shared" si="1"/>
        <v>28860114.080000002</v>
      </c>
      <c r="J40" s="7" t="s">
        <v>153</v>
      </c>
      <c r="K40" s="25" t="s">
        <v>33</v>
      </c>
      <c r="L40" s="25" t="s">
        <v>22</v>
      </c>
    </row>
    <row r="41" spans="1:12" ht="60" x14ac:dyDescent="0.25">
      <c r="A41" s="24">
        <v>27</v>
      </c>
      <c r="B41" s="19" t="s">
        <v>140</v>
      </c>
      <c r="C41" s="25" t="s">
        <v>20</v>
      </c>
      <c r="D41" s="19" t="s">
        <v>141</v>
      </c>
      <c r="E41" s="28" t="s">
        <v>63</v>
      </c>
      <c r="F41" s="7">
        <v>1</v>
      </c>
      <c r="G41" s="27">
        <v>25670</v>
      </c>
      <c r="H41" s="14">
        <f t="shared" si="2"/>
        <v>25670</v>
      </c>
      <c r="I41" s="14">
        <f t="shared" si="1"/>
        <v>28750.400000000001</v>
      </c>
      <c r="J41" s="7" t="s">
        <v>154</v>
      </c>
      <c r="K41" s="25" t="s">
        <v>33</v>
      </c>
      <c r="L41" s="25" t="s">
        <v>22</v>
      </c>
    </row>
    <row r="42" spans="1:12" ht="135" x14ac:dyDescent="0.25">
      <c r="A42" s="3">
        <v>28</v>
      </c>
      <c r="B42" s="19" t="s">
        <v>142</v>
      </c>
      <c r="C42" s="25" t="s">
        <v>20</v>
      </c>
      <c r="D42" s="19" t="s">
        <v>150</v>
      </c>
      <c r="E42" s="28" t="s">
        <v>63</v>
      </c>
      <c r="F42" s="7">
        <v>1</v>
      </c>
      <c r="G42" s="27">
        <v>311161</v>
      </c>
      <c r="H42" s="14">
        <f t="shared" si="2"/>
        <v>311161</v>
      </c>
      <c r="I42" s="14">
        <f t="shared" si="1"/>
        <v>348500.32</v>
      </c>
      <c r="J42" s="7" t="s">
        <v>154</v>
      </c>
      <c r="K42" s="25" t="s">
        <v>33</v>
      </c>
      <c r="L42" s="25" t="s">
        <v>22</v>
      </c>
    </row>
    <row r="43" spans="1:12" ht="90" x14ac:dyDescent="0.25">
      <c r="A43" s="3">
        <v>29</v>
      </c>
      <c r="B43" s="19" t="s">
        <v>143</v>
      </c>
      <c r="C43" s="25" t="s">
        <v>20</v>
      </c>
      <c r="D43" s="19" t="s">
        <v>144</v>
      </c>
      <c r="E43" s="28" t="s">
        <v>63</v>
      </c>
      <c r="F43" s="7">
        <v>1</v>
      </c>
      <c r="G43" s="27">
        <v>622991</v>
      </c>
      <c r="H43" s="14">
        <f t="shared" si="2"/>
        <v>622991</v>
      </c>
      <c r="I43" s="14">
        <f t="shared" si="1"/>
        <v>697749.92</v>
      </c>
      <c r="J43" s="7" t="s">
        <v>147</v>
      </c>
      <c r="K43" s="25" t="s">
        <v>33</v>
      </c>
      <c r="L43" s="25" t="s">
        <v>22</v>
      </c>
    </row>
    <row r="44" spans="1:12" ht="90" x14ac:dyDescent="0.25">
      <c r="A44" s="24">
        <v>30</v>
      </c>
      <c r="B44" s="19" t="s">
        <v>145</v>
      </c>
      <c r="C44" s="25" t="s">
        <v>20</v>
      </c>
      <c r="D44" s="19" t="s">
        <v>146</v>
      </c>
      <c r="E44" s="28" t="s">
        <v>63</v>
      </c>
      <c r="F44" s="7">
        <v>1</v>
      </c>
      <c r="G44" s="27">
        <v>32143</v>
      </c>
      <c r="H44" s="14">
        <f t="shared" si="2"/>
        <v>32143</v>
      </c>
      <c r="I44" s="14">
        <f t="shared" si="1"/>
        <v>36000.160000000003</v>
      </c>
      <c r="J44" s="7" t="s">
        <v>154</v>
      </c>
      <c r="K44" s="25" t="s">
        <v>33</v>
      </c>
      <c r="L44" s="25" t="s">
        <v>22</v>
      </c>
    </row>
    <row r="45" spans="1:12" ht="60" x14ac:dyDescent="0.25">
      <c r="A45" s="3">
        <v>31</v>
      </c>
      <c r="B45" s="18" t="s">
        <v>149</v>
      </c>
      <c r="C45" s="25" t="s">
        <v>20</v>
      </c>
      <c r="D45" s="18" t="s">
        <v>149</v>
      </c>
      <c r="E45" s="25" t="s">
        <v>63</v>
      </c>
      <c r="F45" s="7">
        <v>1</v>
      </c>
      <c r="G45" s="27">
        <v>1489737</v>
      </c>
      <c r="H45" s="14">
        <f t="shared" si="2"/>
        <v>1489737</v>
      </c>
      <c r="I45" s="14">
        <f t="shared" si="1"/>
        <v>1668505.4400000002</v>
      </c>
      <c r="J45" s="7" t="s">
        <v>155</v>
      </c>
      <c r="K45" s="25" t="s">
        <v>33</v>
      </c>
      <c r="L45" s="25" t="s">
        <v>22</v>
      </c>
    </row>
    <row r="46" spans="1:12" ht="54" customHeight="1" x14ac:dyDescent="0.25">
      <c r="A46" s="3">
        <v>32</v>
      </c>
      <c r="B46" s="18" t="s">
        <v>209</v>
      </c>
      <c r="C46" s="25" t="s">
        <v>20</v>
      </c>
      <c r="D46" s="25" t="s">
        <v>179</v>
      </c>
      <c r="E46" s="25" t="s">
        <v>63</v>
      </c>
      <c r="F46" s="7">
        <v>1</v>
      </c>
      <c r="G46" s="27">
        <v>2742000</v>
      </c>
      <c r="H46" s="14">
        <f t="shared" si="2"/>
        <v>2742000</v>
      </c>
      <c r="I46" s="14">
        <f t="shared" si="1"/>
        <v>3071040.0000000005</v>
      </c>
      <c r="J46" s="7" t="s">
        <v>210</v>
      </c>
      <c r="K46" s="25" t="s">
        <v>33</v>
      </c>
      <c r="L46" s="25" t="s">
        <v>22</v>
      </c>
    </row>
    <row r="47" spans="1:12" ht="394.5" customHeight="1" x14ac:dyDescent="0.25">
      <c r="A47" s="3">
        <v>33</v>
      </c>
      <c r="B47" s="18" t="s">
        <v>237</v>
      </c>
      <c r="C47" s="25" t="s">
        <v>20</v>
      </c>
      <c r="D47" s="67" t="s">
        <v>247</v>
      </c>
      <c r="E47" s="25" t="s">
        <v>63</v>
      </c>
      <c r="F47" s="7">
        <v>1</v>
      </c>
      <c r="G47" s="27">
        <v>3000642.86</v>
      </c>
      <c r="H47" s="14">
        <f t="shared" si="2"/>
        <v>3000642.86</v>
      </c>
      <c r="I47" s="14">
        <f t="shared" si="1"/>
        <v>3360720.0032000002</v>
      </c>
      <c r="J47" s="7" t="s">
        <v>211</v>
      </c>
      <c r="K47" s="25" t="s">
        <v>33</v>
      </c>
      <c r="L47" s="25" t="s">
        <v>22</v>
      </c>
    </row>
    <row r="48" spans="1:12" ht="265.5" customHeight="1" x14ac:dyDescent="0.25">
      <c r="A48" s="3">
        <v>34</v>
      </c>
      <c r="B48" s="7" t="s">
        <v>216</v>
      </c>
      <c r="C48" s="6" t="s">
        <v>20</v>
      </c>
      <c r="D48" s="15" t="s">
        <v>248</v>
      </c>
      <c r="E48" s="13" t="s">
        <v>28</v>
      </c>
      <c r="F48" s="16">
        <v>1</v>
      </c>
      <c r="G48" s="17">
        <v>1555803.57</v>
      </c>
      <c r="H48" s="14">
        <f t="shared" si="2"/>
        <v>1555803.57</v>
      </c>
      <c r="I48" s="14">
        <f>H48*1.12</f>
        <v>1742499.9984000002</v>
      </c>
      <c r="J48" s="7" t="s">
        <v>217</v>
      </c>
      <c r="K48" s="25" t="s">
        <v>33</v>
      </c>
      <c r="L48" s="7" t="s">
        <v>22</v>
      </c>
    </row>
    <row r="49" spans="1:12" ht="195.75" customHeight="1" x14ac:dyDescent="0.25">
      <c r="A49" s="3">
        <v>35</v>
      </c>
      <c r="B49" s="7" t="s">
        <v>218</v>
      </c>
      <c r="C49" s="6" t="s">
        <v>20</v>
      </c>
      <c r="D49" s="15" t="s">
        <v>243</v>
      </c>
      <c r="E49" s="13" t="s">
        <v>28</v>
      </c>
      <c r="F49" s="16">
        <v>1</v>
      </c>
      <c r="G49" s="17">
        <v>259464.29</v>
      </c>
      <c r="H49" s="14">
        <f t="shared" si="2"/>
        <v>259464.29</v>
      </c>
      <c r="I49" s="34">
        <f t="shared" ref="I49" si="3">H49*1.12</f>
        <v>290600.00480000005</v>
      </c>
      <c r="J49" s="7" t="s">
        <v>217</v>
      </c>
      <c r="K49" s="25" t="s">
        <v>33</v>
      </c>
      <c r="L49" s="7" t="s">
        <v>22</v>
      </c>
    </row>
    <row r="50" spans="1:12" ht="164.25" customHeight="1" x14ac:dyDescent="0.25">
      <c r="A50" s="3">
        <v>36</v>
      </c>
      <c r="B50" s="7" t="s">
        <v>219</v>
      </c>
      <c r="C50" s="6" t="s">
        <v>20</v>
      </c>
      <c r="D50" s="15" t="s">
        <v>244</v>
      </c>
      <c r="E50" s="13" t="s">
        <v>28</v>
      </c>
      <c r="F50" s="16">
        <v>1</v>
      </c>
      <c r="G50" s="17">
        <v>181696.43</v>
      </c>
      <c r="H50" s="14">
        <f t="shared" si="2"/>
        <v>181696.43</v>
      </c>
      <c r="I50" s="14">
        <f>H50*1.12</f>
        <v>203500.00160000002</v>
      </c>
      <c r="J50" s="7" t="s">
        <v>217</v>
      </c>
      <c r="K50" s="25" t="s">
        <v>33</v>
      </c>
      <c r="L50" s="7" t="s">
        <v>22</v>
      </c>
    </row>
    <row r="51" spans="1:12" ht="164.25" customHeight="1" x14ac:dyDescent="0.25">
      <c r="A51" s="3">
        <v>37</v>
      </c>
      <c r="B51" s="7" t="s">
        <v>234</v>
      </c>
      <c r="C51" s="6" t="s">
        <v>20</v>
      </c>
      <c r="D51" s="15" t="s">
        <v>179</v>
      </c>
      <c r="E51" s="13" t="s">
        <v>13</v>
      </c>
      <c r="F51" s="16">
        <v>1</v>
      </c>
      <c r="G51" s="17">
        <v>513214.29</v>
      </c>
      <c r="H51" s="14">
        <f t="shared" si="2"/>
        <v>513214.29</v>
      </c>
      <c r="I51" s="14">
        <f>H51*1.12</f>
        <v>574800.0048</v>
      </c>
      <c r="J51" s="7" t="s">
        <v>235</v>
      </c>
      <c r="K51" s="25" t="s">
        <v>33</v>
      </c>
      <c r="L51" s="7" t="s">
        <v>22</v>
      </c>
    </row>
    <row r="52" spans="1:12" ht="352.5" customHeight="1" x14ac:dyDescent="0.25">
      <c r="A52" s="3">
        <v>38</v>
      </c>
      <c r="B52" s="7" t="s">
        <v>238</v>
      </c>
      <c r="C52" s="6" t="s">
        <v>20</v>
      </c>
      <c r="D52" s="15" t="s">
        <v>245</v>
      </c>
      <c r="E52" s="13" t="s">
        <v>63</v>
      </c>
      <c r="F52" s="16">
        <v>1</v>
      </c>
      <c r="G52" s="17">
        <v>319392.84999999998</v>
      </c>
      <c r="H52" s="14">
        <f t="shared" si="2"/>
        <v>319392.84999999998</v>
      </c>
      <c r="I52" s="14">
        <f t="shared" ref="I52:I53" si="4">H52*1.12</f>
        <v>357719.99200000003</v>
      </c>
      <c r="J52" s="7" t="s">
        <v>211</v>
      </c>
      <c r="K52" s="25" t="s">
        <v>33</v>
      </c>
      <c r="L52" s="25" t="s">
        <v>22</v>
      </c>
    </row>
    <row r="53" spans="1:12" ht="210" customHeight="1" x14ac:dyDescent="0.25">
      <c r="A53" s="3">
        <v>39</v>
      </c>
      <c r="B53" s="7" t="s">
        <v>239</v>
      </c>
      <c r="C53" s="6" t="s">
        <v>20</v>
      </c>
      <c r="D53" s="15" t="s">
        <v>246</v>
      </c>
      <c r="E53" s="13" t="s">
        <v>63</v>
      </c>
      <c r="F53" s="16">
        <v>1</v>
      </c>
      <c r="G53" s="17">
        <v>1122785.71</v>
      </c>
      <c r="H53" s="14">
        <f t="shared" si="2"/>
        <v>1122785.71</v>
      </c>
      <c r="I53" s="14">
        <f t="shared" si="4"/>
        <v>1257519.9952</v>
      </c>
      <c r="J53" s="7" t="s">
        <v>211</v>
      </c>
      <c r="K53" s="25" t="s">
        <v>33</v>
      </c>
      <c r="L53" s="25" t="s">
        <v>22</v>
      </c>
    </row>
    <row r="54" spans="1:12" s="48" customFormat="1" ht="28.5" customHeight="1" x14ac:dyDescent="0.3">
      <c r="A54" s="65"/>
      <c r="B54" s="74" t="s">
        <v>184</v>
      </c>
      <c r="C54" s="75"/>
      <c r="D54" s="75"/>
      <c r="E54" s="75"/>
      <c r="F54" s="75"/>
      <c r="G54" s="76"/>
      <c r="H54" s="45">
        <f>SUM(H15:H53)</f>
        <v>463913137.56000006</v>
      </c>
      <c r="I54" s="45">
        <f>SUM(I15:I53)</f>
        <v>519582714.06720006</v>
      </c>
      <c r="J54" s="46"/>
      <c r="K54" s="47"/>
      <c r="L54" s="47"/>
    </row>
    <row r="55" spans="1:12" s="48" customFormat="1" ht="28.5" customHeight="1" x14ac:dyDescent="0.3">
      <c r="A55" s="63"/>
      <c r="B55" s="100" t="s">
        <v>220</v>
      </c>
      <c r="C55" s="101"/>
      <c r="D55" s="101"/>
      <c r="E55" s="101"/>
      <c r="F55" s="101"/>
      <c r="G55" s="101"/>
      <c r="H55" s="101"/>
      <c r="I55" s="101"/>
      <c r="J55" s="101"/>
      <c r="K55" s="101"/>
      <c r="L55" s="102"/>
    </row>
    <row r="56" spans="1:12" ht="81.75" customHeight="1" x14ac:dyDescent="0.25">
      <c r="A56" s="3">
        <v>1</v>
      </c>
      <c r="B56" s="18" t="s">
        <v>240</v>
      </c>
      <c r="C56" s="6" t="s">
        <v>20</v>
      </c>
      <c r="D56" s="18" t="s">
        <v>240</v>
      </c>
      <c r="E56" s="18" t="s">
        <v>222</v>
      </c>
      <c r="F56" s="18">
        <v>1</v>
      </c>
      <c r="G56" s="27">
        <v>1389297.32</v>
      </c>
      <c r="H56" s="27">
        <f>F56*G56</f>
        <v>1389297.32</v>
      </c>
      <c r="I56" s="27">
        <f>H56*1.12</f>
        <v>1556012.9984000002</v>
      </c>
      <c r="J56" s="7" t="s">
        <v>241</v>
      </c>
      <c r="K56" s="25" t="s">
        <v>33</v>
      </c>
      <c r="L56" s="25" t="s">
        <v>22</v>
      </c>
    </row>
    <row r="57" spans="1:12" s="48" customFormat="1" ht="28.5" customHeight="1" x14ac:dyDescent="0.3">
      <c r="A57" s="65"/>
      <c r="B57" s="74" t="s">
        <v>225</v>
      </c>
      <c r="C57" s="75"/>
      <c r="D57" s="75"/>
      <c r="E57" s="75"/>
      <c r="F57" s="75"/>
      <c r="G57" s="75"/>
      <c r="H57" s="45">
        <f>H56</f>
        <v>1389297.32</v>
      </c>
      <c r="I57" s="45">
        <f>I56</f>
        <v>1556012.9984000002</v>
      </c>
      <c r="J57" s="46" t="s">
        <v>0</v>
      </c>
      <c r="K57" s="47"/>
      <c r="L57" s="47"/>
    </row>
    <row r="58" spans="1:12" ht="23.25" customHeight="1" x14ac:dyDescent="0.25">
      <c r="A58" s="63"/>
      <c r="B58" s="83" t="s">
        <v>181</v>
      </c>
      <c r="C58" s="84"/>
      <c r="D58" s="84"/>
      <c r="E58" s="84"/>
      <c r="F58" s="84"/>
      <c r="G58" s="84"/>
      <c r="H58" s="84"/>
      <c r="I58" s="84"/>
      <c r="J58" s="84"/>
      <c r="K58" s="84"/>
      <c r="L58" s="85"/>
    </row>
    <row r="59" spans="1:12" ht="60" x14ac:dyDescent="0.25">
      <c r="A59" s="3">
        <v>1</v>
      </c>
      <c r="B59" s="18" t="s">
        <v>41</v>
      </c>
      <c r="C59" s="6" t="s">
        <v>20</v>
      </c>
      <c r="D59" s="18" t="s">
        <v>41</v>
      </c>
      <c r="E59" s="7" t="s">
        <v>12</v>
      </c>
      <c r="F59" s="16">
        <v>1</v>
      </c>
      <c r="G59" s="16">
        <v>38000</v>
      </c>
      <c r="H59" s="14">
        <f>F59*G59</f>
        <v>38000</v>
      </c>
      <c r="I59" s="14">
        <f t="shared" ref="I59:I68" si="5">H59*1.12</f>
        <v>42560.000000000007</v>
      </c>
      <c r="J59" s="7" t="s">
        <v>38</v>
      </c>
      <c r="K59" s="7" t="s">
        <v>33</v>
      </c>
      <c r="L59" s="5" t="s">
        <v>22</v>
      </c>
    </row>
    <row r="60" spans="1:12" ht="60" x14ac:dyDescent="0.25">
      <c r="A60" s="3">
        <v>2</v>
      </c>
      <c r="B60" s="4" t="s">
        <v>18</v>
      </c>
      <c r="C60" s="6" t="s">
        <v>20</v>
      </c>
      <c r="D60" s="4" t="s">
        <v>18</v>
      </c>
      <c r="E60" s="13" t="s">
        <v>12</v>
      </c>
      <c r="F60" s="13">
        <v>1</v>
      </c>
      <c r="G60" s="14">
        <v>700000</v>
      </c>
      <c r="H60" s="14">
        <v>700000</v>
      </c>
      <c r="I60" s="14">
        <f t="shared" si="5"/>
        <v>784000.00000000012</v>
      </c>
      <c r="J60" s="7" t="s">
        <v>45</v>
      </c>
      <c r="K60" s="7" t="s">
        <v>33</v>
      </c>
      <c r="L60" s="5" t="s">
        <v>23</v>
      </c>
    </row>
    <row r="61" spans="1:12" ht="45" x14ac:dyDescent="0.25">
      <c r="A61" s="3">
        <v>3</v>
      </c>
      <c r="B61" s="12" t="s">
        <v>14</v>
      </c>
      <c r="C61" s="6" t="s">
        <v>20</v>
      </c>
      <c r="D61" s="12" t="s">
        <v>14</v>
      </c>
      <c r="E61" s="13" t="s">
        <v>12</v>
      </c>
      <c r="F61" s="13">
        <v>1</v>
      </c>
      <c r="G61" s="14">
        <v>1000000</v>
      </c>
      <c r="H61" s="14">
        <v>1000000</v>
      </c>
      <c r="I61" s="14">
        <f t="shared" si="5"/>
        <v>1120000</v>
      </c>
      <c r="J61" s="7" t="s">
        <v>45</v>
      </c>
      <c r="K61" s="7" t="s">
        <v>33</v>
      </c>
      <c r="L61" s="5" t="s">
        <v>25</v>
      </c>
    </row>
    <row r="62" spans="1:12" ht="45" x14ac:dyDescent="0.25">
      <c r="A62" s="3">
        <v>4</v>
      </c>
      <c r="B62" s="12" t="s">
        <v>15</v>
      </c>
      <c r="C62" s="6" t="s">
        <v>20</v>
      </c>
      <c r="D62" s="12" t="s">
        <v>15</v>
      </c>
      <c r="E62" s="13" t="s">
        <v>12</v>
      </c>
      <c r="F62" s="13">
        <v>1</v>
      </c>
      <c r="G62" s="14">
        <v>1000000</v>
      </c>
      <c r="H62" s="14">
        <v>1000000</v>
      </c>
      <c r="I62" s="14">
        <f t="shared" si="5"/>
        <v>1120000</v>
      </c>
      <c r="J62" s="7" t="s">
        <v>45</v>
      </c>
      <c r="K62" s="7" t="s">
        <v>33</v>
      </c>
      <c r="L62" s="5" t="s">
        <v>25</v>
      </c>
    </row>
    <row r="63" spans="1:12" ht="45" x14ac:dyDescent="0.25">
      <c r="A63" s="3">
        <v>5</v>
      </c>
      <c r="B63" s="19" t="s">
        <v>46</v>
      </c>
      <c r="C63" s="8" t="s">
        <v>53</v>
      </c>
      <c r="D63" s="19" t="s">
        <v>46</v>
      </c>
      <c r="E63" s="20" t="s">
        <v>12</v>
      </c>
      <c r="F63" s="21">
        <v>1</v>
      </c>
      <c r="G63" s="21">
        <v>6642000</v>
      </c>
      <c r="H63" s="23">
        <f>F63*G63</f>
        <v>6642000</v>
      </c>
      <c r="I63" s="14">
        <f t="shared" si="5"/>
        <v>7439040.0000000009</v>
      </c>
      <c r="J63" s="9" t="s">
        <v>45</v>
      </c>
      <c r="K63" s="9" t="s">
        <v>33</v>
      </c>
      <c r="L63" s="22" t="s">
        <v>25</v>
      </c>
    </row>
    <row r="64" spans="1:12" ht="45" x14ac:dyDescent="0.25">
      <c r="A64" s="3">
        <v>6</v>
      </c>
      <c r="B64" s="28" t="s">
        <v>72</v>
      </c>
      <c r="C64" s="28" t="s">
        <v>62</v>
      </c>
      <c r="D64" s="28" t="s">
        <v>72</v>
      </c>
      <c r="E64" s="28" t="s">
        <v>12</v>
      </c>
      <c r="F64" s="28">
        <v>1</v>
      </c>
      <c r="G64" s="29">
        <v>323661</v>
      </c>
      <c r="H64" s="27">
        <v>323661</v>
      </c>
      <c r="I64" s="26">
        <f t="shared" si="5"/>
        <v>362500.32</v>
      </c>
      <c r="J64" s="28" t="s">
        <v>21</v>
      </c>
      <c r="K64" s="28" t="s">
        <v>33</v>
      </c>
      <c r="L64" s="28" t="s">
        <v>22</v>
      </c>
    </row>
    <row r="65" spans="1:12" ht="45" x14ac:dyDescent="0.25">
      <c r="A65" s="3">
        <v>7</v>
      </c>
      <c r="B65" s="7" t="s">
        <v>84</v>
      </c>
      <c r="C65" s="25" t="s">
        <v>20</v>
      </c>
      <c r="D65" s="7" t="s">
        <v>84</v>
      </c>
      <c r="E65" s="25" t="s">
        <v>12</v>
      </c>
      <c r="F65" s="7">
        <v>1</v>
      </c>
      <c r="G65" s="27">
        <v>640000</v>
      </c>
      <c r="H65" s="30">
        <f>F65*G65</f>
        <v>640000</v>
      </c>
      <c r="I65" s="31">
        <f t="shared" si="5"/>
        <v>716800.00000000012</v>
      </c>
      <c r="J65" s="25" t="s">
        <v>45</v>
      </c>
      <c r="K65" s="25" t="s">
        <v>33</v>
      </c>
      <c r="L65" s="25" t="s">
        <v>22</v>
      </c>
    </row>
    <row r="66" spans="1:12" ht="300" x14ac:dyDescent="0.25">
      <c r="A66" s="3">
        <v>8</v>
      </c>
      <c r="B66" s="18" t="s">
        <v>127</v>
      </c>
      <c r="C66" s="25" t="s">
        <v>53</v>
      </c>
      <c r="D66" s="18" t="s">
        <v>127</v>
      </c>
      <c r="E66" s="25" t="s">
        <v>12</v>
      </c>
      <c r="F66" s="43">
        <v>1</v>
      </c>
      <c r="G66" s="34">
        <v>22500000</v>
      </c>
      <c r="H66" s="30">
        <f>F66*G66</f>
        <v>22500000</v>
      </c>
      <c r="I66" s="31">
        <f t="shared" si="5"/>
        <v>25200000.000000004</v>
      </c>
      <c r="J66" s="43" t="s">
        <v>128</v>
      </c>
      <c r="K66" s="25" t="s">
        <v>33</v>
      </c>
      <c r="L66" s="25" t="s">
        <v>22</v>
      </c>
    </row>
    <row r="67" spans="1:12" ht="171" customHeight="1" x14ac:dyDescent="0.25">
      <c r="A67" s="3">
        <v>9</v>
      </c>
      <c r="B67" s="25" t="s">
        <v>170</v>
      </c>
      <c r="C67" s="25" t="s">
        <v>53</v>
      </c>
      <c r="D67" s="25" t="s">
        <v>170</v>
      </c>
      <c r="E67" s="25" t="s">
        <v>12</v>
      </c>
      <c r="F67" s="7">
        <v>1</v>
      </c>
      <c r="G67" s="27">
        <v>15000000</v>
      </c>
      <c r="H67" s="14">
        <f>F67*G67</f>
        <v>15000000</v>
      </c>
      <c r="I67" s="14">
        <f t="shared" si="5"/>
        <v>16800000</v>
      </c>
      <c r="J67" s="7" t="s">
        <v>169</v>
      </c>
      <c r="K67" s="25" t="s">
        <v>33</v>
      </c>
      <c r="L67" s="25" t="s">
        <v>22</v>
      </c>
    </row>
    <row r="68" spans="1:12" ht="75.75" customHeight="1" x14ac:dyDescent="0.25">
      <c r="A68" s="3">
        <v>10</v>
      </c>
      <c r="B68" s="25" t="s">
        <v>226</v>
      </c>
      <c r="C68" s="6" t="s">
        <v>20</v>
      </c>
      <c r="D68" s="25" t="s">
        <v>227</v>
      </c>
      <c r="E68" s="25" t="s">
        <v>12</v>
      </c>
      <c r="F68" s="7">
        <v>1</v>
      </c>
      <c r="G68" s="27">
        <v>1754000</v>
      </c>
      <c r="H68" s="14">
        <f>F68*G68</f>
        <v>1754000</v>
      </c>
      <c r="I68" s="14">
        <f t="shared" si="5"/>
        <v>1964480.0000000002</v>
      </c>
      <c r="J68" s="7" t="s">
        <v>228</v>
      </c>
      <c r="K68" s="25" t="s">
        <v>33</v>
      </c>
      <c r="L68" s="25" t="s">
        <v>229</v>
      </c>
    </row>
    <row r="69" spans="1:12" s="48" customFormat="1" ht="22.5" customHeight="1" x14ac:dyDescent="0.3">
      <c r="A69" s="66"/>
      <c r="B69" s="77" t="s">
        <v>185</v>
      </c>
      <c r="C69" s="78"/>
      <c r="D69" s="78"/>
      <c r="E69" s="78"/>
      <c r="F69" s="78"/>
      <c r="G69" s="79"/>
      <c r="H69" s="49">
        <f>SUM(H59:H68)</f>
        <v>49597661</v>
      </c>
      <c r="I69" s="49">
        <f>SUM(I59:I68)</f>
        <v>55549380.320000008</v>
      </c>
      <c r="J69" s="46"/>
      <c r="K69" s="47"/>
      <c r="L69" s="47"/>
    </row>
    <row r="70" spans="1:12" s="48" customFormat="1" ht="24" customHeight="1" x14ac:dyDescent="0.3">
      <c r="A70" s="66"/>
      <c r="B70" s="77" t="s">
        <v>186</v>
      </c>
      <c r="C70" s="78"/>
      <c r="D70" s="78"/>
      <c r="E70" s="78"/>
      <c r="F70" s="78"/>
      <c r="G70" s="79"/>
      <c r="H70" s="49">
        <f>H54+H69+H57</f>
        <v>514900095.88000005</v>
      </c>
      <c r="I70" s="49">
        <f>I54+I69+I57</f>
        <v>576688107.38560009</v>
      </c>
      <c r="J70" s="46"/>
      <c r="K70" s="47"/>
      <c r="L70" s="47"/>
    </row>
    <row r="71" spans="1:12" ht="43.5" customHeight="1" x14ac:dyDescent="0.25">
      <c r="A71" s="61"/>
      <c r="B71" s="93" t="s">
        <v>190</v>
      </c>
      <c r="C71" s="94"/>
      <c r="D71" s="94"/>
      <c r="E71" s="94"/>
      <c r="F71" s="94"/>
      <c r="G71" s="94"/>
      <c r="H71" s="94"/>
      <c r="I71" s="94"/>
      <c r="J71" s="94"/>
      <c r="K71" s="94"/>
      <c r="L71" s="95"/>
    </row>
    <row r="72" spans="1:12" ht="26.25" customHeight="1" x14ac:dyDescent="0.25">
      <c r="A72" s="64"/>
      <c r="B72" s="83" t="s">
        <v>180</v>
      </c>
      <c r="C72" s="84"/>
      <c r="D72" s="84"/>
      <c r="E72" s="84"/>
      <c r="F72" s="84"/>
      <c r="G72" s="84"/>
      <c r="H72" s="84"/>
      <c r="I72" s="84"/>
      <c r="J72" s="84"/>
      <c r="K72" s="84"/>
      <c r="L72" s="85"/>
    </row>
    <row r="73" spans="1:12" ht="45" x14ac:dyDescent="0.25">
      <c r="A73" s="3">
        <v>1</v>
      </c>
      <c r="B73" s="12" t="s">
        <v>19</v>
      </c>
      <c r="C73" s="6" t="s">
        <v>198</v>
      </c>
      <c r="D73" s="12" t="s">
        <v>19</v>
      </c>
      <c r="E73" s="13" t="s">
        <v>13</v>
      </c>
      <c r="F73" s="13">
        <v>1</v>
      </c>
      <c r="G73" s="14">
        <v>3891000</v>
      </c>
      <c r="H73" s="14">
        <v>3891000</v>
      </c>
      <c r="I73" s="14">
        <f>H73*1.12</f>
        <v>4357920</v>
      </c>
      <c r="J73" s="7" t="s">
        <v>45</v>
      </c>
      <c r="K73" s="7" t="s">
        <v>33</v>
      </c>
      <c r="L73" s="5" t="s">
        <v>22</v>
      </c>
    </row>
    <row r="74" spans="1:12" ht="45" x14ac:dyDescent="0.25">
      <c r="A74" s="3">
        <v>2</v>
      </c>
      <c r="B74" s="12" t="s">
        <v>48</v>
      </c>
      <c r="C74" s="6" t="s">
        <v>198</v>
      </c>
      <c r="D74" s="12" t="s">
        <v>48</v>
      </c>
      <c r="E74" s="13" t="s">
        <v>49</v>
      </c>
      <c r="F74" s="13">
        <v>1572</v>
      </c>
      <c r="G74" s="14">
        <v>426.43</v>
      </c>
      <c r="H74" s="14">
        <f t="shared" ref="H74:H83" si="6">F74*G74</f>
        <v>670347.96</v>
      </c>
      <c r="I74" s="14">
        <f>H74*1.12</f>
        <v>750789.71519999998</v>
      </c>
      <c r="J74" s="7" t="s">
        <v>45</v>
      </c>
      <c r="K74" s="7" t="s">
        <v>33</v>
      </c>
      <c r="L74" s="5" t="s">
        <v>22</v>
      </c>
    </row>
    <row r="75" spans="1:12" ht="60" x14ac:dyDescent="0.25">
      <c r="A75" s="3">
        <v>3</v>
      </c>
      <c r="B75" s="18" t="s">
        <v>50</v>
      </c>
      <c r="C75" s="6" t="s">
        <v>199</v>
      </c>
      <c r="D75" s="18" t="s">
        <v>50</v>
      </c>
      <c r="E75" s="7" t="s">
        <v>13</v>
      </c>
      <c r="F75" s="16">
        <v>1</v>
      </c>
      <c r="G75" s="16">
        <v>106194.46428571428</v>
      </c>
      <c r="H75" s="14">
        <f t="shared" si="6"/>
        <v>106194.46428571428</v>
      </c>
      <c r="I75" s="14">
        <v>118937.8</v>
      </c>
      <c r="J75" s="7" t="s">
        <v>21</v>
      </c>
      <c r="K75" s="7" t="s">
        <v>33</v>
      </c>
      <c r="L75" s="5" t="s">
        <v>22</v>
      </c>
    </row>
    <row r="76" spans="1:12" ht="60" x14ac:dyDescent="0.25">
      <c r="A76" s="3">
        <v>4</v>
      </c>
      <c r="B76" s="18" t="s">
        <v>51</v>
      </c>
      <c r="C76" s="6" t="s">
        <v>199</v>
      </c>
      <c r="D76" s="18" t="s">
        <v>51</v>
      </c>
      <c r="E76" s="7" t="s">
        <v>13</v>
      </c>
      <c r="F76" s="16">
        <v>1</v>
      </c>
      <c r="G76" s="16">
        <v>358163.39</v>
      </c>
      <c r="H76" s="14">
        <f t="shared" si="6"/>
        <v>358163.39</v>
      </c>
      <c r="I76" s="14">
        <f t="shared" ref="I76:I113" si="7">H76*1.12</f>
        <v>401142.99680000008</v>
      </c>
      <c r="J76" s="7" t="s">
        <v>21</v>
      </c>
      <c r="K76" s="7" t="s">
        <v>33</v>
      </c>
      <c r="L76" s="5" t="s">
        <v>22</v>
      </c>
    </row>
    <row r="77" spans="1:12" ht="64.5" customHeight="1" x14ac:dyDescent="0.25">
      <c r="A77" s="3">
        <v>5</v>
      </c>
      <c r="B77" s="18" t="s">
        <v>52</v>
      </c>
      <c r="C77" s="6" t="s">
        <v>199</v>
      </c>
      <c r="D77" s="18" t="s">
        <v>52</v>
      </c>
      <c r="E77" s="7" t="s">
        <v>13</v>
      </c>
      <c r="F77" s="16">
        <v>1</v>
      </c>
      <c r="G77" s="16">
        <v>153824.99999999997</v>
      </c>
      <c r="H77" s="14">
        <f t="shared" si="6"/>
        <v>153824.99999999997</v>
      </c>
      <c r="I77" s="14">
        <f t="shared" si="7"/>
        <v>172283.99999999997</v>
      </c>
      <c r="J77" s="7" t="s">
        <v>56</v>
      </c>
      <c r="K77" s="7" t="s">
        <v>33</v>
      </c>
      <c r="L77" s="5" t="s">
        <v>22</v>
      </c>
    </row>
    <row r="78" spans="1:12" ht="63" customHeight="1" x14ac:dyDescent="0.25">
      <c r="A78" s="3">
        <v>6</v>
      </c>
      <c r="B78" s="18" t="s">
        <v>44</v>
      </c>
      <c r="C78" s="6" t="s">
        <v>199</v>
      </c>
      <c r="D78" s="18" t="s">
        <v>44</v>
      </c>
      <c r="E78" s="7" t="s">
        <v>13</v>
      </c>
      <c r="F78" s="16">
        <v>1</v>
      </c>
      <c r="G78" s="16">
        <v>2076310.7150000001</v>
      </c>
      <c r="H78" s="14">
        <f t="shared" si="6"/>
        <v>2076310.7150000001</v>
      </c>
      <c r="I78" s="14">
        <f t="shared" si="7"/>
        <v>2325468.0008000005</v>
      </c>
      <c r="J78" s="7" t="s">
        <v>56</v>
      </c>
      <c r="K78" s="7" t="s">
        <v>33</v>
      </c>
      <c r="L78" s="5" t="s">
        <v>43</v>
      </c>
    </row>
    <row r="79" spans="1:12" ht="45" x14ac:dyDescent="0.25">
      <c r="A79" s="3">
        <v>7</v>
      </c>
      <c r="B79" s="18" t="s">
        <v>39</v>
      </c>
      <c r="C79" s="6" t="s">
        <v>199</v>
      </c>
      <c r="D79" s="18" t="s">
        <v>40</v>
      </c>
      <c r="E79" s="7" t="s">
        <v>28</v>
      </c>
      <c r="F79" s="16">
        <v>60</v>
      </c>
      <c r="G79" s="16">
        <v>800</v>
      </c>
      <c r="H79" s="14">
        <f t="shared" si="6"/>
        <v>48000</v>
      </c>
      <c r="I79" s="14">
        <f t="shared" si="7"/>
        <v>53760.000000000007</v>
      </c>
      <c r="J79" s="7" t="s">
        <v>38</v>
      </c>
      <c r="K79" s="7" t="s">
        <v>33</v>
      </c>
      <c r="L79" s="5" t="s">
        <v>22</v>
      </c>
    </row>
    <row r="80" spans="1:12" ht="45" x14ac:dyDescent="0.25">
      <c r="A80" s="3">
        <v>8</v>
      </c>
      <c r="B80" s="18" t="s">
        <v>16</v>
      </c>
      <c r="C80" s="6" t="s">
        <v>198</v>
      </c>
      <c r="D80" s="18" t="s">
        <v>16</v>
      </c>
      <c r="E80" s="13" t="s">
        <v>28</v>
      </c>
      <c r="F80" s="16">
        <v>85</v>
      </c>
      <c r="G80" s="16">
        <f>2000/1.12</f>
        <v>1785.7142857142856</v>
      </c>
      <c r="H80" s="14">
        <f t="shared" si="6"/>
        <v>151785.71428571426</v>
      </c>
      <c r="I80" s="14">
        <f t="shared" si="7"/>
        <v>170000</v>
      </c>
      <c r="J80" s="7" t="s">
        <v>26</v>
      </c>
      <c r="K80" s="7" t="s">
        <v>33</v>
      </c>
      <c r="L80" s="5" t="s">
        <v>22</v>
      </c>
    </row>
    <row r="81" spans="1:12" ht="60" x14ac:dyDescent="0.25">
      <c r="A81" s="3">
        <v>9</v>
      </c>
      <c r="B81" s="28" t="s">
        <v>70</v>
      </c>
      <c r="C81" s="6" t="s">
        <v>199</v>
      </c>
      <c r="D81" s="28" t="s">
        <v>70</v>
      </c>
      <c r="E81" s="28" t="s">
        <v>13</v>
      </c>
      <c r="F81" s="28">
        <v>1</v>
      </c>
      <c r="G81" s="29">
        <v>1889863</v>
      </c>
      <c r="H81" s="23">
        <f t="shared" si="6"/>
        <v>1889863</v>
      </c>
      <c r="I81" s="23">
        <f t="shared" si="7"/>
        <v>2116646.56</v>
      </c>
      <c r="J81" s="28" t="s">
        <v>56</v>
      </c>
      <c r="K81" s="28" t="s">
        <v>33</v>
      </c>
      <c r="L81" s="28" t="s">
        <v>22</v>
      </c>
    </row>
    <row r="82" spans="1:12" ht="45" x14ac:dyDescent="0.25">
      <c r="A82" s="3">
        <v>10</v>
      </c>
      <c r="B82" s="39" t="s">
        <v>73</v>
      </c>
      <c r="C82" s="6" t="s">
        <v>200</v>
      </c>
      <c r="D82" s="39" t="s">
        <v>73</v>
      </c>
      <c r="E82" s="25" t="s">
        <v>13</v>
      </c>
      <c r="F82" s="25">
        <v>1</v>
      </c>
      <c r="G82" s="27">
        <v>61741399</v>
      </c>
      <c r="H82" s="14">
        <f t="shared" si="6"/>
        <v>61741399</v>
      </c>
      <c r="I82" s="14">
        <f t="shared" si="7"/>
        <v>69150366.88000001</v>
      </c>
      <c r="J82" s="25" t="s">
        <v>74</v>
      </c>
      <c r="K82" s="25" t="s">
        <v>75</v>
      </c>
      <c r="L82" s="25" t="s">
        <v>22</v>
      </c>
    </row>
    <row r="83" spans="1:12" ht="60" x14ac:dyDescent="0.25">
      <c r="A83" s="3">
        <v>11</v>
      </c>
      <c r="B83" s="40" t="s">
        <v>76</v>
      </c>
      <c r="C83" s="6" t="s">
        <v>200</v>
      </c>
      <c r="D83" s="40" t="s">
        <v>76</v>
      </c>
      <c r="E83" s="28" t="s">
        <v>13</v>
      </c>
      <c r="F83" s="28">
        <v>1</v>
      </c>
      <c r="G83" s="29">
        <v>15704151</v>
      </c>
      <c r="H83" s="14">
        <f t="shared" si="6"/>
        <v>15704151</v>
      </c>
      <c r="I83" s="14">
        <f t="shared" si="7"/>
        <v>17588649.120000001</v>
      </c>
      <c r="J83" s="28" t="s">
        <v>78</v>
      </c>
      <c r="K83" s="28" t="s">
        <v>75</v>
      </c>
      <c r="L83" s="28" t="s">
        <v>22</v>
      </c>
    </row>
    <row r="84" spans="1:12" ht="60" x14ac:dyDescent="0.25">
      <c r="A84" s="3">
        <v>12</v>
      </c>
      <c r="B84" s="7" t="s">
        <v>85</v>
      </c>
      <c r="C84" s="6" t="s">
        <v>199</v>
      </c>
      <c r="D84" s="7" t="s">
        <v>85</v>
      </c>
      <c r="E84" s="25" t="s">
        <v>13</v>
      </c>
      <c r="F84" s="7">
        <v>1</v>
      </c>
      <c r="G84" s="27">
        <v>1837921</v>
      </c>
      <c r="H84" s="27">
        <v>1837921</v>
      </c>
      <c r="I84" s="31">
        <f t="shared" si="7"/>
        <v>2058471.5200000003</v>
      </c>
      <c r="J84" s="7" t="s">
        <v>71</v>
      </c>
      <c r="K84" s="25" t="s">
        <v>33</v>
      </c>
      <c r="L84" s="25" t="s">
        <v>22</v>
      </c>
    </row>
    <row r="85" spans="1:12" ht="60" x14ac:dyDescent="0.25">
      <c r="A85" s="3">
        <v>13</v>
      </c>
      <c r="B85" s="7" t="s">
        <v>86</v>
      </c>
      <c r="C85" s="6" t="s">
        <v>199</v>
      </c>
      <c r="D85" s="7" t="s">
        <v>86</v>
      </c>
      <c r="E85" s="25" t="s">
        <v>13</v>
      </c>
      <c r="F85" s="7">
        <v>1</v>
      </c>
      <c r="G85" s="27">
        <v>891964</v>
      </c>
      <c r="H85" s="27">
        <v>891964</v>
      </c>
      <c r="I85" s="31">
        <f t="shared" si="7"/>
        <v>998999.68</v>
      </c>
      <c r="J85" s="7" t="s">
        <v>87</v>
      </c>
      <c r="K85" s="25" t="s">
        <v>33</v>
      </c>
      <c r="L85" s="25" t="s">
        <v>22</v>
      </c>
    </row>
    <row r="86" spans="1:12" ht="60" x14ac:dyDescent="0.25">
      <c r="A86" s="3">
        <v>14</v>
      </c>
      <c r="B86" s="18" t="s">
        <v>94</v>
      </c>
      <c r="C86" s="6" t="s">
        <v>199</v>
      </c>
      <c r="D86" s="18" t="s">
        <v>94</v>
      </c>
      <c r="E86" s="25" t="s">
        <v>13</v>
      </c>
      <c r="F86" s="7">
        <v>1</v>
      </c>
      <c r="G86" s="27">
        <v>1356980.36</v>
      </c>
      <c r="H86" s="30">
        <f t="shared" ref="H86:H113" si="8">F86*G86</f>
        <v>1356980.36</v>
      </c>
      <c r="I86" s="31">
        <f t="shared" si="7"/>
        <v>1519818.0032000002</v>
      </c>
      <c r="J86" s="7" t="s">
        <v>56</v>
      </c>
      <c r="K86" s="25" t="s">
        <v>33</v>
      </c>
      <c r="L86" s="25" t="s">
        <v>22</v>
      </c>
    </row>
    <row r="87" spans="1:12" ht="60" x14ac:dyDescent="0.25">
      <c r="A87" s="3">
        <v>15</v>
      </c>
      <c r="B87" s="18" t="s">
        <v>95</v>
      </c>
      <c r="C87" s="6" t="s">
        <v>199</v>
      </c>
      <c r="D87" s="18" t="s">
        <v>95</v>
      </c>
      <c r="E87" s="25" t="s">
        <v>13</v>
      </c>
      <c r="F87" s="9">
        <v>1</v>
      </c>
      <c r="G87" s="27">
        <v>270727.67999999999</v>
      </c>
      <c r="H87" s="30">
        <f t="shared" si="8"/>
        <v>270727.67999999999</v>
      </c>
      <c r="I87" s="31">
        <f t="shared" si="7"/>
        <v>303215.00160000002</v>
      </c>
      <c r="J87" s="9" t="s">
        <v>21</v>
      </c>
      <c r="K87" s="28" t="s">
        <v>33</v>
      </c>
      <c r="L87" s="25" t="s">
        <v>22</v>
      </c>
    </row>
    <row r="88" spans="1:12" ht="60" x14ac:dyDescent="0.25">
      <c r="A88" s="3">
        <v>16</v>
      </c>
      <c r="B88" s="18" t="s">
        <v>106</v>
      </c>
      <c r="C88" s="6" t="s">
        <v>199</v>
      </c>
      <c r="D88" s="18" t="s">
        <v>106</v>
      </c>
      <c r="E88" s="25" t="s">
        <v>13</v>
      </c>
      <c r="F88" s="7">
        <v>1</v>
      </c>
      <c r="G88" s="31">
        <v>9821428.5700000003</v>
      </c>
      <c r="H88" s="30">
        <f t="shared" si="8"/>
        <v>9821428.5700000003</v>
      </c>
      <c r="I88" s="31">
        <f t="shared" si="7"/>
        <v>10999999.998400001</v>
      </c>
      <c r="J88" s="7" t="s">
        <v>56</v>
      </c>
      <c r="K88" s="25" t="s">
        <v>33</v>
      </c>
      <c r="L88" s="25" t="s">
        <v>22</v>
      </c>
    </row>
    <row r="89" spans="1:12" ht="60" x14ac:dyDescent="0.25">
      <c r="A89" s="3">
        <v>17</v>
      </c>
      <c r="B89" s="18" t="s">
        <v>109</v>
      </c>
      <c r="C89" s="6" t="s">
        <v>200</v>
      </c>
      <c r="D89" s="18" t="s">
        <v>109</v>
      </c>
      <c r="E89" s="25" t="s">
        <v>13</v>
      </c>
      <c r="F89" s="43">
        <v>1</v>
      </c>
      <c r="G89" s="31">
        <v>27442142</v>
      </c>
      <c r="H89" s="30">
        <f t="shared" si="8"/>
        <v>27442142</v>
      </c>
      <c r="I89" s="31">
        <f t="shared" si="7"/>
        <v>30735199.040000003</v>
      </c>
      <c r="J89" s="7" t="s">
        <v>111</v>
      </c>
      <c r="K89" s="13" t="s">
        <v>110</v>
      </c>
      <c r="L89" s="25" t="s">
        <v>22</v>
      </c>
    </row>
    <row r="90" spans="1:12" ht="45" x14ac:dyDescent="0.25">
      <c r="A90" s="3">
        <v>18</v>
      </c>
      <c r="B90" s="18" t="s">
        <v>112</v>
      </c>
      <c r="C90" s="6" t="s">
        <v>199</v>
      </c>
      <c r="D90" s="18" t="s">
        <v>112</v>
      </c>
      <c r="E90" s="25" t="s">
        <v>13</v>
      </c>
      <c r="F90" s="43">
        <v>1</v>
      </c>
      <c r="G90" s="31">
        <v>400000</v>
      </c>
      <c r="H90" s="30">
        <f t="shared" si="8"/>
        <v>400000</v>
      </c>
      <c r="I90" s="31">
        <f t="shared" si="7"/>
        <v>448000.00000000006</v>
      </c>
      <c r="J90" s="7" t="s">
        <v>21</v>
      </c>
      <c r="K90" s="25" t="s">
        <v>33</v>
      </c>
      <c r="L90" s="25" t="s">
        <v>22</v>
      </c>
    </row>
    <row r="91" spans="1:12" ht="60" x14ac:dyDescent="0.25">
      <c r="A91" s="3">
        <v>19</v>
      </c>
      <c r="B91" s="18" t="s">
        <v>118</v>
      </c>
      <c r="C91" s="6" t="s">
        <v>199</v>
      </c>
      <c r="D91" s="18" t="s">
        <v>118</v>
      </c>
      <c r="E91" s="25" t="s">
        <v>13</v>
      </c>
      <c r="F91" s="7">
        <v>1</v>
      </c>
      <c r="G91" s="27">
        <v>1230888</v>
      </c>
      <c r="H91" s="30">
        <f t="shared" si="8"/>
        <v>1230888</v>
      </c>
      <c r="I91" s="31">
        <f t="shared" si="7"/>
        <v>1378594.56</v>
      </c>
      <c r="J91" s="7" t="s">
        <v>87</v>
      </c>
      <c r="K91" s="25" t="s">
        <v>33</v>
      </c>
      <c r="L91" s="25" t="s">
        <v>22</v>
      </c>
    </row>
    <row r="92" spans="1:12" ht="60" x14ac:dyDescent="0.25">
      <c r="A92" s="3">
        <v>20</v>
      </c>
      <c r="B92" s="40" t="s">
        <v>126</v>
      </c>
      <c r="C92" s="6" t="s">
        <v>200</v>
      </c>
      <c r="D92" s="40" t="s">
        <v>126</v>
      </c>
      <c r="E92" s="25" t="s">
        <v>13</v>
      </c>
      <c r="F92" s="7">
        <v>1</v>
      </c>
      <c r="G92" s="34">
        <v>9473520</v>
      </c>
      <c r="H92" s="30">
        <f t="shared" si="8"/>
        <v>9473520</v>
      </c>
      <c r="I92" s="31">
        <f t="shared" si="7"/>
        <v>10610342.4</v>
      </c>
      <c r="J92" s="7" t="s">
        <v>124</v>
      </c>
      <c r="K92" s="13" t="s">
        <v>110</v>
      </c>
      <c r="L92" s="25" t="s">
        <v>22</v>
      </c>
    </row>
    <row r="93" spans="1:12" ht="45" x14ac:dyDescent="0.25">
      <c r="A93" s="3">
        <v>21</v>
      </c>
      <c r="B93" s="18" t="s">
        <v>121</v>
      </c>
      <c r="C93" s="6" t="s">
        <v>200</v>
      </c>
      <c r="D93" s="18" t="s">
        <v>121</v>
      </c>
      <c r="E93" s="25" t="s">
        <v>13</v>
      </c>
      <c r="F93" s="7">
        <v>1</v>
      </c>
      <c r="G93" s="34">
        <v>2080080</v>
      </c>
      <c r="H93" s="30">
        <f t="shared" si="8"/>
        <v>2080080</v>
      </c>
      <c r="I93" s="31">
        <f t="shared" si="7"/>
        <v>2329689.6</v>
      </c>
      <c r="J93" s="7" t="s">
        <v>104</v>
      </c>
      <c r="K93" s="13" t="s">
        <v>110</v>
      </c>
      <c r="L93" s="25" t="s">
        <v>22</v>
      </c>
    </row>
    <row r="94" spans="1:12" ht="60" x14ac:dyDescent="0.25">
      <c r="A94" s="3">
        <v>22</v>
      </c>
      <c r="B94" s="18" t="s">
        <v>122</v>
      </c>
      <c r="C94" s="6" t="s">
        <v>200</v>
      </c>
      <c r="D94" s="18" t="s">
        <v>122</v>
      </c>
      <c r="E94" s="25" t="s">
        <v>13</v>
      </c>
      <c r="F94" s="7">
        <v>1</v>
      </c>
      <c r="G94" s="34">
        <v>13611600</v>
      </c>
      <c r="H94" s="30">
        <f t="shared" si="8"/>
        <v>13611600</v>
      </c>
      <c r="I94" s="31">
        <f t="shared" si="7"/>
        <v>15244992.000000002</v>
      </c>
      <c r="J94" s="7" t="s">
        <v>125</v>
      </c>
      <c r="K94" s="13" t="s">
        <v>110</v>
      </c>
      <c r="L94" s="25" t="s">
        <v>22</v>
      </c>
    </row>
    <row r="95" spans="1:12" ht="60" x14ac:dyDescent="0.25">
      <c r="A95" s="3">
        <v>23</v>
      </c>
      <c r="B95" s="18" t="s">
        <v>123</v>
      </c>
      <c r="C95" s="6" t="s">
        <v>200</v>
      </c>
      <c r="D95" s="18" t="s">
        <v>123</v>
      </c>
      <c r="E95" s="25" t="s">
        <v>13</v>
      </c>
      <c r="F95" s="7">
        <v>1</v>
      </c>
      <c r="G95" s="34">
        <v>25534320</v>
      </c>
      <c r="H95" s="30">
        <f t="shared" si="8"/>
        <v>25534320</v>
      </c>
      <c r="I95" s="31">
        <f t="shared" si="7"/>
        <v>28598438.400000002</v>
      </c>
      <c r="J95" s="7" t="s">
        <v>124</v>
      </c>
      <c r="K95" s="13" t="s">
        <v>110</v>
      </c>
      <c r="L95" s="25" t="s">
        <v>22</v>
      </c>
    </row>
    <row r="96" spans="1:12" ht="45" x14ac:dyDescent="0.25">
      <c r="A96" s="3">
        <v>24</v>
      </c>
      <c r="B96" s="18" t="s">
        <v>132</v>
      </c>
      <c r="C96" s="6" t="s">
        <v>199</v>
      </c>
      <c r="D96" s="18" t="s">
        <v>132</v>
      </c>
      <c r="E96" s="25" t="s">
        <v>13</v>
      </c>
      <c r="F96" s="7">
        <v>1</v>
      </c>
      <c r="G96" s="34">
        <v>2705603</v>
      </c>
      <c r="H96" s="30">
        <f t="shared" si="8"/>
        <v>2705603</v>
      </c>
      <c r="I96" s="31">
        <f t="shared" si="7"/>
        <v>3030275.3600000003</v>
      </c>
      <c r="J96" s="7" t="s">
        <v>87</v>
      </c>
      <c r="K96" s="25" t="s">
        <v>33</v>
      </c>
      <c r="L96" s="25" t="s">
        <v>22</v>
      </c>
    </row>
    <row r="97" spans="1:12" ht="45" x14ac:dyDescent="0.25">
      <c r="A97" s="3">
        <v>25</v>
      </c>
      <c r="B97" s="18" t="s">
        <v>133</v>
      </c>
      <c r="C97" s="6" t="s">
        <v>199</v>
      </c>
      <c r="D97" s="18" t="s">
        <v>133</v>
      </c>
      <c r="E97" s="25" t="s">
        <v>13</v>
      </c>
      <c r="F97" s="7">
        <v>1</v>
      </c>
      <c r="G97" s="34">
        <v>267768</v>
      </c>
      <c r="H97" s="30">
        <f t="shared" si="8"/>
        <v>267768</v>
      </c>
      <c r="I97" s="31">
        <f t="shared" si="7"/>
        <v>299900.16000000003</v>
      </c>
      <c r="J97" s="7" t="s">
        <v>87</v>
      </c>
      <c r="K97" s="25" t="s">
        <v>33</v>
      </c>
      <c r="L97" s="25" t="s">
        <v>22</v>
      </c>
    </row>
    <row r="98" spans="1:12" ht="45" x14ac:dyDescent="0.25">
      <c r="A98" s="3">
        <v>26</v>
      </c>
      <c r="B98" s="18" t="s">
        <v>134</v>
      </c>
      <c r="C98" s="6" t="s">
        <v>199</v>
      </c>
      <c r="D98" s="18" t="s">
        <v>134</v>
      </c>
      <c r="E98" s="25" t="s">
        <v>13</v>
      </c>
      <c r="F98" s="7">
        <v>1</v>
      </c>
      <c r="G98" s="34">
        <v>409634</v>
      </c>
      <c r="H98" s="30">
        <f t="shared" si="8"/>
        <v>409634</v>
      </c>
      <c r="I98" s="31">
        <f t="shared" si="7"/>
        <v>458790.08</v>
      </c>
      <c r="J98" s="7" t="s">
        <v>56</v>
      </c>
      <c r="K98" s="25" t="s">
        <v>33</v>
      </c>
      <c r="L98" s="25" t="s">
        <v>22</v>
      </c>
    </row>
    <row r="99" spans="1:12" ht="180" x14ac:dyDescent="0.25">
      <c r="A99" s="3">
        <v>27</v>
      </c>
      <c r="B99" s="18" t="s">
        <v>250</v>
      </c>
      <c r="C99" s="6" t="s">
        <v>199</v>
      </c>
      <c r="D99" s="18" t="s">
        <v>250</v>
      </c>
      <c r="E99" s="25" t="s">
        <v>13</v>
      </c>
      <c r="F99" s="43">
        <v>1</v>
      </c>
      <c r="G99" s="34">
        <v>218295</v>
      </c>
      <c r="H99" s="30">
        <f t="shared" si="8"/>
        <v>218295</v>
      </c>
      <c r="I99" s="31">
        <f t="shared" si="7"/>
        <v>244490.40000000002</v>
      </c>
      <c r="J99" s="7" t="s">
        <v>136</v>
      </c>
      <c r="K99" s="25" t="s">
        <v>33</v>
      </c>
      <c r="L99" s="25" t="s">
        <v>22</v>
      </c>
    </row>
    <row r="100" spans="1:12" ht="120" x14ac:dyDescent="0.25">
      <c r="A100" s="3">
        <v>28</v>
      </c>
      <c r="B100" s="18" t="s">
        <v>148</v>
      </c>
      <c r="C100" s="6" t="s">
        <v>199</v>
      </c>
      <c r="D100" s="18" t="s">
        <v>148</v>
      </c>
      <c r="E100" s="25" t="s">
        <v>13</v>
      </c>
      <c r="F100" s="43">
        <v>1</v>
      </c>
      <c r="G100" s="34">
        <v>1337500</v>
      </c>
      <c r="H100" s="30">
        <f t="shared" si="8"/>
        <v>1337500</v>
      </c>
      <c r="I100" s="31">
        <f t="shared" si="7"/>
        <v>1498000.0000000002</v>
      </c>
      <c r="J100" s="7" t="s">
        <v>151</v>
      </c>
      <c r="K100" s="25" t="s">
        <v>33</v>
      </c>
      <c r="L100" s="25" t="s">
        <v>22</v>
      </c>
    </row>
    <row r="101" spans="1:12" ht="135" x14ac:dyDescent="0.25">
      <c r="A101" s="3">
        <v>29</v>
      </c>
      <c r="B101" s="19" t="s">
        <v>156</v>
      </c>
      <c r="C101" s="6" t="s">
        <v>199</v>
      </c>
      <c r="D101" s="19" t="s">
        <v>156</v>
      </c>
      <c r="E101" s="28" t="s">
        <v>13</v>
      </c>
      <c r="F101" s="7">
        <v>1</v>
      </c>
      <c r="G101" s="27">
        <v>258189</v>
      </c>
      <c r="H101" s="14">
        <f t="shared" si="8"/>
        <v>258189</v>
      </c>
      <c r="I101" s="14">
        <f t="shared" si="7"/>
        <v>289171.68000000005</v>
      </c>
      <c r="J101" s="7" t="s">
        <v>157</v>
      </c>
      <c r="K101" s="25" t="s">
        <v>33</v>
      </c>
      <c r="L101" s="25" t="s">
        <v>22</v>
      </c>
    </row>
    <row r="102" spans="1:12" ht="45" x14ac:dyDescent="0.25">
      <c r="A102" s="3">
        <v>30</v>
      </c>
      <c r="B102" s="25" t="s">
        <v>158</v>
      </c>
      <c r="C102" s="6" t="s">
        <v>199</v>
      </c>
      <c r="D102" s="25" t="s">
        <v>158</v>
      </c>
      <c r="E102" s="28" t="s">
        <v>63</v>
      </c>
      <c r="F102" s="7">
        <v>200</v>
      </c>
      <c r="G102" s="27">
        <v>2500</v>
      </c>
      <c r="H102" s="14">
        <f t="shared" si="8"/>
        <v>500000</v>
      </c>
      <c r="I102" s="14">
        <f t="shared" si="7"/>
        <v>560000</v>
      </c>
      <c r="J102" s="7" t="s">
        <v>161</v>
      </c>
      <c r="K102" s="25" t="s">
        <v>33</v>
      </c>
      <c r="L102" s="25" t="s">
        <v>22</v>
      </c>
    </row>
    <row r="103" spans="1:12" ht="45" x14ac:dyDescent="0.25">
      <c r="A103" s="3">
        <v>31</v>
      </c>
      <c r="B103" s="19" t="s">
        <v>159</v>
      </c>
      <c r="C103" s="6" t="s">
        <v>199</v>
      </c>
      <c r="D103" s="19" t="s">
        <v>159</v>
      </c>
      <c r="E103" s="28" t="s">
        <v>63</v>
      </c>
      <c r="F103" s="7">
        <v>200</v>
      </c>
      <c r="G103" s="27">
        <v>3300</v>
      </c>
      <c r="H103" s="14">
        <f t="shared" si="8"/>
        <v>660000</v>
      </c>
      <c r="I103" s="14">
        <f t="shared" si="7"/>
        <v>739200.00000000012</v>
      </c>
      <c r="J103" s="7" t="s">
        <v>161</v>
      </c>
      <c r="K103" s="25" t="s">
        <v>33</v>
      </c>
      <c r="L103" s="25" t="s">
        <v>22</v>
      </c>
    </row>
    <row r="104" spans="1:12" ht="45" x14ac:dyDescent="0.25">
      <c r="A104" s="3">
        <v>32</v>
      </c>
      <c r="B104" s="28" t="s">
        <v>160</v>
      </c>
      <c r="C104" s="6" t="s">
        <v>199</v>
      </c>
      <c r="D104" s="28" t="s">
        <v>160</v>
      </c>
      <c r="E104" s="28" t="s">
        <v>63</v>
      </c>
      <c r="F104" s="7">
        <v>200</v>
      </c>
      <c r="G104" s="27">
        <v>570</v>
      </c>
      <c r="H104" s="14">
        <f t="shared" si="8"/>
        <v>114000</v>
      </c>
      <c r="I104" s="14">
        <f t="shared" si="7"/>
        <v>127680.00000000001</v>
      </c>
      <c r="J104" s="7" t="s">
        <v>161</v>
      </c>
      <c r="K104" s="25" t="s">
        <v>33</v>
      </c>
      <c r="L104" s="25" t="s">
        <v>22</v>
      </c>
    </row>
    <row r="105" spans="1:12" ht="60" x14ac:dyDescent="0.25">
      <c r="A105" s="3">
        <v>33</v>
      </c>
      <c r="B105" s="28" t="s">
        <v>162</v>
      </c>
      <c r="C105" s="6" t="s">
        <v>199</v>
      </c>
      <c r="D105" s="28" t="s">
        <v>162</v>
      </c>
      <c r="E105" s="28" t="s">
        <v>13</v>
      </c>
      <c r="F105" s="7">
        <v>1</v>
      </c>
      <c r="G105" s="27">
        <v>717959.8</v>
      </c>
      <c r="H105" s="14">
        <f t="shared" si="8"/>
        <v>717959.8</v>
      </c>
      <c r="I105" s="14">
        <f t="shared" si="7"/>
        <v>804114.97600000014</v>
      </c>
      <c r="J105" s="7" t="s">
        <v>163</v>
      </c>
      <c r="K105" s="25" t="s">
        <v>33</v>
      </c>
      <c r="L105" s="25" t="s">
        <v>22</v>
      </c>
    </row>
    <row r="106" spans="1:12" ht="75" x14ac:dyDescent="0.25">
      <c r="A106" s="3">
        <v>34</v>
      </c>
      <c r="B106" s="28" t="s">
        <v>164</v>
      </c>
      <c r="C106" s="6" t="s">
        <v>199</v>
      </c>
      <c r="D106" s="28" t="s">
        <v>164</v>
      </c>
      <c r="E106" s="28" t="s">
        <v>13</v>
      </c>
      <c r="F106" s="7">
        <v>1</v>
      </c>
      <c r="G106" s="27">
        <v>86065</v>
      </c>
      <c r="H106" s="14">
        <f t="shared" si="8"/>
        <v>86065</v>
      </c>
      <c r="I106" s="14">
        <f t="shared" si="7"/>
        <v>96392.8</v>
      </c>
      <c r="J106" s="7" t="s">
        <v>163</v>
      </c>
      <c r="K106" s="25" t="s">
        <v>33</v>
      </c>
      <c r="L106" s="25" t="s">
        <v>22</v>
      </c>
    </row>
    <row r="107" spans="1:12" ht="67.5" customHeight="1" x14ac:dyDescent="0.25">
      <c r="A107" s="3">
        <v>35</v>
      </c>
      <c r="B107" s="18" t="s">
        <v>166</v>
      </c>
      <c r="C107" s="6" t="s">
        <v>199</v>
      </c>
      <c r="D107" s="18" t="s">
        <v>166</v>
      </c>
      <c r="E107" s="25" t="s">
        <v>13</v>
      </c>
      <c r="F107" s="7">
        <v>1</v>
      </c>
      <c r="G107" s="31">
        <v>254642.86</v>
      </c>
      <c r="H107" s="30">
        <f t="shared" si="8"/>
        <v>254642.86</v>
      </c>
      <c r="I107" s="31">
        <f t="shared" si="7"/>
        <v>285200.00320000004</v>
      </c>
      <c r="J107" s="7" t="s">
        <v>64</v>
      </c>
      <c r="K107" s="25" t="s">
        <v>33</v>
      </c>
      <c r="L107" s="25" t="s">
        <v>22</v>
      </c>
    </row>
    <row r="108" spans="1:12" ht="135" x14ac:dyDescent="0.25">
      <c r="A108" s="3">
        <v>36</v>
      </c>
      <c r="B108" s="19" t="s">
        <v>167</v>
      </c>
      <c r="C108" s="6" t="s">
        <v>199</v>
      </c>
      <c r="D108" s="19" t="s">
        <v>167</v>
      </c>
      <c r="E108" s="28" t="s">
        <v>13</v>
      </c>
      <c r="F108" s="7">
        <v>1</v>
      </c>
      <c r="G108" s="27">
        <v>2820232</v>
      </c>
      <c r="H108" s="14">
        <f t="shared" si="8"/>
        <v>2820232</v>
      </c>
      <c r="I108" s="14">
        <f t="shared" si="7"/>
        <v>3158659.8400000003</v>
      </c>
      <c r="J108" s="7" t="s">
        <v>168</v>
      </c>
      <c r="K108" s="25" t="s">
        <v>33</v>
      </c>
      <c r="L108" s="25" t="s">
        <v>22</v>
      </c>
    </row>
    <row r="109" spans="1:12" ht="90" x14ac:dyDescent="0.25">
      <c r="A109" s="3">
        <v>37</v>
      </c>
      <c r="B109" s="28" t="s">
        <v>172</v>
      </c>
      <c r="C109" s="6" t="s">
        <v>200</v>
      </c>
      <c r="D109" s="28" t="s">
        <v>179</v>
      </c>
      <c r="E109" s="28" t="s">
        <v>13</v>
      </c>
      <c r="F109" s="7">
        <v>1</v>
      </c>
      <c r="G109" s="27">
        <v>18991680</v>
      </c>
      <c r="H109" s="14">
        <f t="shared" si="8"/>
        <v>18991680</v>
      </c>
      <c r="I109" s="14">
        <f t="shared" si="7"/>
        <v>21270681.600000001</v>
      </c>
      <c r="J109" s="7" t="s">
        <v>176</v>
      </c>
      <c r="K109" s="13" t="s">
        <v>110</v>
      </c>
      <c r="L109" s="25" t="s">
        <v>22</v>
      </c>
    </row>
    <row r="110" spans="1:12" ht="75" x14ac:dyDescent="0.25">
      <c r="A110" s="3">
        <v>38</v>
      </c>
      <c r="B110" s="28" t="s">
        <v>175</v>
      </c>
      <c r="C110" s="6" t="s">
        <v>200</v>
      </c>
      <c r="D110" s="28" t="s">
        <v>179</v>
      </c>
      <c r="E110" s="28" t="s">
        <v>13</v>
      </c>
      <c r="F110" s="7">
        <v>1</v>
      </c>
      <c r="G110" s="27">
        <v>53694000</v>
      </c>
      <c r="H110" s="14">
        <f t="shared" si="8"/>
        <v>53694000</v>
      </c>
      <c r="I110" s="14">
        <f t="shared" si="7"/>
        <v>60137280.000000007</v>
      </c>
      <c r="J110" s="7" t="s">
        <v>177</v>
      </c>
      <c r="K110" s="13" t="s">
        <v>110</v>
      </c>
      <c r="L110" s="25" t="s">
        <v>22</v>
      </c>
    </row>
    <row r="111" spans="1:12" ht="75" x14ac:dyDescent="0.25">
      <c r="A111" s="3">
        <v>39</v>
      </c>
      <c r="B111" s="28" t="s">
        <v>174</v>
      </c>
      <c r="C111" s="6" t="s">
        <v>200</v>
      </c>
      <c r="D111" s="28" t="s">
        <v>179</v>
      </c>
      <c r="E111" s="28" t="s">
        <v>13</v>
      </c>
      <c r="F111" s="7">
        <v>1</v>
      </c>
      <c r="G111" s="27">
        <v>80036880</v>
      </c>
      <c r="H111" s="14">
        <f t="shared" si="8"/>
        <v>80036880</v>
      </c>
      <c r="I111" s="14">
        <f t="shared" si="7"/>
        <v>89641305.600000009</v>
      </c>
      <c r="J111" s="7" t="s">
        <v>178</v>
      </c>
      <c r="K111" s="13" t="s">
        <v>110</v>
      </c>
      <c r="L111" s="25" t="s">
        <v>22</v>
      </c>
    </row>
    <row r="112" spans="1:12" ht="75" x14ac:dyDescent="0.25">
      <c r="A112" s="3">
        <v>40</v>
      </c>
      <c r="B112" s="25" t="s">
        <v>173</v>
      </c>
      <c r="C112" s="6" t="s">
        <v>200</v>
      </c>
      <c r="D112" s="25" t="s">
        <v>179</v>
      </c>
      <c r="E112" s="25" t="s">
        <v>13</v>
      </c>
      <c r="F112" s="7">
        <v>1</v>
      </c>
      <c r="G112" s="27">
        <v>9138000</v>
      </c>
      <c r="H112" s="14">
        <f t="shared" si="8"/>
        <v>9138000</v>
      </c>
      <c r="I112" s="14">
        <f t="shared" si="7"/>
        <v>10234560.000000002</v>
      </c>
      <c r="J112" s="7" t="s">
        <v>157</v>
      </c>
      <c r="K112" s="13" t="s">
        <v>110</v>
      </c>
      <c r="L112" s="25" t="s">
        <v>22</v>
      </c>
    </row>
    <row r="113" spans="1:13" ht="150" x14ac:dyDescent="0.25">
      <c r="A113" s="3">
        <v>41</v>
      </c>
      <c r="B113" s="25" t="s">
        <v>197</v>
      </c>
      <c r="C113" s="6" t="s">
        <v>199</v>
      </c>
      <c r="D113" s="25" t="s">
        <v>179</v>
      </c>
      <c r="E113" s="25" t="s">
        <v>13</v>
      </c>
      <c r="F113" s="7">
        <v>1</v>
      </c>
      <c r="G113" s="27">
        <v>1521193.75</v>
      </c>
      <c r="H113" s="14">
        <f t="shared" si="8"/>
        <v>1521193.75</v>
      </c>
      <c r="I113" s="14">
        <f t="shared" si="7"/>
        <v>1703737.0000000002</v>
      </c>
      <c r="J113" s="7" t="s">
        <v>194</v>
      </c>
      <c r="K113" s="25" t="s">
        <v>33</v>
      </c>
      <c r="L113" s="25" t="s">
        <v>22</v>
      </c>
    </row>
    <row r="114" spans="1:13" ht="60" x14ac:dyDescent="0.25">
      <c r="A114" s="3">
        <v>42</v>
      </c>
      <c r="B114" s="25" t="s">
        <v>192</v>
      </c>
      <c r="C114" s="6" t="s">
        <v>199</v>
      </c>
      <c r="D114" s="25" t="s">
        <v>179</v>
      </c>
      <c r="E114" s="25" t="s">
        <v>13</v>
      </c>
      <c r="F114" s="7">
        <v>1</v>
      </c>
      <c r="G114" s="27">
        <v>851120.54</v>
      </c>
      <c r="H114" s="14">
        <f>F114*G114</f>
        <v>851120.54</v>
      </c>
      <c r="I114" s="14">
        <f>H114*1.12</f>
        <v>953255.00480000011</v>
      </c>
      <c r="J114" s="7" t="s">
        <v>194</v>
      </c>
      <c r="K114" s="25" t="s">
        <v>33</v>
      </c>
      <c r="L114" s="25" t="s">
        <v>22</v>
      </c>
    </row>
    <row r="115" spans="1:13" ht="60" x14ac:dyDescent="0.25">
      <c r="A115" s="3">
        <v>43</v>
      </c>
      <c r="B115" s="25" t="s">
        <v>193</v>
      </c>
      <c r="C115" s="6" t="s">
        <v>199</v>
      </c>
      <c r="D115" s="25" t="s">
        <v>179</v>
      </c>
      <c r="E115" s="25" t="s">
        <v>13</v>
      </c>
      <c r="F115" s="7">
        <v>1</v>
      </c>
      <c r="G115" s="27">
        <v>123553.57</v>
      </c>
      <c r="H115" s="14">
        <f>F115*G115</f>
        <v>123553.57</v>
      </c>
      <c r="I115" s="14">
        <f>H115*1.12</f>
        <v>138379.99840000001</v>
      </c>
      <c r="J115" s="7" t="s">
        <v>195</v>
      </c>
      <c r="K115" s="25" t="s">
        <v>33</v>
      </c>
      <c r="L115" s="25" t="s">
        <v>22</v>
      </c>
    </row>
    <row r="116" spans="1:13" ht="120" customHeight="1" x14ac:dyDescent="0.25">
      <c r="A116" s="3">
        <v>44</v>
      </c>
      <c r="B116" s="25" t="s">
        <v>205</v>
      </c>
      <c r="C116" s="6" t="s">
        <v>199</v>
      </c>
      <c r="D116" s="25" t="s">
        <v>206</v>
      </c>
      <c r="E116" s="25" t="s">
        <v>13</v>
      </c>
      <c r="F116" s="7">
        <v>1</v>
      </c>
      <c r="G116" s="27">
        <v>2178572</v>
      </c>
      <c r="H116" s="14">
        <f>F116*G116</f>
        <v>2178572</v>
      </c>
      <c r="I116" s="14">
        <f>H116*1.12</f>
        <v>2440000.64</v>
      </c>
      <c r="J116" s="7" t="s">
        <v>168</v>
      </c>
      <c r="K116" s="25" t="s">
        <v>33</v>
      </c>
      <c r="L116" s="25" t="s">
        <v>22</v>
      </c>
    </row>
    <row r="117" spans="1:13" ht="142.5" customHeight="1" x14ac:dyDescent="0.25">
      <c r="A117" s="3">
        <v>45</v>
      </c>
      <c r="B117" s="12" t="s">
        <v>207</v>
      </c>
      <c r="C117" s="6" t="s">
        <v>199</v>
      </c>
      <c r="D117" s="56" t="s">
        <v>208</v>
      </c>
      <c r="E117" s="13" t="s">
        <v>13</v>
      </c>
      <c r="F117" s="13">
        <v>1</v>
      </c>
      <c r="G117" s="14">
        <v>3550000</v>
      </c>
      <c r="H117" s="14">
        <f>F117*G117</f>
        <v>3550000</v>
      </c>
      <c r="I117" s="14">
        <f>H117*1.12</f>
        <v>3976000.0000000005</v>
      </c>
      <c r="J117" s="27" t="s">
        <v>233</v>
      </c>
      <c r="K117" s="25" t="s">
        <v>33</v>
      </c>
      <c r="L117" s="7" t="s">
        <v>22</v>
      </c>
    </row>
    <row r="118" spans="1:13" ht="142.5" customHeight="1" x14ac:dyDescent="0.25">
      <c r="A118" s="3">
        <v>46</v>
      </c>
      <c r="B118" s="12" t="s">
        <v>231</v>
      </c>
      <c r="C118" s="6" t="s">
        <v>199</v>
      </c>
      <c r="D118" s="56" t="s">
        <v>179</v>
      </c>
      <c r="E118" s="13" t="s">
        <v>13</v>
      </c>
      <c r="F118" s="13">
        <v>1</v>
      </c>
      <c r="G118" s="14">
        <v>142856.25</v>
      </c>
      <c r="H118" s="14">
        <f>F118*G118</f>
        <v>142856.25</v>
      </c>
      <c r="I118" s="14">
        <f>H118*1.12</f>
        <v>159999.00000000003</v>
      </c>
      <c r="J118" s="27" t="s">
        <v>230</v>
      </c>
      <c r="K118" s="25" t="s">
        <v>33</v>
      </c>
      <c r="L118" s="7" t="s">
        <v>22</v>
      </c>
    </row>
    <row r="119" spans="1:13" ht="142.5" customHeight="1" x14ac:dyDescent="0.25">
      <c r="A119" s="4">
        <v>47</v>
      </c>
      <c r="B119" s="7" t="s">
        <v>212</v>
      </c>
      <c r="C119" s="6" t="s">
        <v>199</v>
      </c>
      <c r="D119" s="7" t="s">
        <v>214</v>
      </c>
      <c r="E119" s="25" t="s">
        <v>13</v>
      </c>
      <c r="F119" s="43">
        <v>20</v>
      </c>
      <c r="G119" s="34">
        <v>114732</v>
      </c>
      <c r="H119" s="35">
        <f t="shared" ref="H119:H121" si="9">F119*G119</f>
        <v>2294640</v>
      </c>
      <c r="I119" s="34">
        <f t="shared" ref="I119:I121" si="10">H119*1.12</f>
        <v>2569996.8000000003</v>
      </c>
      <c r="J119" s="7" t="s">
        <v>213</v>
      </c>
      <c r="K119" s="25" t="s">
        <v>33</v>
      </c>
      <c r="L119" s="25" t="s">
        <v>22</v>
      </c>
    </row>
    <row r="120" spans="1:13" ht="207" customHeight="1" x14ac:dyDescent="0.25">
      <c r="A120" s="3">
        <v>48</v>
      </c>
      <c r="B120" s="7" t="s">
        <v>232</v>
      </c>
      <c r="C120" s="6" t="s">
        <v>199</v>
      </c>
      <c r="D120" s="7" t="s">
        <v>249</v>
      </c>
      <c r="E120" s="25" t="s">
        <v>13</v>
      </c>
      <c r="F120" s="7">
        <v>30</v>
      </c>
      <c r="G120" s="27">
        <v>36525</v>
      </c>
      <c r="H120" s="35">
        <f t="shared" si="9"/>
        <v>1095750</v>
      </c>
      <c r="I120" s="34">
        <f t="shared" si="10"/>
        <v>1227240.0000000002</v>
      </c>
      <c r="J120" s="7" t="s">
        <v>224</v>
      </c>
      <c r="K120" s="25" t="s">
        <v>33</v>
      </c>
      <c r="L120" s="25" t="s">
        <v>22</v>
      </c>
    </row>
    <row r="121" spans="1:13" ht="101.25" customHeight="1" x14ac:dyDescent="0.25">
      <c r="A121" s="3">
        <v>49</v>
      </c>
      <c r="B121" s="7" t="s">
        <v>236</v>
      </c>
      <c r="C121" s="6" t="s">
        <v>199</v>
      </c>
      <c r="D121" s="7" t="s">
        <v>179</v>
      </c>
      <c r="E121" s="25" t="s">
        <v>13</v>
      </c>
      <c r="F121" s="7">
        <v>1</v>
      </c>
      <c r="G121" s="27">
        <v>115380.36</v>
      </c>
      <c r="H121" s="35">
        <f t="shared" si="9"/>
        <v>115380.36</v>
      </c>
      <c r="I121" s="34">
        <f t="shared" si="10"/>
        <v>129226.00320000001</v>
      </c>
      <c r="J121" s="7" t="s">
        <v>224</v>
      </c>
      <c r="K121" s="25" t="s">
        <v>33</v>
      </c>
      <c r="L121" s="25" t="s">
        <v>22</v>
      </c>
      <c r="M121" s="10" t="s">
        <v>0</v>
      </c>
    </row>
    <row r="122" spans="1:13" s="48" customFormat="1" ht="35.25" customHeight="1" x14ac:dyDescent="0.3">
      <c r="A122" s="65"/>
      <c r="B122" s="77" t="s">
        <v>184</v>
      </c>
      <c r="C122" s="78"/>
      <c r="D122" s="78"/>
      <c r="E122" s="78"/>
      <c r="F122" s="78"/>
      <c r="G122" s="79"/>
      <c r="H122" s="49">
        <f>SUM(H73:H121)</f>
        <v>364826126.98357153</v>
      </c>
      <c r="I122" s="49">
        <f>SUM(I73:I121)</f>
        <v>408605262.22160012</v>
      </c>
      <c r="J122" s="46"/>
      <c r="K122" s="50"/>
      <c r="L122" s="47"/>
    </row>
    <row r="123" spans="1:13" s="48" customFormat="1" ht="32.25" customHeight="1" x14ac:dyDescent="0.3">
      <c r="A123" s="63"/>
      <c r="B123" s="86" t="s">
        <v>220</v>
      </c>
      <c r="C123" s="87"/>
      <c r="D123" s="87"/>
      <c r="E123" s="87"/>
      <c r="F123" s="87"/>
      <c r="G123" s="87"/>
      <c r="H123" s="87"/>
      <c r="I123" s="87"/>
      <c r="J123" s="87"/>
      <c r="K123" s="87"/>
      <c r="L123" s="88"/>
    </row>
    <row r="124" spans="1:13" ht="108" customHeight="1" x14ac:dyDescent="0.25">
      <c r="A124" s="3">
        <v>1</v>
      </c>
      <c r="B124" s="25" t="s">
        <v>221</v>
      </c>
      <c r="C124" s="6" t="s">
        <v>203</v>
      </c>
      <c r="D124" s="25" t="s">
        <v>221</v>
      </c>
      <c r="E124" s="56" t="s">
        <v>222</v>
      </c>
      <c r="F124" s="56">
        <v>1</v>
      </c>
      <c r="G124" s="16">
        <v>449479.46</v>
      </c>
      <c r="H124" s="16">
        <f>F124*G124</f>
        <v>449479.46</v>
      </c>
      <c r="I124" s="16">
        <f>H124*1.12</f>
        <v>503416.99520000006</v>
      </c>
      <c r="J124" s="7" t="s">
        <v>223</v>
      </c>
      <c r="K124" s="25" t="s">
        <v>33</v>
      </c>
      <c r="L124" s="25" t="s">
        <v>22</v>
      </c>
    </row>
    <row r="125" spans="1:13" ht="108" customHeight="1" x14ac:dyDescent="0.25">
      <c r="A125" s="3">
        <v>2</v>
      </c>
      <c r="B125" s="25" t="s">
        <v>242</v>
      </c>
      <c r="C125" s="6" t="s">
        <v>203</v>
      </c>
      <c r="D125" s="25" t="s">
        <v>242</v>
      </c>
      <c r="E125" s="56" t="s">
        <v>222</v>
      </c>
      <c r="F125" s="7">
        <v>1</v>
      </c>
      <c r="G125" s="27">
        <v>491071.43</v>
      </c>
      <c r="H125" s="27">
        <f>F125*G125</f>
        <v>491071.43</v>
      </c>
      <c r="I125" s="34">
        <f t="shared" ref="I125" si="11">H125*1.12</f>
        <v>550000.00160000008</v>
      </c>
      <c r="J125" s="7" t="s">
        <v>215</v>
      </c>
      <c r="K125" s="25" t="s">
        <v>33</v>
      </c>
      <c r="L125" s="25" t="s">
        <v>22</v>
      </c>
    </row>
    <row r="126" spans="1:13" s="48" customFormat="1" ht="32.25" customHeight="1" x14ac:dyDescent="0.3">
      <c r="A126" s="65"/>
      <c r="B126" s="89" t="s">
        <v>225</v>
      </c>
      <c r="C126" s="90"/>
      <c r="D126" s="90"/>
      <c r="E126" s="90"/>
      <c r="F126" s="90"/>
      <c r="G126" s="91"/>
      <c r="H126" s="58">
        <f>H124+H125</f>
        <v>940550.89</v>
      </c>
      <c r="I126" s="58">
        <f>I124+I125</f>
        <v>1053416.9968000001</v>
      </c>
      <c r="J126" s="57"/>
      <c r="K126" s="57"/>
      <c r="L126" s="57"/>
    </row>
    <row r="127" spans="1:13" ht="29.25" customHeight="1" x14ac:dyDescent="0.25">
      <c r="A127" s="63"/>
      <c r="B127" s="83" t="s">
        <v>181</v>
      </c>
      <c r="C127" s="84"/>
      <c r="D127" s="84"/>
      <c r="E127" s="84"/>
      <c r="F127" s="84"/>
      <c r="G127" s="84"/>
      <c r="H127" s="84"/>
      <c r="I127" s="84"/>
      <c r="J127" s="84"/>
      <c r="K127" s="84"/>
      <c r="L127" s="85"/>
    </row>
    <row r="128" spans="1:13" ht="45" x14ac:dyDescent="0.25">
      <c r="A128" s="4">
        <v>1</v>
      </c>
      <c r="B128" s="12" t="s">
        <v>37</v>
      </c>
      <c r="C128" s="6" t="s">
        <v>198</v>
      </c>
      <c r="D128" s="12" t="s">
        <v>37</v>
      </c>
      <c r="E128" s="13" t="s">
        <v>12</v>
      </c>
      <c r="F128" s="13">
        <v>1</v>
      </c>
      <c r="G128" s="14">
        <v>3305844</v>
      </c>
      <c r="H128" s="14">
        <f t="shared" ref="H128:H137" si="12">F128*G128</f>
        <v>3305844</v>
      </c>
      <c r="I128" s="14">
        <f t="shared" ref="I128:I137" si="13">H128*1.12</f>
        <v>3702545.2800000003</v>
      </c>
      <c r="J128" s="7" t="s">
        <v>45</v>
      </c>
      <c r="K128" s="7" t="s">
        <v>33</v>
      </c>
      <c r="L128" s="5" t="s">
        <v>24</v>
      </c>
    </row>
    <row r="129" spans="1:12" ht="45" x14ac:dyDescent="0.25">
      <c r="A129" s="4">
        <v>2</v>
      </c>
      <c r="B129" s="18" t="s">
        <v>17</v>
      </c>
      <c r="C129" s="6" t="s">
        <v>198</v>
      </c>
      <c r="D129" s="18" t="s">
        <v>17</v>
      </c>
      <c r="E129" s="13" t="s">
        <v>12</v>
      </c>
      <c r="F129" s="16">
        <v>1</v>
      </c>
      <c r="G129" s="16">
        <v>1754464.2857142854</v>
      </c>
      <c r="H129" s="14">
        <f t="shared" si="12"/>
        <v>1754464.2857142854</v>
      </c>
      <c r="I129" s="14">
        <f t="shared" si="13"/>
        <v>1965000</v>
      </c>
      <c r="J129" s="7" t="s">
        <v>27</v>
      </c>
      <c r="K129" s="7" t="s">
        <v>33</v>
      </c>
      <c r="L129" s="5" t="s">
        <v>25</v>
      </c>
    </row>
    <row r="130" spans="1:12" ht="48.75" customHeight="1" x14ac:dyDescent="0.25">
      <c r="A130" s="4">
        <v>3</v>
      </c>
      <c r="B130" s="18" t="s">
        <v>47</v>
      </c>
      <c r="C130" s="6" t="s">
        <v>198</v>
      </c>
      <c r="D130" s="18" t="s">
        <v>47</v>
      </c>
      <c r="E130" s="13" t="s">
        <v>12</v>
      </c>
      <c r="F130" s="16">
        <v>1</v>
      </c>
      <c r="G130" s="16">
        <v>173410000</v>
      </c>
      <c r="H130" s="14">
        <f t="shared" si="12"/>
        <v>173410000</v>
      </c>
      <c r="I130" s="14">
        <f t="shared" si="13"/>
        <v>194219200.00000003</v>
      </c>
      <c r="J130" s="7" t="s">
        <v>42</v>
      </c>
      <c r="K130" s="7" t="s">
        <v>33</v>
      </c>
      <c r="L130" s="5" t="s">
        <v>22</v>
      </c>
    </row>
    <row r="131" spans="1:12" ht="60" x14ac:dyDescent="0.25">
      <c r="A131" s="4">
        <v>4</v>
      </c>
      <c r="B131" s="28" t="s">
        <v>77</v>
      </c>
      <c r="C131" s="6" t="s">
        <v>201</v>
      </c>
      <c r="D131" s="28" t="s">
        <v>77</v>
      </c>
      <c r="E131" s="28" t="s">
        <v>12</v>
      </c>
      <c r="F131" s="28">
        <v>1</v>
      </c>
      <c r="G131" s="29">
        <v>433392.9</v>
      </c>
      <c r="H131" s="14">
        <f t="shared" si="12"/>
        <v>433392.9</v>
      </c>
      <c r="I131" s="14">
        <f t="shared" si="13"/>
        <v>485400.04800000007</v>
      </c>
      <c r="J131" s="7" t="s">
        <v>45</v>
      </c>
      <c r="K131" s="28" t="s">
        <v>33</v>
      </c>
      <c r="L131" s="5" t="s">
        <v>23</v>
      </c>
    </row>
    <row r="132" spans="1:12" ht="97.5" customHeight="1" x14ac:dyDescent="0.25">
      <c r="A132" s="4">
        <v>5</v>
      </c>
      <c r="B132" s="25" t="s">
        <v>79</v>
      </c>
      <c r="C132" s="6" t="s">
        <v>202</v>
      </c>
      <c r="D132" s="25" t="s">
        <v>79</v>
      </c>
      <c r="E132" s="25" t="s">
        <v>80</v>
      </c>
      <c r="F132" s="25">
        <v>131</v>
      </c>
      <c r="G132" s="26">
        <v>2017.1759999999999</v>
      </c>
      <c r="H132" s="30">
        <f t="shared" si="12"/>
        <v>264250.05599999998</v>
      </c>
      <c r="I132" s="31">
        <f t="shared" si="13"/>
        <v>295960.06271999999</v>
      </c>
      <c r="J132" s="25" t="s">
        <v>81</v>
      </c>
      <c r="K132" s="25" t="s">
        <v>33</v>
      </c>
      <c r="L132" s="25" t="s">
        <v>22</v>
      </c>
    </row>
    <row r="133" spans="1:12" ht="93.75" customHeight="1" x14ac:dyDescent="0.25">
      <c r="A133" s="4">
        <v>6</v>
      </c>
      <c r="B133" s="7" t="s">
        <v>82</v>
      </c>
      <c r="C133" s="6" t="s">
        <v>202</v>
      </c>
      <c r="D133" s="25" t="s">
        <v>83</v>
      </c>
      <c r="E133" s="25" t="s">
        <v>80</v>
      </c>
      <c r="F133" s="7">
        <v>131</v>
      </c>
      <c r="G133" s="27">
        <v>150152.67000000001</v>
      </c>
      <c r="H133" s="30">
        <f t="shared" si="12"/>
        <v>19669999.770000003</v>
      </c>
      <c r="I133" s="31">
        <f t="shared" si="13"/>
        <v>22030399.742400005</v>
      </c>
      <c r="J133" s="25" t="s">
        <v>165</v>
      </c>
      <c r="K133" s="25" t="s">
        <v>33</v>
      </c>
      <c r="L133" s="25" t="s">
        <v>22</v>
      </c>
    </row>
    <row r="134" spans="1:12" ht="100.5" customHeight="1" x14ac:dyDescent="0.25">
      <c r="A134" s="4">
        <v>7</v>
      </c>
      <c r="B134" s="18" t="s">
        <v>108</v>
      </c>
      <c r="C134" s="6" t="s">
        <v>203</v>
      </c>
      <c r="D134" s="18" t="s">
        <v>108</v>
      </c>
      <c r="E134" s="25" t="s">
        <v>12</v>
      </c>
      <c r="F134" s="43">
        <v>1</v>
      </c>
      <c r="G134" s="31">
        <v>200000</v>
      </c>
      <c r="H134" s="30">
        <f t="shared" si="12"/>
        <v>200000</v>
      </c>
      <c r="I134" s="31">
        <f t="shared" si="13"/>
        <v>224000.00000000003</v>
      </c>
      <c r="J134" s="25" t="s">
        <v>45</v>
      </c>
      <c r="K134" s="25" t="s">
        <v>33</v>
      </c>
      <c r="L134" s="25" t="s">
        <v>22</v>
      </c>
    </row>
    <row r="135" spans="1:12" ht="120" x14ac:dyDescent="0.25">
      <c r="A135" s="4">
        <v>8</v>
      </c>
      <c r="B135" s="36" t="s">
        <v>113</v>
      </c>
      <c r="C135" s="6" t="s">
        <v>203</v>
      </c>
      <c r="D135" s="37" t="s">
        <v>113</v>
      </c>
      <c r="E135" s="25" t="s">
        <v>12</v>
      </c>
      <c r="F135" s="43">
        <v>1</v>
      </c>
      <c r="G135" s="34">
        <v>158000</v>
      </c>
      <c r="H135" s="35">
        <f t="shared" si="12"/>
        <v>158000</v>
      </c>
      <c r="I135" s="34">
        <f t="shared" si="13"/>
        <v>176960.00000000003</v>
      </c>
      <c r="J135" s="25" t="s">
        <v>45</v>
      </c>
      <c r="K135" s="25" t="s">
        <v>33</v>
      </c>
      <c r="L135" s="25" t="s">
        <v>22</v>
      </c>
    </row>
    <row r="136" spans="1:12" ht="200.25" customHeight="1" x14ac:dyDescent="0.25">
      <c r="A136" s="4">
        <v>9</v>
      </c>
      <c r="B136" s="33" t="s">
        <v>114</v>
      </c>
      <c r="C136" s="6" t="s">
        <v>203</v>
      </c>
      <c r="D136" s="33" t="s">
        <v>114</v>
      </c>
      <c r="E136" s="25" t="s">
        <v>12</v>
      </c>
      <c r="F136" s="43">
        <v>1</v>
      </c>
      <c r="G136" s="34">
        <v>8000000</v>
      </c>
      <c r="H136" s="35">
        <f t="shared" si="12"/>
        <v>8000000</v>
      </c>
      <c r="I136" s="34">
        <f t="shared" si="13"/>
        <v>8960000</v>
      </c>
      <c r="J136" s="25" t="s">
        <v>115</v>
      </c>
      <c r="K136" s="25" t="s">
        <v>33</v>
      </c>
      <c r="L136" s="25" t="s">
        <v>116</v>
      </c>
    </row>
    <row r="137" spans="1:12" ht="197.25" customHeight="1" x14ac:dyDescent="0.25">
      <c r="A137" s="4">
        <v>10</v>
      </c>
      <c r="B137" s="7" t="s">
        <v>114</v>
      </c>
      <c r="C137" s="6" t="s">
        <v>203</v>
      </c>
      <c r="D137" s="7" t="s">
        <v>114</v>
      </c>
      <c r="E137" s="25" t="s">
        <v>12</v>
      </c>
      <c r="F137" s="43">
        <v>1</v>
      </c>
      <c r="G137" s="34">
        <v>8832000</v>
      </c>
      <c r="H137" s="35">
        <f t="shared" si="12"/>
        <v>8832000</v>
      </c>
      <c r="I137" s="34">
        <f t="shared" si="13"/>
        <v>9891840.0000000019</v>
      </c>
      <c r="J137" s="25" t="s">
        <v>120</v>
      </c>
      <c r="K137" s="25" t="s">
        <v>33</v>
      </c>
      <c r="L137" s="25" t="s">
        <v>117</v>
      </c>
    </row>
    <row r="138" spans="1:12" s="52" customFormat="1" ht="27.75" customHeight="1" x14ac:dyDescent="0.25">
      <c r="A138" s="51"/>
      <c r="B138" s="68" t="s">
        <v>187</v>
      </c>
      <c r="C138" s="68"/>
      <c r="D138" s="68"/>
      <c r="E138" s="68"/>
      <c r="F138" s="68"/>
      <c r="G138" s="68"/>
      <c r="H138" s="49">
        <f>SUM(H128:H137)</f>
        <v>216027951.01171431</v>
      </c>
      <c r="I138" s="49">
        <f>SUM(I128:I137)</f>
        <v>241951305.13312006</v>
      </c>
      <c r="J138" s="51"/>
      <c r="K138" s="51"/>
      <c r="L138" s="51"/>
    </row>
    <row r="139" spans="1:12" s="52" customFormat="1" ht="29.25" customHeight="1" x14ac:dyDescent="0.25">
      <c r="A139" s="51"/>
      <c r="B139" s="68" t="s">
        <v>188</v>
      </c>
      <c r="C139" s="68"/>
      <c r="D139" s="68"/>
      <c r="E139" s="68"/>
      <c r="F139" s="68"/>
      <c r="G139" s="68"/>
      <c r="H139" s="49">
        <f>H122+H138+H126</f>
        <v>581794628.88528585</v>
      </c>
      <c r="I139" s="49">
        <f>I122+I138+I126</f>
        <v>651609984.35152006</v>
      </c>
      <c r="J139" s="51"/>
      <c r="K139" s="51"/>
      <c r="L139" s="51"/>
    </row>
    <row r="140" spans="1:12" s="52" customFormat="1" ht="32.25" customHeight="1" x14ac:dyDescent="0.25">
      <c r="A140" s="53"/>
      <c r="B140" s="70" t="s">
        <v>189</v>
      </c>
      <c r="C140" s="71"/>
      <c r="D140" s="71"/>
      <c r="E140" s="71"/>
      <c r="F140" s="71"/>
      <c r="G140" s="72"/>
      <c r="H140" s="54">
        <f>H70+H139</f>
        <v>1096694724.765286</v>
      </c>
      <c r="I140" s="54">
        <f>I139+I70</f>
        <v>1228298091.7371202</v>
      </c>
      <c r="J140" s="59"/>
      <c r="K140" s="53"/>
      <c r="L140" s="53"/>
    </row>
    <row r="141" spans="1:12" ht="33.75" customHeight="1" x14ac:dyDescent="0.25">
      <c r="A141" s="69" t="s">
        <v>204</v>
      </c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</row>
    <row r="154" spans="10:10" x14ac:dyDescent="0.25">
      <c r="J154" s="55"/>
    </row>
  </sheetData>
  <mergeCells count="25">
    <mergeCell ref="B123:L123"/>
    <mergeCell ref="B126:G126"/>
    <mergeCell ref="J1:L3"/>
    <mergeCell ref="J5:L5"/>
    <mergeCell ref="B71:L71"/>
    <mergeCell ref="B13:L13"/>
    <mergeCell ref="A10:L10"/>
    <mergeCell ref="B57:G57"/>
    <mergeCell ref="B55:L55"/>
    <mergeCell ref="B138:G138"/>
    <mergeCell ref="A141:L141"/>
    <mergeCell ref="B139:G139"/>
    <mergeCell ref="B140:G140"/>
    <mergeCell ref="J6:L6"/>
    <mergeCell ref="J7:L7"/>
    <mergeCell ref="J8:L8"/>
    <mergeCell ref="B54:G54"/>
    <mergeCell ref="B69:G69"/>
    <mergeCell ref="B70:G70"/>
    <mergeCell ref="A11:L11"/>
    <mergeCell ref="B14:L14"/>
    <mergeCell ref="B58:L58"/>
    <mergeCell ref="B72:L72"/>
    <mergeCell ref="B127:L127"/>
    <mergeCell ref="B122:G122"/>
  </mergeCells>
  <pageMargins left="0.51181102362204722" right="0.51181102362204722" top="0.74803149606299213" bottom="0.74803149606299213" header="0.31496062992125984" footer="0.31496062992125984"/>
  <pageSetup paperSize="9" scale="6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33" sqref="G33"/>
    </sheetView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Лист1</vt:lpstr>
      <vt:lpstr>ПЗ!Область_печати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2012-07-24T04:16:44Z</cp:lastPrinted>
  <dcterms:created xsi:type="dcterms:W3CDTF">2012-01-05T05:15:13Z</dcterms:created>
  <dcterms:modified xsi:type="dcterms:W3CDTF">2012-08-17T10:00:24Z</dcterms:modified>
</cp:coreProperties>
</file>