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425" windowWidth="23895" windowHeight="10350"/>
  </bookViews>
  <sheets>
    <sheet name="ПЗ" sheetId="7" r:id="rId1"/>
    <sheet name="Лист1" sheetId="11" r:id="rId2"/>
  </sheets>
  <definedNames>
    <definedName name="_xlnm.Print_Area" localSheetId="0">ПЗ!$A$1:$L$134</definedName>
  </definedNames>
  <calcPr calcId="144525"/>
</workbook>
</file>

<file path=xl/calcChain.xml><?xml version="1.0" encoding="utf-8"?>
<calcChain xmlns="http://schemas.openxmlformats.org/spreadsheetml/2006/main">
  <c r="H130" i="7" l="1"/>
  <c r="H111" i="7" l="1"/>
  <c r="I111" i="7" s="1"/>
  <c r="H62" i="7" l="1"/>
  <c r="I62" i="7" s="1"/>
  <c r="H117" i="7" l="1"/>
  <c r="H118" i="7" s="1"/>
  <c r="H114" i="7"/>
  <c r="I117" i="7" l="1"/>
  <c r="I118" i="7" s="1"/>
  <c r="I114" i="7"/>
  <c r="H50" i="7"/>
  <c r="I50" i="7" s="1"/>
  <c r="H49" i="7"/>
  <c r="I49" i="7" s="1"/>
  <c r="H48" i="7"/>
  <c r="I48" i="7" s="1"/>
  <c r="I130" i="7"/>
  <c r="H113" i="7" l="1"/>
  <c r="I113" i="7" s="1"/>
  <c r="H47" i="7" l="1"/>
  <c r="I47" i="7" s="1"/>
  <c r="H46" i="7" l="1"/>
  <c r="I46" i="7" l="1"/>
  <c r="H112" i="7"/>
  <c r="I112" i="7" l="1"/>
  <c r="H110" i="7"/>
  <c r="I110" i="7" s="1"/>
  <c r="H107" i="7" l="1"/>
  <c r="I107" i="7" s="1"/>
  <c r="H109" i="7"/>
  <c r="I109" i="7" s="1"/>
  <c r="H108" i="7"/>
  <c r="I108" i="7" s="1"/>
  <c r="H129" i="7" l="1"/>
  <c r="I129" i="7" s="1"/>
  <c r="H128" i="7"/>
  <c r="I128" i="7" s="1"/>
  <c r="H127" i="7"/>
  <c r="I127" i="7" s="1"/>
  <c r="H126" i="7"/>
  <c r="I126" i="7" s="1"/>
  <c r="H125" i="7"/>
  <c r="I125" i="7" s="1"/>
  <c r="H124" i="7"/>
  <c r="I124" i="7" s="1"/>
  <c r="H123" i="7"/>
  <c r="I123" i="7" s="1"/>
  <c r="H122" i="7"/>
  <c r="I122" i="7" s="1"/>
  <c r="H121" i="7"/>
  <c r="I121" i="7" s="1"/>
  <c r="H120" i="7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5" i="7"/>
  <c r="I85" i="7" s="1"/>
  <c r="H84" i="7"/>
  <c r="I84" i="7" s="1"/>
  <c r="H83" i="7"/>
  <c r="I83" i="7" s="1"/>
  <c r="H82" i="7"/>
  <c r="I82" i="7" s="1"/>
  <c r="H81" i="7"/>
  <c r="I81" i="7" s="1"/>
  <c r="H80" i="7"/>
  <c r="I80" i="7" s="1"/>
  <c r="I79" i="7"/>
  <c r="I78" i="7"/>
  <c r="H77" i="7"/>
  <c r="I77" i="7" s="1"/>
  <c r="H76" i="7"/>
  <c r="I76" i="7" s="1"/>
  <c r="H75" i="7"/>
  <c r="I75" i="7" s="1"/>
  <c r="G74" i="7"/>
  <c r="H74" i="7" s="1"/>
  <c r="I74" i="7" s="1"/>
  <c r="H73" i="7"/>
  <c r="I73" i="7" s="1"/>
  <c r="H72" i="7"/>
  <c r="I72" i="7" s="1"/>
  <c r="H71" i="7"/>
  <c r="I71" i="7" s="1"/>
  <c r="H70" i="7"/>
  <c r="I70" i="7" s="1"/>
  <c r="H69" i="7"/>
  <c r="H68" i="7"/>
  <c r="I67" i="7"/>
  <c r="H61" i="7"/>
  <c r="I61" i="7" s="1"/>
  <c r="H60" i="7"/>
  <c r="I60" i="7" s="1"/>
  <c r="H59" i="7"/>
  <c r="I59" i="7" s="1"/>
  <c r="I58" i="7"/>
  <c r="H57" i="7"/>
  <c r="I57" i="7" s="1"/>
  <c r="I56" i="7"/>
  <c r="I55" i="7"/>
  <c r="I54" i="7"/>
  <c r="H53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53" i="7" l="1"/>
  <c r="I63" i="7" s="1"/>
  <c r="H63" i="7"/>
  <c r="H51" i="7"/>
  <c r="H115" i="7"/>
  <c r="I120" i="7"/>
  <c r="I131" i="7" s="1"/>
  <c r="H131" i="7"/>
  <c r="I68" i="7"/>
  <c r="I115" i="7" s="1"/>
  <c r="I15" i="7"/>
  <c r="I51" i="7" s="1"/>
  <c r="I132" i="7" l="1"/>
  <c r="H132" i="7"/>
  <c r="I64" i="7"/>
  <c r="H64" i="7"/>
  <c r="I133" i="7" l="1"/>
  <c r="H133" i="7"/>
</calcChain>
</file>

<file path=xl/sharedStrings.xml><?xml version="1.0" encoding="utf-8"?>
<sst xmlns="http://schemas.openxmlformats.org/spreadsheetml/2006/main" count="777" uniqueCount="244">
  <si>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</si>
  <si>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</si>
  <si>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</si>
  <si>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</si>
  <si>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</si>
  <si>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</si>
  <si>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</si>
  <si>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</si>
  <si>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</si>
  <si>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</si>
  <si>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</si>
  <si>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</si>
  <si>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</si>
  <si>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</si>
  <si>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</si>
  <si>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</si>
  <si>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</si>
  <si>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</si>
  <si>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</si>
  <si>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</si>
  <si>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</si>
  <si>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</si>
  <si>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</si>
  <si>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</si>
  <si>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</si>
  <si>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</si>
  <si>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</si>
  <si>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</si>
  <si>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</si>
  <si>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</si>
  <si>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</si>
  <si>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</si>
  <si>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</si>
  <si>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</si>
  <si>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</si>
  <si>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</si>
  <si>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</si>
  <si>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</si>
  <si>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</si>
  <si>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</si>
  <si>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</si>
  <si>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</si>
  <si>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</si>
  <si>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</si>
  <si>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</si>
  <si>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</si>
  <si>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</si>
  <si>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</si>
  <si>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</si>
  <si>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</si>
  <si>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</si>
  <si>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</si>
  <si>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</si>
  <si>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</si>
  <si>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</si>
  <si>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</si>
  <si>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</si>
  <si>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</si>
  <si>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</si>
  <si>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</si>
  <si>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</si>
  <si>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</si>
  <si>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</si>
  <si>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</si>
  <si>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</si>
  <si>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</si>
  <si>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</si>
  <si>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</si>
  <si>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</si>
  <si>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</si>
  <si>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</si>
  <si>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</si>
  <si>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</si>
  <si>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</si>
  <si>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</si>
  <si>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</si>
  <si>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</si>
  <si>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</si>
  <si>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</si>
  <si>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</si>
  <si>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</si>
  <si>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</si>
  <si>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</si>
  <si>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</si>
  <si>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</si>
  <si>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</si>
  <si>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</si>
  <si>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</si>
  <si>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</si>
  <si>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</si>
  <si>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</si>
  <si>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</si>
  <si>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</si>
  <si>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</si>
  <si>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</si>
  <si>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</si>
  <si>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</si>
  <si>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</si>
  <si>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</si>
  <si>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</si>
  <si>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</si>
  <si>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</si>
  <si>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</si>
  <si>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</si>
  <si>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</si>
  <si>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</si>
  <si>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</si>
  <si>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</si>
  <si>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</si>
  <si>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</si>
  <si>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</si>
  <si>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</si>
  <si>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</si>
  <si>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</si>
  <si>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</si>
  <si>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</si>
  <si>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</si>
  <si>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</si>
  <si>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</si>
  <si>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</si>
  <si>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</si>
  <si>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</si>
  <si>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</si>
  <si>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</si>
  <si>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</si>
  <si>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</si>
  <si>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</si>
  <si>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</si>
  <si>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</si>
  <si>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</si>
  <si>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</si>
  <si>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</si>
  <si>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</si>
  <si>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</si>
  <si>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</si>
  <si>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</si>
  <si>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</si>
  <si>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</si>
  <si>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</si>
  <si>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</si>
  <si>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Расходные материалы для проекта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</si>
  <si>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</si>
  <si>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</si>
  <si>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</si>
  <si>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</si>
  <si>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</si>
  <si>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</si>
  <si>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</si>
  <si>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</si>
  <si>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</si>
  <si>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</si>
  <si>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</si>
  <si>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</si>
  <si>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</si>
  <si>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</si>
  <si>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</si>
  <si>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</si>
  <si>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</si>
  <si>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</si>
  <si>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</si>
  <si>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</si>
  <si>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</si>
  <si>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</si>
  <si>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</si>
  <si>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</si>
  <si>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</si>
  <si>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</si>
  <si>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</si>
  <si>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</si>
  <si>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</si>
  <si>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</si>
  <si>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</si>
  <si>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</si>
  <si>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</si>
  <si>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</si>
  <si>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</si>
  <si>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</si>
  <si>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</si>
  <si>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</si>
  <si>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</si>
  <si>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</si>
  <si>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</si>
  <si>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</si>
  <si>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</si>
  <si>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</si>
  <si>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</si>
  <si>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</si>
  <si>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</si>
  <si>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</si>
  <si>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</si>
  <si>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</si>
  <si>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</si>
  <si>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</si>
  <si>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</si>
  <si>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</si>
  <si>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</si>
  <si>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</si>
  <si>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</si>
  <si>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</si>
  <si>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</si>
  <si>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</si>
  <si>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</si>
  <si>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</si>
  <si>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</si>
  <si>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</si>
  <si>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</si>
  <si>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</si>
  <si>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</si>
  <si>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</si>
  <si>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</si>
  <si>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</si>
  <si>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</si>
  <si>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Оптический стол с виброизоляторами, автоматическим выравниванием и воздушным компрессором </t>
  </si>
  <si>
    <t xml:space="preserve">Оптический стол с виброизоляторами, автоматическим выравниванием и воздушным компрессором для проведения оптических, физических экспериментов повышенной сложности 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</si>
  <si>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</si>
  <si>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</si>
  <si>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</si>
  <si>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</si>
  <si>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Услуги по прокладке кабеля электропередачи с экспериментального ветроэнергетического полигона к щитовой котельной университета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</si>
  <si>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</si>
  <si>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</si>
  <si>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</si>
  <si>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</si>
  <si>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Съемный широкоугольный ИК объектив  для тепловизора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</si>
  <si>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</si>
  <si>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</si>
  <si>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</si>
  <si>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</si>
  <si>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</si>
  <si>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</si>
  <si>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Бесконтактный инфракрасный термометр  предназначен для измерений температуры поверхностей в труднодоступных местах (с возможностью контактного измерений).</t>
  </si>
  <si>
    <t>Промышленно-коммерческий тепловизор предназначенный для получения снимков в дальней ИК области спектрального диапазона.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</si>
  <si>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</si>
  <si>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</si>
  <si>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</si>
  <si>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</si>
  <si>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</si>
  <si>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</si>
  <si>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</si>
  <si>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</si>
  <si>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 xml:space="preserve">Набор для конъюгации пептидов к белку KLH. Содержит 2х2 мг. Белок KLH (2 мг.) - 2 шт., буфер для коньюгации (20 мл) - 1 шт. кросслинкер EDC (10 мг.) - 2 шт., бутыль солей буфера для очистки - 2 шт., колонки для обессаливания объемом 2 мл. - 2 шт. </t>
  </si>
  <si>
    <t>70 календарных дней со дня вступления в силу договора</t>
  </si>
  <si>
    <t xml:space="preserve">    Приложение к Приказу  и.о. Генерального директора частного учреждения «Центр энергетических исследований»  от 01августа 2012 года №130</t>
  </si>
  <si>
    <t>Прокладка кабеля  с экспериментального ветроэнергетического ветрополигона к щитовой комнате в котельной университета. Цельный кабель от начала до конца соединения, без  муфт сращивания.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</si>
</sst>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vertical="center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view="pageBreakPreview" topLeftCell="A109" zoomScale="90" zoomScaleNormal="90" zoomScaleSheetLayoutView="90" workbookViewId="0">
      <selection activeCell="G111" sqref="G111"/>
    </sheetView>
  </sheetViews>
  <sheetFormatPr defaultRowHeight="15" x14ac:dyDescent="0.25"/>
  <cols>
    <col min="1" max="1" width="6.42578125" style="10" customWidth="1"/>
    <col min="2" max="2" width="26.85546875" style="10" customWidth="1"/>
    <col min="3" max="3" width="17.28515625" style="10" customWidth="1"/>
    <col min="4" max="4" width="22.85546875" style="10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20.5703125" style="32" customWidth="1"/>
    <col min="10" max="10" width="25.140625" style="10" customWidth="1"/>
    <col min="11" max="11" width="15.7109375" style="10" customWidth="1"/>
    <col min="12" max="12" width="20.140625" style="10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91" t="s">
        <v>242</v>
      </c>
      <c r="K1" s="91"/>
      <c r="L1" s="9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91"/>
      <c r="K2" s="91"/>
      <c r="L2" s="9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91"/>
      <c r="K3" s="91"/>
      <c r="L3" s="9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2" t="s">
        <v>1</v>
      </c>
      <c r="K5" s="72"/>
      <c r="L5" s="72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2" t="s">
        <v>11</v>
      </c>
      <c r="K6" s="72"/>
      <c r="L6" s="72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2" t="s">
        <v>184</v>
      </c>
      <c r="K7" s="72"/>
      <c r="L7" s="72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2" t="s">
        <v>54</v>
      </c>
      <c r="K8" s="72"/>
      <c r="L8" s="72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98" t="s">
        <v>183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ht="15" customHeight="1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60"/>
      <c r="B13" s="95" t="s">
        <v>192</v>
      </c>
      <c r="C13" s="96"/>
      <c r="D13" s="96"/>
      <c r="E13" s="96"/>
      <c r="F13" s="96"/>
      <c r="G13" s="96"/>
      <c r="H13" s="96"/>
      <c r="I13" s="96"/>
      <c r="J13" s="96"/>
      <c r="K13" s="96"/>
      <c r="L13" s="97"/>
    </row>
    <row r="14" spans="1:12" ht="27.75" customHeight="1" x14ac:dyDescent="0.25">
      <c r="A14" s="62"/>
      <c r="B14" s="79" t="s">
        <v>181</v>
      </c>
      <c r="C14" s="80"/>
      <c r="D14" s="80"/>
      <c r="E14" s="80"/>
      <c r="F14" s="80"/>
      <c r="G14" s="80"/>
      <c r="H14" s="80"/>
      <c r="I14" s="80"/>
      <c r="J14" s="80"/>
      <c r="K14" s="80"/>
      <c r="L14" s="81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8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60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90" x14ac:dyDescent="0.25">
      <c r="A21" s="24">
        <v>7</v>
      </c>
      <c r="B21" s="25" t="s">
        <v>172</v>
      </c>
      <c r="C21" s="25" t="s">
        <v>53</v>
      </c>
      <c r="D21" s="25" t="s">
        <v>172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6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7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7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0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27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9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80" x14ac:dyDescent="0.25">
      <c r="A31" s="3">
        <v>17</v>
      </c>
      <c r="B31" s="18" t="s">
        <v>99</v>
      </c>
      <c r="C31" s="25" t="s">
        <v>20</v>
      </c>
      <c r="D31" s="18" t="s">
        <v>197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27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10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60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153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154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154</v>
      </c>
      <c r="K40" s="25" t="s">
        <v>33</v>
      </c>
      <c r="L40" s="25" t="s">
        <v>22</v>
      </c>
    </row>
    <row r="41" spans="1:12" ht="60" x14ac:dyDescent="0.25">
      <c r="A41" s="24">
        <v>27</v>
      </c>
      <c r="B41" s="19" t="s">
        <v>141</v>
      </c>
      <c r="C41" s="25" t="s">
        <v>20</v>
      </c>
      <c r="D41" s="19" t="s">
        <v>142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155</v>
      </c>
      <c r="K41" s="25" t="s">
        <v>33</v>
      </c>
      <c r="L41" s="25" t="s">
        <v>22</v>
      </c>
    </row>
    <row r="42" spans="1:12" ht="135" x14ac:dyDescent="0.25">
      <c r="A42" s="3">
        <v>28</v>
      </c>
      <c r="B42" s="19" t="s">
        <v>143</v>
      </c>
      <c r="C42" s="25" t="s">
        <v>20</v>
      </c>
      <c r="D42" s="19" t="s">
        <v>151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155</v>
      </c>
      <c r="K42" s="25" t="s">
        <v>33</v>
      </c>
      <c r="L42" s="25" t="s">
        <v>22</v>
      </c>
    </row>
    <row r="43" spans="1:12" ht="90" x14ac:dyDescent="0.25">
      <c r="A43" s="3">
        <v>29</v>
      </c>
      <c r="B43" s="19" t="s">
        <v>144</v>
      </c>
      <c r="C43" s="25" t="s">
        <v>20</v>
      </c>
      <c r="D43" s="19" t="s">
        <v>145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148</v>
      </c>
      <c r="K43" s="25" t="s">
        <v>33</v>
      </c>
      <c r="L43" s="25" t="s">
        <v>22</v>
      </c>
    </row>
    <row r="44" spans="1:12" ht="90" x14ac:dyDescent="0.25">
      <c r="A44" s="24">
        <v>30</v>
      </c>
      <c r="B44" s="19" t="s">
        <v>146</v>
      </c>
      <c r="C44" s="25" t="s">
        <v>20</v>
      </c>
      <c r="D44" s="19" t="s">
        <v>147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155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150</v>
      </c>
      <c r="C45" s="25" t="s">
        <v>20</v>
      </c>
      <c r="D45" s="18" t="s">
        <v>150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156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210</v>
      </c>
      <c r="C46" s="25" t="s">
        <v>20</v>
      </c>
      <c r="D46" s="25" t="s">
        <v>180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211</v>
      </c>
      <c r="K46" s="25" t="s">
        <v>33</v>
      </c>
      <c r="L46" s="25" t="s">
        <v>22</v>
      </c>
    </row>
    <row r="47" spans="1:12" ht="177" customHeight="1" x14ac:dyDescent="0.25">
      <c r="A47" s="3">
        <v>33</v>
      </c>
      <c r="B47" s="18" t="s">
        <v>212</v>
      </c>
      <c r="C47" s="25" t="s">
        <v>20</v>
      </c>
      <c r="D47" s="18" t="s">
        <v>213</v>
      </c>
      <c r="E47" s="25" t="s">
        <v>13</v>
      </c>
      <c r="F47" s="7">
        <v>1</v>
      </c>
      <c r="G47" s="27">
        <v>4442821.43</v>
      </c>
      <c r="H47" s="14">
        <f t="shared" si="2"/>
        <v>4442821.43</v>
      </c>
      <c r="I47" s="14">
        <f t="shared" si="1"/>
        <v>4975960.0016000001</v>
      </c>
      <c r="J47" s="7" t="s">
        <v>214</v>
      </c>
      <c r="K47" s="25" t="s">
        <v>33</v>
      </c>
      <c r="L47" s="25" t="s">
        <v>22</v>
      </c>
    </row>
    <row r="48" spans="1:12" ht="123.75" customHeight="1" x14ac:dyDescent="0.25">
      <c r="A48" s="3">
        <v>34</v>
      </c>
      <c r="B48" s="7" t="s">
        <v>220</v>
      </c>
      <c r="C48" s="6" t="s">
        <v>20</v>
      </c>
      <c r="D48" s="15" t="s">
        <v>231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221</v>
      </c>
      <c r="K48" s="25" t="s">
        <v>33</v>
      </c>
      <c r="L48" s="7" t="s">
        <v>22</v>
      </c>
    </row>
    <row r="49" spans="1:12" ht="68.25" customHeight="1" x14ac:dyDescent="0.25">
      <c r="A49" s="3">
        <v>35</v>
      </c>
      <c r="B49" s="7" t="s">
        <v>222</v>
      </c>
      <c r="C49" s="6" t="s">
        <v>20</v>
      </c>
      <c r="D49" s="15" t="s">
        <v>223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221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224</v>
      </c>
      <c r="C50" s="6" t="s">
        <v>20</v>
      </c>
      <c r="D50" s="15" t="s">
        <v>230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221</v>
      </c>
      <c r="K50" s="25" t="s">
        <v>33</v>
      </c>
      <c r="L50" s="7" t="s">
        <v>22</v>
      </c>
    </row>
    <row r="51" spans="1:12" s="48" customFormat="1" ht="28.5" customHeight="1" x14ac:dyDescent="0.3">
      <c r="A51" s="65"/>
      <c r="B51" s="73" t="s">
        <v>185</v>
      </c>
      <c r="C51" s="74"/>
      <c r="D51" s="74"/>
      <c r="E51" s="74"/>
      <c r="F51" s="74"/>
      <c r="G51" s="75"/>
      <c r="H51" s="45">
        <f>SUM(H15:H50)</f>
        <v>463399923.28000003</v>
      </c>
      <c r="I51" s="45">
        <f>SUM(I15:I50)</f>
        <v>519007914.07360011</v>
      </c>
      <c r="J51" s="46"/>
      <c r="K51" s="47"/>
      <c r="L51" s="47"/>
    </row>
    <row r="52" spans="1:12" ht="23.25" customHeight="1" x14ac:dyDescent="0.25">
      <c r="A52" s="63"/>
      <c r="B52" s="82" t="s">
        <v>182</v>
      </c>
      <c r="C52" s="83"/>
      <c r="D52" s="83"/>
      <c r="E52" s="83"/>
      <c r="F52" s="83"/>
      <c r="G52" s="83"/>
      <c r="H52" s="83"/>
      <c r="I52" s="83"/>
      <c r="J52" s="83"/>
      <c r="K52" s="83"/>
      <c r="L52" s="84"/>
    </row>
    <row r="53" spans="1:12" ht="60" x14ac:dyDescent="0.25">
      <c r="A53" s="3">
        <v>1</v>
      </c>
      <c r="B53" s="18" t="s">
        <v>41</v>
      </c>
      <c r="C53" s="6" t="s">
        <v>20</v>
      </c>
      <c r="D53" s="18" t="s">
        <v>41</v>
      </c>
      <c r="E53" s="7" t="s">
        <v>12</v>
      </c>
      <c r="F53" s="16">
        <v>1</v>
      </c>
      <c r="G53" s="16">
        <v>38000</v>
      </c>
      <c r="H53" s="14">
        <f>F53*G53</f>
        <v>38000</v>
      </c>
      <c r="I53" s="14">
        <f t="shared" ref="I53:I62" si="4">H53*1.12</f>
        <v>42560.000000000007</v>
      </c>
      <c r="J53" s="7" t="s">
        <v>38</v>
      </c>
      <c r="K53" s="7" t="s">
        <v>33</v>
      </c>
      <c r="L53" s="5" t="s">
        <v>22</v>
      </c>
    </row>
    <row r="54" spans="1:12" ht="60" x14ac:dyDescent="0.25">
      <c r="A54" s="3">
        <v>2</v>
      </c>
      <c r="B54" s="4" t="s">
        <v>18</v>
      </c>
      <c r="C54" s="6" t="s">
        <v>20</v>
      </c>
      <c r="D54" s="4" t="s">
        <v>18</v>
      </c>
      <c r="E54" s="13" t="s">
        <v>12</v>
      </c>
      <c r="F54" s="13">
        <v>1</v>
      </c>
      <c r="G54" s="14">
        <v>700000</v>
      </c>
      <c r="H54" s="14">
        <v>700000</v>
      </c>
      <c r="I54" s="14">
        <f t="shared" si="4"/>
        <v>784000.00000000012</v>
      </c>
      <c r="J54" s="7" t="s">
        <v>45</v>
      </c>
      <c r="K54" s="7" t="s">
        <v>33</v>
      </c>
      <c r="L54" s="5" t="s">
        <v>23</v>
      </c>
    </row>
    <row r="55" spans="1:12" ht="45" x14ac:dyDescent="0.25">
      <c r="A55" s="3">
        <v>3</v>
      </c>
      <c r="B55" s="12" t="s">
        <v>14</v>
      </c>
      <c r="C55" s="6" t="s">
        <v>20</v>
      </c>
      <c r="D55" s="12" t="s">
        <v>14</v>
      </c>
      <c r="E55" s="13" t="s">
        <v>12</v>
      </c>
      <c r="F55" s="13">
        <v>1</v>
      </c>
      <c r="G55" s="14">
        <v>1000000</v>
      </c>
      <c r="H55" s="14">
        <v>1000000</v>
      </c>
      <c r="I55" s="14">
        <f t="shared" si="4"/>
        <v>1120000</v>
      </c>
      <c r="J55" s="7" t="s">
        <v>45</v>
      </c>
      <c r="K55" s="7" t="s">
        <v>33</v>
      </c>
      <c r="L55" s="5" t="s">
        <v>25</v>
      </c>
    </row>
    <row r="56" spans="1:12" ht="45" x14ac:dyDescent="0.25">
      <c r="A56" s="3">
        <v>4</v>
      </c>
      <c r="B56" s="12" t="s">
        <v>15</v>
      </c>
      <c r="C56" s="6" t="s">
        <v>20</v>
      </c>
      <c r="D56" s="12" t="s">
        <v>15</v>
      </c>
      <c r="E56" s="13" t="s">
        <v>12</v>
      </c>
      <c r="F56" s="13">
        <v>1</v>
      </c>
      <c r="G56" s="14">
        <v>1000000</v>
      </c>
      <c r="H56" s="14">
        <v>1000000</v>
      </c>
      <c r="I56" s="14">
        <f t="shared" si="4"/>
        <v>1120000</v>
      </c>
      <c r="J56" s="7" t="s">
        <v>45</v>
      </c>
      <c r="K56" s="7" t="s">
        <v>33</v>
      </c>
      <c r="L56" s="5" t="s">
        <v>25</v>
      </c>
    </row>
    <row r="57" spans="1:12" ht="45" x14ac:dyDescent="0.25">
      <c r="A57" s="3">
        <v>5</v>
      </c>
      <c r="B57" s="19" t="s">
        <v>46</v>
      </c>
      <c r="C57" s="8" t="s">
        <v>53</v>
      </c>
      <c r="D57" s="19" t="s">
        <v>46</v>
      </c>
      <c r="E57" s="20" t="s">
        <v>12</v>
      </c>
      <c r="F57" s="21">
        <v>1</v>
      </c>
      <c r="G57" s="21">
        <v>6642000</v>
      </c>
      <c r="H57" s="23">
        <f>F57*G57</f>
        <v>6642000</v>
      </c>
      <c r="I57" s="14">
        <f t="shared" si="4"/>
        <v>7439040.0000000009</v>
      </c>
      <c r="J57" s="9" t="s">
        <v>45</v>
      </c>
      <c r="K57" s="9" t="s">
        <v>33</v>
      </c>
      <c r="L57" s="22" t="s">
        <v>25</v>
      </c>
    </row>
    <row r="58" spans="1:12" ht="45" x14ac:dyDescent="0.25">
      <c r="A58" s="3">
        <v>6</v>
      </c>
      <c r="B58" s="28" t="s">
        <v>72</v>
      </c>
      <c r="C58" s="28" t="s">
        <v>62</v>
      </c>
      <c r="D58" s="28" t="s">
        <v>72</v>
      </c>
      <c r="E58" s="28" t="s">
        <v>12</v>
      </c>
      <c r="F58" s="28">
        <v>1</v>
      </c>
      <c r="G58" s="29">
        <v>323661</v>
      </c>
      <c r="H58" s="27">
        <v>323661</v>
      </c>
      <c r="I58" s="26">
        <f t="shared" si="4"/>
        <v>362500.32</v>
      </c>
      <c r="J58" s="28" t="s">
        <v>21</v>
      </c>
      <c r="K58" s="28" t="s">
        <v>33</v>
      </c>
      <c r="L58" s="28" t="s">
        <v>22</v>
      </c>
    </row>
    <row r="59" spans="1:12" ht="45" x14ac:dyDescent="0.25">
      <c r="A59" s="3">
        <v>7</v>
      </c>
      <c r="B59" s="7" t="s">
        <v>84</v>
      </c>
      <c r="C59" s="25" t="s">
        <v>20</v>
      </c>
      <c r="D59" s="7" t="s">
        <v>84</v>
      </c>
      <c r="E59" s="25" t="s">
        <v>12</v>
      </c>
      <c r="F59" s="7">
        <v>1</v>
      </c>
      <c r="G59" s="27">
        <v>640000</v>
      </c>
      <c r="H59" s="30">
        <f>F59*G59</f>
        <v>640000</v>
      </c>
      <c r="I59" s="31">
        <f t="shared" si="4"/>
        <v>716800.00000000012</v>
      </c>
      <c r="J59" s="25" t="s">
        <v>45</v>
      </c>
      <c r="K59" s="25" t="s">
        <v>33</v>
      </c>
      <c r="L59" s="25" t="s">
        <v>22</v>
      </c>
    </row>
    <row r="60" spans="1:12" ht="300" x14ac:dyDescent="0.25">
      <c r="A60" s="3">
        <v>8</v>
      </c>
      <c r="B60" s="18" t="s">
        <v>127</v>
      </c>
      <c r="C60" s="25" t="s">
        <v>53</v>
      </c>
      <c r="D60" s="18" t="s">
        <v>127</v>
      </c>
      <c r="E60" s="25" t="s">
        <v>12</v>
      </c>
      <c r="F60" s="43">
        <v>1</v>
      </c>
      <c r="G60" s="34">
        <v>22500000</v>
      </c>
      <c r="H60" s="30">
        <f>F60*G60</f>
        <v>22500000</v>
      </c>
      <c r="I60" s="31">
        <f t="shared" si="4"/>
        <v>25200000.000000004</v>
      </c>
      <c r="J60" s="43" t="s">
        <v>128</v>
      </c>
      <c r="K60" s="25" t="s">
        <v>33</v>
      </c>
      <c r="L60" s="25" t="s">
        <v>22</v>
      </c>
    </row>
    <row r="61" spans="1:12" ht="171" customHeight="1" x14ac:dyDescent="0.25">
      <c r="A61" s="3">
        <v>9</v>
      </c>
      <c r="B61" s="25" t="s">
        <v>171</v>
      </c>
      <c r="C61" s="25" t="s">
        <v>53</v>
      </c>
      <c r="D61" s="25" t="s">
        <v>171</v>
      </c>
      <c r="E61" s="25" t="s">
        <v>12</v>
      </c>
      <c r="F61" s="7">
        <v>1</v>
      </c>
      <c r="G61" s="27">
        <v>15000000</v>
      </c>
      <c r="H61" s="14">
        <f>F61*G61</f>
        <v>15000000</v>
      </c>
      <c r="I61" s="14">
        <f t="shared" si="4"/>
        <v>16800000</v>
      </c>
      <c r="J61" s="7" t="s">
        <v>170</v>
      </c>
      <c r="K61" s="25" t="s">
        <v>33</v>
      </c>
      <c r="L61" s="25" t="s">
        <v>22</v>
      </c>
    </row>
    <row r="62" spans="1:12" ht="171" customHeight="1" x14ac:dyDescent="0.25">
      <c r="A62" s="3">
        <v>10</v>
      </c>
      <c r="B62" s="25" t="s">
        <v>233</v>
      </c>
      <c r="C62" s="6" t="s">
        <v>20</v>
      </c>
      <c r="D62" s="25" t="s">
        <v>234</v>
      </c>
      <c r="E62" s="25" t="s">
        <v>12</v>
      </c>
      <c r="F62" s="7">
        <v>1</v>
      </c>
      <c r="G62" s="27">
        <v>1754000</v>
      </c>
      <c r="H62" s="14">
        <f>F62*G62</f>
        <v>1754000</v>
      </c>
      <c r="I62" s="14">
        <f t="shared" si="4"/>
        <v>1964480.0000000002</v>
      </c>
      <c r="J62" s="7" t="s">
        <v>235</v>
      </c>
      <c r="K62" s="25" t="s">
        <v>33</v>
      </c>
      <c r="L62" s="25" t="s">
        <v>236</v>
      </c>
    </row>
    <row r="63" spans="1:12" s="48" customFormat="1" ht="22.5" customHeight="1" x14ac:dyDescent="0.3">
      <c r="A63" s="66"/>
      <c r="B63" s="76" t="s">
        <v>186</v>
      </c>
      <c r="C63" s="77"/>
      <c r="D63" s="77"/>
      <c r="E63" s="77"/>
      <c r="F63" s="77"/>
      <c r="G63" s="78"/>
      <c r="H63" s="49">
        <f>SUM(H53:H62)</f>
        <v>49597661</v>
      </c>
      <c r="I63" s="49">
        <f>SUM(I53:I62)</f>
        <v>55549380.320000008</v>
      </c>
      <c r="J63" s="46"/>
      <c r="K63" s="47"/>
      <c r="L63" s="47"/>
    </row>
    <row r="64" spans="1:12" s="48" customFormat="1" ht="24" customHeight="1" x14ac:dyDescent="0.3">
      <c r="A64" s="66"/>
      <c r="B64" s="76" t="s">
        <v>187</v>
      </c>
      <c r="C64" s="77"/>
      <c r="D64" s="77"/>
      <c r="E64" s="77"/>
      <c r="F64" s="77"/>
      <c r="G64" s="78"/>
      <c r="H64" s="49">
        <f>H51+H63</f>
        <v>512997584.28000003</v>
      </c>
      <c r="I64" s="49">
        <f>I51+I63</f>
        <v>574557294.39360011</v>
      </c>
      <c r="J64" s="46"/>
      <c r="K64" s="47"/>
      <c r="L64" s="47"/>
    </row>
    <row r="65" spans="1:12" ht="43.5" customHeight="1" x14ac:dyDescent="0.25">
      <c r="A65" s="61"/>
      <c r="B65" s="92" t="s">
        <v>191</v>
      </c>
      <c r="C65" s="93"/>
      <c r="D65" s="93"/>
      <c r="E65" s="93"/>
      <c r="F65" s="93"/>
      <c r="G65" s="93"/>
      <c r="H65" s="93"/>
      <c r="I65" s="93"/>
      <c r="J65" s="93"/>
      <c r="K65" s="93"/>
      <c r="L65" s="94"/>
    </row>
    <row r="66" spans="1:12" ht="26.25" customHeight="1" x14ac:dyDescent="0.25">
      <c r="A66" s="64"/>
      <c r="B66" s="82" t="s">
        <v>181</v>
      </c>
      <c r="C66" s="83"/>
      <c r="D66" s="83"/>
      <c r="E66" s="83"/>
      <c r="F66" s="83"/>
      <c r="G66" s="83"/>
      <c r="H66" s="83"/>
      <c r="I66" s="83"/>
      <c r="J66" s="83"/>
      <c r="K66" s="83"/>
      <c r="L66" s="84"/>
    </row>
    <row r="67" spans="1:12" ht="45" x14ac:dyDescent="0.25">
      <c r="A67" s="3">
        <v>1</v>
      </c>
      <c r="B67" s="12" t="s">
        <v>19</v>
      </c>
      <c r="C67" s="6" t="s">
        <v>199</v>
      </c>
      <c r="D67" s="12" t="s">
        <v>19</v>
      </c>
      <c r="E67" s="13" t="s">
        <v>13</v>
      </c>
      <c r="F67" s="13">
        <v>1</v>
      </c>
      <c r="G67" s="14">
        <v>3891000</v>
      </c>
      <c r="H67" s="14">
        <v>3891000</v>
      </c>
      <c r="I67" s="14">
        <f>H67*1.12</f>
        <v>4357920</v>
      </c>
      <c r="J67" s="7" t="s">
        <v>45</v>
      </c>
      <c r="K67" s="7" t="s">
        <v>33</v>
      </c>
      <c r="L67" s="5" t="s">
        <v>22</v>
      </c>
    </row>
    <row r="68" spans="1:12" ht="45" x14ac:dyDescent="0.25">
      <c r="A68" s="3">
        <v>2</v>
      </c>
      <c r="B68" s="12" t="s">
        <v>48</v>
      </c>
      <c r="C68" s="6" t="s">
        <v>199</v>
      </c>
      <c r="D68" s="12" t="s">
        <v>48</v>
      </c>
      <c r="E68" s="13" t="s">
        <v>49</v>
      </c>
      <c r="F68" s="13">
        <v>1572</v>
      </c>
      <c r="G68" s="14">
        <v>426.43</v>
      </c>
      <c r="H68" s="14">
        <f t="shared" ref="H68:H77" si="5">F68*G68</f>
        <v>670347.96</v>
      </c>
      <c r="I68" s="14">
        <f>H68*1.12</f>
        <v>750789.71519999998</v>
      </c>
      <c r="J68" s="7" t="s">
        <v>45</v>
      </c>
      <c r="K68" s="7" t="s">
        <v>33</v>
      </c>
      <c r="L68" s="5" t="s">
        <v>22</v>
      </c>
    </row>
    <row r="69" spans="1:12" ht="60" x14ac:dyDescent="0.25">
      <c r="A69" s="3">
        <v>3</v>
      </c>
      <c r="B69" s="18" t="s">
        <v>50</v>
      </c>
      <c r="C69" s="6" t="s">
        <v>200</v>
      </c>
      <c r="D69" s="18" t="s">
        <v>50</v>
      </c>
      <c r="E69" s="7" t="s">
        <v>13</v>
      </c>
      <c r="F69" s="16">
        <v>1</v>
      </c>
      <c r="G69" s="16">
        <v>106194.46428571428</v>
      </c>
      <c r="H69" s="14">
        <f t="shared" si="5"/>
        <v>106194.46428571428</v>
      </c>
      <c r="I69" s="14">
        <v>118937.8</v>
      </c>
      <c r="J69" s="7" t="s">
        <v>21</v>
      </c>
      <c r="K69" s="7" t="s">
        <v>33</v>
      </c>
      <c r="L69" s="5" t="s">
        <v>22</v>
      </c>
    </row>
    <row r="70" spans="1:12" ht="60" x14ac:dyDescent="0.25">
      <c r="A70" s="3">
        <v>4</v>
      </c>
      <c r="B70" s="18" t="s">
        <v>51</v>
      </c>
      <c r="C70" s="6" t="s">
        <v>200</v>
      </c>
      <c r="D70" s="18" t="s">
        <v>51</v>
      </c>
      <c r="E70" s="7" t="s">
        <v>13</v>
      </c>
      <c r="F70" s="16">
        <v>1</v>
      </c>
      <c r="G70" s="16">
        <v>358163.39</v>
      </c>
      <c r="H70" s="14">
        <f t="shared" si="5"/>
        <v>358163.39</v>
      </c>
      <c r="I70" s="14">
        <f t="shared" ref="I70:I107" si="6">H70*1.12</f>
        <v>401142.99680000008</v>
      </c>
      <c r="J70" s="7" t="s">
        <v>21</v>
      </c>
      <c r="K70" s="7" t="s">
        <v>33</v>
      </c>
      <c r="L70" s="5" t="s">
        <v>22</v>
      </c>
    </row>
    <row r="71" spans="1:12" ht="64.5" customHeight="1" x14ac:dyDescent="0.25">
      <c r="A71" s="3">
        <v>5</v>
      </c>
      <c r="B71" s="18" t="s">
        <v>52</v>
      </c>
      <c r="C71" s="6" t="s">
        <v>200</v>
      </c>
      <c r="D71" s="18" t="s">
        <v>52</v>
      </c>
      <c r="E71" s="7" t="s">
        <v>13</v>
      </c>
      <c r="F71" s="16">
        <v>1</v>
      </c>
      <c r="G71" s="16">
        <v>153824.99999999997</v>
      </c>
      <c r="H71" s="14">
        <f t="shared" si="5"/>
        <v>153824.99999999997</v>
      </c>
      <c r="I71" s="14">
        <f t="shared" si="6"/>
        <v>172283.99999999997</v>
      </c>
      <c r="J71" s="7" t="s">
        <v>56</v>
      </c>
      <c r="K71" s="7" t="s">
        <v>33</v>
      </c>
      <c r="L71" s="5" t="s">
        <v>22</v>
      </c>
    </row>
    <row r="72" spans="1:12" ht="63" customHeight="1" x14ac:dyDescent="0.25">
      <c r="A72" s="3">
        <v>6</v>
      </c>
      <c r="B72" s="18" t="s">
        <v>44</v>
      </c>
      <c r="C72" s="6" t="s">
        <v>200</v>
      </c>
      <c r="D72" s="18" t="s">
        <v>44</v>
      </c>
      <c r="E72" s="7" t="s">
        <v>13</v>
      </c>
      <c r="F72" s="16">
        <v>1</v>
      </c>
      <c r="G72" s="16">
        <v>2076310.7150000001</v>
      </c>
      <c r="H72" s="14">
        <f t="shared" si="5"/>
        <v>2076310.7150000001</v>
      </c>
      <c r="I72" s="14">
        <f t="shared" si="6"/>
        <v>2325468.0008000005</v>
      </c>
      <c r="J72" s="7" t="s">
        <v>56</v>
      </c>
      <c r="K72" s="7" t="s">
        <v>33</v>
      </c>
      <c r="L72" s="5" t="s">
        <v>43</v>
      </c>
    </row>
    <row r="73" spans="1:12" ht="45" x14ac:dyDescent="0.25">
      <c r="A73" s="3">
        <v>7</v>
      </c>
      <c r="B73" s="18" t="s">
        <v>39</v>
      </c>
      <c r="C73" s="6" t="s">
        <v>200</v>
      </c>
      <c r="D73" s="18" t="s">
        <v>40</v>
      </c>
      <c r="E73" s="7" t="s">
        <v>28</v>
      </c>
      <c r="F73" s="16">
        <v>60</v>
      </c>
      <c r="G73" s="16">
        <v>800</v>
      </c>
      <c r="H73" s="14">
        <f t="shared" si="5"/>
        <v>48000</v>
      </c>
      <c r="I73" s="14">
        <f t="shared" si="6"/>
        <v>53760.000000000007</v>
      </c>
      <c r="J73" s="7" t="s">
        <v>38</v>
      </c>
      <c r="K73" s="7" t="s">
        <v>33</v>
      </c>
      <c r="L73" s="5" t="s">
        <v>22</v>
      </c>
    </row>
    <row r="74" spans="1:12" ht="45" x14ac:dyDescent="0.25">
      <c r="A74" s="3">
        <v>8</v>
      </c>
      <c r="B74" s="18" t="s">
        <v>16</v>
      </c>
      <c r="C74" s="6" t="s">
        <v>199</v>
      </c>
      <c r="D74" s="18" t="s">
        <v>16</v>
      </c>
      <c r="E74" s="13" t="s">
        <v>28</v>
      </c>
      <c r="F74" s="16">
        <v>85</v>
      </c>
      <c r="G74" s="16">
        <f>2000/1.12</f>
        <v>1785.7142857142856</v>
      </c>
      <c r="H74" s="14">
        <f t="shared" si="5"/>
        <v>151785.71428571426</v>
      </c>
      <c r="I74" s="14">
        <f t="shared" si="6"/>
        <v>170000</v>
      </c>
      <c r="J74" s="7" t="s">
        <v>26</v>
      </c>
      <c r="K74" s="7" t="s">
        <v>33</v>
      </c>
      <c r="L74" s="5" t="s">
        <v>22</v>
      </c>
    </row>
    <row r="75" spans="1:12" ht="60" x14ac:dyDescent="0.25">
      <c r="A75" s="3">
        <v>9</v>
      </c>
      <c r="B75" s="28" t="s">
        <v>70</v>
      </c>
      <c r="C75" s="6" t="s">
        <v>200</v>
      </c>
      <c r="D75" s="28" t="s">
        <v>70</v>
      </c>
      <c r="E75" s="28" t="s">
        <v>13</v>
      </c>
      <c r="F75" s="28">
        <v>1</v>
      </c>
      <c r="G75" s="29">
        <v>1889863</v>
      </c>
      <c r="H75" s="23">
        <f t="shared" si="5"/>
        <v>1889863</v>
      </c>
      <c r="I75" s="23">
        <f t="shared" si="6"/>
        <v>2116646.56</v>
      </c>
      <c r="J75" s="28" t="s">
        <v>56</v>
      </c>
      <c r="K75" s="28" t="s">
        <v>33</v>
      </c>
      <c r="L75" s="28" t="s">
        <v>22</v>
      </c>
    </row>
    <row r="76" spans="1:12" ht="45" x14ac:dyDescent="0.25">
      <c r="A76" s="3">
        <v>10</v>
      </c>
      <c r="B76" s="39" t="s">
        <v>73</v>
      </c>
      <c r="C76" s="6" t="s">
        <v>201</v>
      </c>
      <c r="D76" s="39" t="s">
        <v>73</v>
      </c>
      <c r="E76" s="25" t="s">
        <v>13</v>
      </c>
      <c r="F76" s="25">
        <v>1</v>
      </c>
      <c r="G76" s="27">
        <v>61741399</v>
      </c>
      <c r="H76" s="14">
        <f t="shared" si="5"/>
        <v>61741399</v>
      </c>
      <c r="I76" s="14">
        <f t="shared" si="6"/>
        <v>69150366.88000001</v>
      </c>
      <c r="J76" s="25" t="s">
        <v>74</v>
      </c>
      <c r="K76" s="25" t="s">
        <v>75</v>
      </c>
      <c r="L76" s="25" t="s">
        <v>22</v>
      </c>
    </row>
    <row r="77" spans="1:12" ht="60" x14ac:dyDescent="0.25">
      <c r="A77" s="3">
        <v>11</v>
      </c>
      <c r="B77" s="40" t="s">
        <v>76</v>
      </c>
      <c r="C77" s="6" t="s">
        <v>201</v>
      </c>
      <c r="D77" s="40" t="s">
        <v>76</v>
      </c>
      <c r="E77" s="28" t="s">
        <v>13</v>
      </c>
      <c r="F77" s="28">
        <v>1</v>
      </c>
      <c r="G77" s="29">
        <v>15704151</v>
      </c>
      <c r="H77" s="14">
        <f t="shared" si="5"/>
        <v>15704151</v>
      </c>
      <c r="I77" s="14">
        <f t="shared" si="6"/>
        <v>17588649.120000001</v>
      </c>
      <c r="J77" s="28" t="s">
        <v>78</v>
      </c>
      <c r="K77" s="28" t="s">
        <v>75</v>
      </c>
      <c r="L77" s="28" t="s">
        <v>22</v>
      </c>
    </row>
    <row r="78" spans="1:12" ht="60" x14ac:dyDescent="0.25">
      <c r="A78" s="3">
        <v>12</v>
      </c>
      <c r="B78" s="7" t="s">
        <v>85</v>
      </c>
      <c r="C78" s="6" t="s">
        <v>200</v>
      </c>
      <c r="D78" s="7" t="s">
        <v>85</v>
      </c>
      <c r="E78" s="25" t="s">
        <v>13</v>
      </c>
      <c r="F78" s="7">
        <v>1</v>
      </c>
      <c r="G78" s="27">
        <v>1837921</v>
      </c>
      <c r="H78" s="27">
        <v>1837921</v>
      </c>
      <c r="I78" s="31">
        <f t="shared" si="6"/>
        <v>2058471.5200000003</v>
      </c>
      <c r="J78" s="7" t="s">
        <v>71</v>
      </c>
      <c r="K78" s="25" t="s">
        <v>33</v>
      </c>
      <c r="L78" s="25" t="s">
        <v>22</v>
      </c>
    </row>
    <row r="79" spans="1:12" ht="60" x14ac:dyDescent="0.25">
      <c r="A79" s="3">
        <v>13</v>
      </c>
      <c r="B79" s="7" t="s">
        <v>86</v>
      </c>
      <c r="C79" s="6" t="s">
        <v>200</v>
      </c>
      <c r="D79" s="7" t="s">
        <v>86</v>
      </c>
      <c r="E79" s="25" t="s">
        <v>13</v>
      </c>
      <c r="F79" s="7">
        <v>1</v>
      </c>
      <c r="G79" s="27">
        <v>891964</v>
      </c>
      <c r="H79" s="27">
        <v>891964</v>
      </c>
      <c r="I79" s="31">
        <f t="shared" si="6"/>
        <v>998999.68</v>
      </c>
      <c r="J79" s="7" t="s">
        <v>87</v>
      </c>
      <c r="K79" s="25" t="s">
        <v>33</v>
      </c>
      <c r="L79" s="25" t="s">
        <v>22</v>
      </c>
    </row>
    <row r="80" spans="1:12" ht="60" x14ac:dyDescent="0.25">
      <c r="A80" s="3">
        <v>14</v>
      </c>
      <c r="B80" s="18" t="s">
        <v>94</v>
      </c>
      <c r="C80" s="6" t="s">
        <v>200</v>
      </c>
      <c r="D80" s="18" t="s">
        <v>94</v>
      </c>
      <c r="E80" s="25" t="s">
        <v>13</v>
      </c>
      <c r="F80" s="7">
        <v>1</v>
      </c>
      <c r="G80" s="27">
        <v>1356980.36</v>
      </c>
      <c r="H80" s="30">
        <f t="shared" ref="H80:H107" si="7">F80*G80</f>
        <v>1356980.36</v>
      </c>
      <c r="I80" s="31">
        <f t="shared" si="6"/>
        <v>1519818.0032000002</v>
      </c>
      <c r="J80" s="7" t="s">
        <v>56</v>
      </c>
      <c r="K80" s="25" t="s">
        <v>33</v>
      </c>
      <c r="L80" s="25" t="s">
        <v>22</v>
      </c>
    </row>
    <row r="81" spans="1:12" ht="60" x14ac:dyDescent="0.25">
      <c r="A81" s="3">
        <v>15</v>
      </c>
      <c r="B81" s="18" t="s">
        <v>95</v>
      </c>
      <c r="C81" s="6" t="s">
        <v>200</v>
      </c>
      <c r="D81" s="18" t="s">
        <v>95</v>
      </c>
      <c r="E81" s="25" t="s">
        <v>13</v>
      </c>
      <c r="F81" s="9">
        <v>1</v>
      </c>
      <c r="G81" s="27">
        <v>270727.67999999999</v>
      </c>
      <c r="H81" s="30">
        <f t="shared" si="7"/>
        <v>270727.67999999999</v>
      </c>
      <c r="I81" s="31">
        <f t="shared" si="6"/>
        <v>303215.00160000002</v>
      </c>
      <c r="J81" s="9" t="s">
        <v>21</v>
      </c>
      <c r="K81" s="28" t="s">
        <v>33</v>
      </c>
      <c r="L81" s="25" t="s">
        <v>22</v>
      </c>
    </row>
    <row r="82" spans="1:12" ht="60" x14ac:dyDescent="0.25">
      <c r="A82" s="3">
        <v>16</v>
      </c>
      <c r="B82" s="18" t="s">
        <v>106</v>
      </c>
      <c r="C82" s="6" t="s">
        <v>200</v>
      </c>
      <c r="D82" s="18" t="s">
        <v>106</v>
      </c>
      <c r="E82" s="25" t="s">
        <v>13</v>
      </c>
      <c r="F82" s="7">
        <v>1</v>
      </c>
      <c r="G82" s="31">
        <v>9821428.5700000003</v>
      </c>
      <c r="H82" s="30">
        <f t="shared" si="7"/>
        <v>9821428.5700000003</v>
      </c>
      <c r="I82" s="31">
        <f t="shared" si="6"/>
        <v>10999999.998400001</v>
      </c>
      <c r="J82" s="7" t="s">
        <v>56</v>
      </c>
      <c r="K82" s="25" t="s">
        <v>33</v>
      </c>
      <c r="L82" s="25" t="s">
        <v>22</v>
      </c>
    </row>
    <row r="83" spans="1:12" ht="60" x14ac:dyDescent="0.25">
      <c r="A83" s="3">
        <v>17</v>
      </c>
      <c r="B83" s="18" t="s">
        <v>109</v>
      </c>
      <c r="C83" s="6" t="s">
        <v>201</v>
      </c>
      <c r="D83" s="18" t="s">
        <v>109</v>
      </c>
      <c r="E83" s="25" t="s">
        <v>13</v>
      </c>
      <c r="F83" s="43">
        <v>1</v>
      </c>
      <c r="G83" s="31">
        <v>27442142</v>
      </c>
      <c r="H83" s="30">
        <f t="shared" si="7"/>
        <v>27442142</v>
      </c>
      <c r="I83" s="31">
        <f t="shared" si="6"/>
        <v>30735199.040000003</v>
      </c>
      <c r="J83" s="7" t="s">
        <v>111</v>
      </c>
      <c r="K83" s="13" t="s">
        <v>110</v>
      </c>
      <c r="L83" s="25" t="s">
        <v>22</v>
      </c>
    </row>
    <row r="84" spans="1:12" ht="45" x14ac:dyDescent="0.25">
      <c r="A84" s="3">
        <v>18</v>
      </c>
      <c r="B84" s="18" t="s">
        <v>112</v>
      </c>
      <c r="C84" s="6" t="s">
        <v>200</v>
      </c>
      <c r="D84" s="18" t="s">
        <v>112</v>
      </c>
      <c r="E84" s="25" t="s">
        <v>13</v>
      </c>
      <c r="F84" s="43">
        <v>1</v>
      </c>
      <c r="G84" s="31">
        <v>400000</v>
      </c>
      <c r="H84" s="30">
        <f t="shared" si="7"/>
        <v>400000</v>
      </c>
      <c r="I84" s="31">
        <f t="shared" si="6"/>
        <v>448000.00000000006</v>
      </c>
      <c r="J84" s="7" t="s">
        <v>21</v>
      </c>
      <c r="K84" s="25" t="s">
        <v>33</v>
      </c>
      <c r="L84" s="25" t="s">
        <v>22</v>
      </c>
    </row>
    <row r="85" spans="1:12" ht="60" x14ac:dyDescent="0.25">
      <c r="A85" s="3">
        <v>19</v>
      </c>
      <c r="B85" s="18" t="s">
        <v>118</v>
      </c>
      <c r="C85" s="6" t="s">
        <v>200</v>
      </c>
      <c r="D85" s="18" t="s">
        <v>118</v>
      </c>
      <c r="E85" s="25" t="s">
        <v>13</v>
      </c>
      <c r="F85" s="7">
        <v>1</v>
      </c>
      <c r="G85" s="27">
        <v>1230888</v>
      </c>
      <c r="H85" s="30">
        <f t="shared" si="7"/>
        <v>1230888</v>
      </c>
      <c r="I85" s="31">
        <f t="shared" si="6"/>
        <v>1378594.56</v>
      </c>
      <c r="J85" s="7" t="s">
        <v>87</v>
      </c>
      <c r="K85" s="25" t="s">
        <v>33</v>
      </c>
      <c r="L85" s="25" t="s">
        <v>22</v>
      </c>
    </row>
    <row r="86" spans="1:12" ht="60" x14ac:dyDescent="0.25">
      <c r="A86" s="3">
        <v>20</v>
      </c>
      <c r="B86" s="40" t="s">
        <v>126</v>
      </c>
      <c r="C86" s="6" t="s">
        <v>201</v>
      </c>
      <c r="D86" s="40" t="s">
        <v>126</v>
      </c>
      <c r="E86" s="25" t="s">
        <v>13</v>
      </c>
      <c r="F86" s="7">
        <v>1</v>
      </c>
      <c r="G86" s="34">
        <v>9473520</v>
      </c>
      <c r="H86" s="30">
        <f t="shared" si="7"/>
        <v>9473520</v>
      </c>
      <c r="I86" s="31">
        <f t="shared" si="6"/>
        <v>10610342.4</v>
      </c>
      <c r="J86" s="7" t="s">
        <v>124</v>
      </c>
      <c r="K86" s="13" t="s">
        <v>110</v>
      </c>
      <c r="L86" s="25" t="s">
        <v>22</v>
      </c>
    </row>
    <row r="87" spans="1:12" ht="45" x14ac:dyDescent="0.25">
      <c r="A87" s="3">
        <v>21</v>
      </c>
      <c r="B87" s="18" t="s">
        <v>121</v>
      </c>
      <c r="C87" s="6" t="s">
        <v>201</v>
      </c>
      <c r="D87" s="18" t="s">
        <v>121</v>
      </c>
      <c r="E87" s="25" t="s">
        <v>13</v>
      </c>
      <c r="F87" s="7">
        <v>1</v>
      </c>
      <c r="G87" s="34">
        <v>2080080</v>
      </c>
      <c r="H87" s="30">
        <f t="shared" si="7"/>
        <v>2080080</v>
      </c>
      <c r="I87" s="31">
        <f t="shared" si="6"/>
        <v>2329689.6</v>
      </c>
      <c r="J87" s="7" t="s">
        <v>104</v>
      </c>
      <c r="K87" s="13" t="s">
        <v>110</v>
      </c>
      <c r="L87" s="25" t="s">
        <v>22</v>
      </c>
    </row>
    <row r="88" spans="1:12" ht="60" x14ac:dyDescent="0.25">
      <c r="A88" s="3">
        <v>22</v>
      </c>
      <c r="B88" s="18" t="s">
        <v>122</v>
      </c>
      <c r="C88" s="6" t="s">
        <v>201</v>
      </c>
      <c r="D88" s="18" t="s">
        <v>122</v>
      </c>
      <c r="E88" s="25" t="s">
        <v>13</v>
      </c>
      <c r="F88" s="7">
        <v>1</v>
      </c>
      <c r="G88" s="34">
        <v>13611600</v>
      </c>
      <c r="H88" s="30">
        <f t="shared" si="7"/>
        <v>13611600</v>
      </c>
      <c r="I88" s="31">
        <f t="shared" si="6"/>
        <v>15244992.000000002</v>
      </c>
      <c r="J88" s="7" t="s">
        <v>125</v>
      </c>
      <c r="K88" s="13" t="s">
        <v>110</v>
      </c>
      <c r="L88" s="25" t="s">
        <v>22</v>
      </c>
    </row>
    <row r="89" spans="1:12" ht="60" x14ac:dyDescent="0.25">
      <c r="A89" s="3">
        <v>23</v>
      </c>
      <c r="B89" s="18" t="s">
        <v>123</v>
      </c>
      <c r="C89" s="6" t="s">
        <v>201</v>
      </c>
      <c r="D89" s="18" t="s">
        <v>123</v>
      </c>
      <c r="E89" s="25" t="s">
        <v>13</v>
      </c>
      <c r="F89" s="7">
        <v>1</v>
      </c>
      <c r="G89" s="34">
        <v>25534320</v>
      </c>
      <c r="H89" s="30">
        <f t="shared" si="7"/>
        <v>25534320</v>
      </c>
      <c r="I89" s="31">
        <f t="shared" si="6"/>
        <v>28598438.400000002</v>
      </c>
      <c r="J89" s="7" t="s">
        <v>124</v>
      </c>
      <c r="K89" s="13" t="s">
        <v>110</v>
      </c>
      <c r="L89" s="25" t="s">
        <v>22</v>
      </c>
    </row>
    <row r="90" spans="1:12" ht="45" x14ac:dyDescent="0.25">
      <c r="A90" s="3">
        <v>24</v>
      </c>
      <c r="B90" s="18" t="s">
        <v>132</v>
      </c>
      <c r="C90" s="6" t="s">
        <v>200</v>
      </c>
      <c r="D90" s="18" t="s">
        <v>132</v>
      </c>
      <c r="E90" s="25" t="s">
        <v>13</v>
      </c>
      <c r="F90" s="7">
        <v>1</v>
      </c>
      <c r="G90" s="34">
        <v>2705603</v>
      </c>
      <c r="H90" s="30">
        <f t="shared" si="7"/>
        <v>2705603</v>
      </c>
      <c r="I90" s="31">
        <f t="shared" si="6"/>
        <v>3030275.3600000003</v>
      </c>
      <c r="J90" s="7" t="s">
        <v>87</v>
      </c>
      <c r="K90" s="25" t="s">
        <v>33</v>
      </c>
      <c r="L90" s="25" t="s">
        <v>22</v>
      </c>
    </row>
    <row r="91" spans="1:12" ht="45" x14ac:dyDescent="0.25">
      <c r="A91" s="3">
        <v>25</v>
      </c>
      <c r="B91" s="18" t="s">
        <v>133</v>
      </c>
      <c r="C91" s="6" t="s">
        <v>200</v>
      </c>
      <c r="D91" s="18" t="s">
        <v>133</v>
      </c>
      <c r="E91" s="25" t="s">
        <v>13</v>
      </c>
      <c r="F91" s="7">
        <v>1</v>
      </c>
      <c r="G91" s="34">
        <v>267768</v>
      </c>
      <c r="H91" s="30">
        <f t="shared" si="7"/>
        <v>267768</v>
      </c>
      <c r="I91" s="31">
        <f t="shared" si="6"/>
        <v>299900.16000000003</v>
      </c>
      <c r="J91" s="7" t="s">
        <v>87</v>
      </c>
      <c r="K91" s="25" t="s">
        <v>33</v>
      </c>
      <c r="L91" s="25" t="s">
        <v>22</v>
      </c>
    </row>
    <row r="92" spans="1:12" ht="45" x14ac:dyDescent="0.25">
      <c r="A92" s="3">
        <v>26</v>
      </c>
      <c r="B92" s="18" t="s">
        <v>134</v>
      </c>
      <c r="C92" s="6" t="s">
        <v>200</v>
      </c>
      <c r="D92" s="18" t="s">
        <v>134</v>
      </c>
      <c r="E92" s="25" t="s">
        <v>13</v>
      </c>
      <c r="F92" s="7">
        <v>1</v>
      </c>
      <c r="G92" s="34">
        <v>409634</v>
      </c>
      <c r="H92" s="30">
        <f t="shared" si="7"/>
        <v>409634</v>
      </c>
      <c r="I92" s="31">
        <f t="shared" si="6"/>
        <v>458790.08</v>
      </c>
      <c r="J92" s="7" t="s">
        <v>56</v>
      </c>
      <c r="K92" s="25" t="s">
        <v>33</v>
      </c>
      <c r="L92" s="25" t="s">
        <v>22</v>
      </c>
    </row>
    <row r="93" spans="1:12" ht="180" x14ac:dyDescent="0.25">
      <c r="A93" s="3">
        <v>27</v>
      </c>
      <c r="B93" s="18" t="s">
        <v>140</v>
      </c>
      <c r="C93" s="6" t="s">
        <v>200</v>
      </c>
      <c r="D93" s="18" t="s">
        <v>140</v>
      </c>
      <c r="E93" s="25" t="s">
        <v>13</v>
      </c>
      <c r="F93" s="43">
        <v>1</v>
      </c>
      <c r="G93" s="34">
        <v>218295</v>
      </c>
      <c r="H93" s="30">
        <f t="shared" si="7"/>
        <v>218295</v>
      </c>
      <c r="I93" s="31">
        <f t="shared" si="6"/>
        <v>244490.40000000002</v>
      </c>
      <c r="J93" s="7" t="s">
        <v>136</v>
      </c>
      <c r="K93" s="25" t="s">
        <v>33</v>
      </c>
      <c r="L93" s="25" t="s">
        <v>22</v>
      </c>
    </row>
    <row r="94" spans="1:12" ht="120" x14ac:dyDescent="0.25">
      <c r="A94" s="3">
        <v>28</v>
      </c>
      <c r="B94" s="18" t="s">
        <v>149</v>
      </c>
      <c r="C94" s="6" t="s">
        <v>200</v>
      </c>
      <c r="D94" s="18" t="s">
        <v>149</v>
      </c>
      <c r="E94" s="25" t="s">
        <v>13</v>
      </c>
      <c r="F94" s="43">
        <v>1</v>
      </c>
      <c r="G94" s="34">
        <v>1337500</v>
      </c>
      <c r="H94" s="30">
        <f t="shared" si="7"/>
        <v>1337500</v>
      </c>
      <c r="I94" s="31">
        <f t="shared" si="6"/>
        <v>1498000.0000000002</v>
      </c>
      <c r="J94" s="7" t="s">
        <v>152</v>
      </c>
      <c r="K94" s="25" t="s">
        <v>33</v>
      </c>
      <c r="L94" s="25" t="s">
        <v>22</v>
      </c>
    </row>
    <row r="95" spans="1:12" ht="135" x14ac:dyDescent="0.25">
      <c r="A95" s="3">
        <v>29</v>
      </c>
      <c r="B95" s="19" t="s">
        <v>157</v>
      </c>
      <c r="C95" s="6" t="s">
        <v>200</v>
      </c>
      <c r="D95" s="19" t="s">
        <v>157</v>
      </c>
      <c r="E95" s="28" t="s">
        <v>13</v>
      </c>
      <c r="F95" s="7">
        <v>1</v>
      </c>
      <c r="G95" s="27">
        <v>258189</v>
      </c>
      <c r="H95" s="14">
        <f t="shared" si="7"/>
        <v>258189</v>
      </c>
      <c r="I95" s="14">
        <f t="shared" si="6"/>
        <v>289171.68000000005</v>
      </c>
      <c r="J95" s="7" t="s">
        <v>158</v>
      </c>
      <c r="K95" s="25" t="s">
        <v>33</v>
      </c>
      <c r="L95" s="25" t="s">
        <v>22</v>
      </c>
    </row>
    <row r="96" spans="1:12" ht="45" x14ac:dyDescent="0.25">
      <c r="A96" s="3">
        <v>30</v>
      </c>
      <c r="B96" s="25" t="s">
        <v>159</v>
      </c>
      <c r="C96" s="6" t="s">
        <v>200</v>
      </c>
      <c r="D96" s="25" t="s">
        <v>159</v>
      </c>
      <c r="E96" s="28" t="s">
        <v>63</v>
      </c>
      <c r="F96" s="7">
        <v>200</v>
      </c>
      <c r="G96" s="27">
        <v>2500</v>
      </c>
      <c r="H96" s="14">
        <f t="shared" si="7"/>
        <v>500000</v>
      </c>
      <c r="I96" s="14">
        <f t="shared" si="6"/>
        <v>560000</v>
      </c>
      <c r="J96" s="7" t="s">
        <v>162</v>
      </c>
      <c r="K96" s="25" t="s">
        <v>33</v>
      </c>
      <c r="L96" s="25" t="s">
        <v>22</v>
      </c>
    </row>
    <row r="97" spans="1:12" ht="45" x14ac:dyDescent="0.25">
      <c r="A97" s="3">
        <v>31</v>
      </c>
      <c r="B97" s="19" t="s">
        <v>160</v>
      </c>
      <c r="C97" s="6" t="s">
        <v>200</v>
      </c>
      <c r="D97" s="19" t="s">
        <v>160</v>
      </c>
      <c r="E97" s="28" t="s">
        <v>63</v>
      </c>
      <c r="F97" s="7">
        <v>200</v>
      </c>
      <c r="G97" s="27">
        <v>3300</v>
      </c>
      <c r="H97" s="14">
        <f t="shared" si="7"/>
        <v>660000</v>
      </c>
      <c r="I97" s="14">
        <f t="shared" si="6"/>
        <v>739200.00000000012</v>
      </c>
      <c r="J97" s="7" t="s">
        <v>162</v>
      </c>
      <c r="K97" s="25" t="s">
        <v>33</v>
      </c>
      <c r="L97" s="25" t="s">
        <v>22</v>
      </c>
    </row>
    <row r="98" spans="1:12" ht="45" x14ac:dyDescent="0.25">
      <c r="A98" s="3">
        <v>32</v>
      </c>
      <c r="B98" s="28" t="s">
        <v>161</v>
      </c>
      <c r="C98" s="6" t="s">
        <v>200</v>
      </c>
      <c r="D98" s="28" t="s">
        <v>161</v>
      </c>
      <c r="E98" s="28" t="s">
        <v>63</v>
      </c>
      <c r="F98" s="7">
        <v>200</v>
      </c>
      <c r="G98" s="27">
        <v>570</v>
      </c>
      <c r="H98" s="14">
        <f t="shared" si="7"/>
        <v>114000</v>
      </c>
      <c r="I98" s="14">
        <f t="shared" si="6"/>
        <v>127680.00000000001</v>
      </c>
      <c r="J98" s="7" t="s">
        <v>162</v>
      </c>
      <c r="K98" s="25" t="s">
        <v>33</v>
      </c>
      <c r="L98" s="25" t="s">
        <v>22</v>
      </c>
    </row>
    <row r="99" spans="1:12" ht="60" x14ac:dyDescent="0.25">
      <c r="A99" s="3">
        <v>33</v>
      </c>
      <c r="B99" s="28" t="s">
        <v>163</v>
      </c>
      <c r="C99" s="6" t="s">
        <v>200</v>
      </c>
      <c r="D99" s="28" t="s">
        <v>163</v>
      </c>
      <c r="E99" s="28" t="s">
        <v>13</v>
      </c>
      <c r="F99" s="7">
        <v>1</v>
      </c>
      <c r="G99" s="27">
        <v>717959.8</v>
      </c>
      <c r="H99" s="14">
        <f t="shared" si="7"/>
        <v>717959.8</v>
      </c>
      <c r="I99" s="14">
        <f t="shared" si="6"/>
        <v>804114.97600000014</v>
      </c>
      <c r="J99" s="7" t="s">
        <v>164</v>
      </c>
      <c r="K99" s="25" t="s">
        <v>33</v>
      </c>
      <c r="L99" s="25" t="s">
        <v>22</v>
      </c>
    </row>
    <row r="100" spans="1:12" ht="75" x14ac:dyDescent="0.25">
      <c r="A100" s="3">
        <v>34</v>
      </c>
      <c r="B100" s="28" t="s">
        <v>165</v>
      </c>
      <c r="C100" s="6" t="s">
        <v>200</v>
      </c>
      <c r="D100" s="28" t="s">
        <v>165</v>
      </c>
      <c r="E100" s="28" t="s">
        <v>13</v>
      </c>
      <c r="F100" s="7">
        <v>1</v>
      </c>
      <c r="G100" s="27">
        <v>86065</v>
      </c>
      <c r="H100" s="14">
        <f t="shared" si="7"/>
        <v>86065</v>
      </c>
      <c r="I100" s="14">
        <f t="shared" si="6"/>
        <v>96392.8</v>
      </c>
      <c r="J100" s="7" t="s">
        <v>164</v>
      </c>
      <c r="K100" s="25" t="s">
        <v>33</v>
      </c>
      <c r="L100" s="25" t="s">
        <v>22</v>
      </c>
    </row>
    <row r="101" spans="1:12" ht="67.5" customHeight="1" x14ac:dyDescent="0.25">
      <c r="A101" s="3">
        <v>35</v>
      </c>
      <c r="B101" s="18" t="s">
        <v>167</v>
      </c>
      <c r="C101" s="6" t="s">
        <v>200</v>
      </c>
      <c r="D101" s="18" t="s">
        <v>167</v>
      </c>
      <c r="E101" s="25" t="s">
        <v>13</v>
      </c>
      <c r="F101" s="7">
        <v>1</v>
      </c>
      <c r="G101" s="31">
        <v>254642.86</v>
      </c>
      <c r="H101" s="30">
        <f t="shared" si="7"/>
        <v>254642.86</v>
      </c>
      <c r="I101" s="31">
        <f t="shared" si="6"/>
        <v>285200.00320000004</v>
      </c>
      <c r="J101" s="7" t="s">
        <v>64</v>
      </c>
      <c r="K101" s="25" t="s">
        <v>33</v>
      </c>
      <c r="L101" s="25" t="s">
        <v>22</v>
      </c>
    </row>
    <row r="102" spans="1:12" ht="135" x14ac:dyDescent="0.25">
      <c r="A102" s="3">
        <v>36</v>
      </c>
      <c r="B102" s="19" t="s">
        <v>168</v>
      </c>
      <c r="C102" s="6" t="s">
        <v>200</v>
      </c>
      <c r="D102" s="19" t="s">
        <v>168</v>
      </c>
      <c r="E102" s="28" t="s">
        <v>13</v>
      </c>
      <c r="F102" s="7">
        <v>1</v>
      </c>
      <c r="G102" s="27">
        <v>2820232</v>
      </c>
      <c r="H102" s="14">
        <f t="shared" si="7"/>
        <v>2820232</v>
      </c>
      <c r="I102" s="14">
        <f t="shared" si="6"/>
        <v>3158659.8400000003</v>
      </c>
      <c r="J102" s="7" t="s">
        <v>169</v>
      </c>
      <c r="K102" s="25" t="s">
        <v>33</v>
      </c>
      <c r="L102" s="25" t="s">
        <v>22</v>
      </c>
    </row>
    <row r="103" spans="1:12" ht="90" x14ac:dyDescent="0.25">
      <c r="A103" s="3">
        <v>37</v>
      </c>
      <c r="B103" s="28" t="s">
        <v>173</v>
      </c>
      <c r="C103" s="6" t="s">
        <v>201</v>
      </c>
      <c r="D103" s="28" t="s">
        <v>180</v>
      </c>
      <c r="E103" s="28" t="s">
        <v>13</v>
      </c>
      <c r="F103" s="7">
        <v>1</v>
      </c>
      <c r="G103" s="27">
        <v>18991680</v>
      </c>
      <c r="H103" s="14">
        <f t="shared" si="7"/>
        <v>18991680</v>
      </c>
      <c r="I103" s="14">
        <f t="shared" si="6"/>
        <v>21270681.600000001</v>
      </c>
      <c r="J103" s="7" t="s">
        <v>177</v>
      </c>
      <c r="K103" s="13" t="s">
        <v>110</v>
      </c>
      <c r="L103" s="25" t="s">
        <v>22</v>
      </c>
    </row>
    <row r="104" spans="1:12" ht="75" x14ac:dyDescent="0.25">
      <c r="A104" s="3">
        <v>38</v>
      </c>
      <c r="B104" s="28" t="s">
        <v>176</v>
      </c>
      <c r="C104" s="6" t="s">
        <v>201</v>
      </c>
      <c r="D104" s="28" t="s">
        <v>180</v>
      </c>
      <c r="E104" s="28" t="s">
        <v>13</v>
      </c>
      <c r="F104" s="7">
        <v>1</v>
      </c>
      <c r="G104" s="27">
        <v>53694000</v>
      </c>
      <c r="H104" s="14">
        <f t="shared" si="7"/>
        <v>53694000</v>
      </c>
      <c r="I104" s="14">
        <f t="shared" si="6"/>
        <v>60137280.000000007</v>
      </c>
      <c r="J104" s="7" t="s">
        <v>178</v>
      </c>
      <c r="K104" s="13" t="s">
        <v>110</v>
      </c>
      <c r="L104" s="25" t="s">
        <v>22</v>
      </c>
    </row>
    <row r="105" spans="1:12" ht="75" x14ac:dyDescent="0.25">
      <c r="A105" s="3">
        <v>39</v>
      </c>
      <c r="B105" s="28" t="s">
        <v>175</v>
      </c>
      <c r="C105" s="6" t="s">
        <v>201</v>
      </c>
      <c r="D105" s="28" t="s">
        <v>180</v>
      </c>
      <c r="E105" s="28" t="s">
        <v>13</v>
      </c>
      <c r="F105" s="7">
        <v>1</v>
      </c>
      <c r="G105" s="27">
        <v>80036880</v>
      </c>
      <c r="H105" s="14">
        <f t="shared" si="7"/>
        <v>80036880</v>
      </c>
      <c r="I105" s="14">
        <f t="shared" si="6"/>
        <v>89641305.600000009</v>
      </c>
      <c r="J105" s="7" t="s">
        <v>179</v>
      </c>
      <c r="K105" s="13" t="s">
        <v>110</v>
      </c>
      <c r="L105" s="25" t="s">
        <v>22</v>
      </c>
    </row>
    <row r="106" spans="1:12" ht="75" x14ac:dyDescent="0.25">
      <c r="A106" s="3">
        <v>40</v>
      </c>
      <c r="B106" s="25" t="s">
        <v>174</v>
      </c>
      <c r="C106" s="6" t="s">
        <v>201</v>
      </c>
      <c r="D106" s="25" t="s">
        <v>180</v>
      </c>
      <c r="E106" s="25" t="s">
        <v>13</v>
      </c>
      <c r="F106" s="7">
        <v>1</v>
      </c>
      <c r="G106" s="27">
        <v>9138000</v>
      </c>
      <c r="H106" s="14">
        <f t="shared" si="7"/>
        <v>9138000</v>
      </c>
      <c r="I106" s="14">
        <f t="shared" si="6"/>
        <v>10234560.000000002</v>
      </c>
      <c r="J106" s="7" t="s">
        <v>158</v>
      </c>
      <c r="K106" s="13" t="s">
        <v>110</v>
      </c>
      <c r="L106" s="25" t="s">
        <v>22</v>
      </c>
    </row>
    <row r="107" spans="1:12" ht="150" x14ac:dyDescent="0.25">
      <c r="A107" s="3">
        <v>41</v>
      </c>
      <c r="B107" s="25" t="s">
        <v>198</v>
      </c>
      <c r="C107" s="6" t="s">
        <v>200</v>
      </c>
      <c r="D107" s="25" t="s">
        <v>180</v>
      </c>
      <c r="E107" s="25" t="s">
        <v>13</v>
      </c>
      <c r="F107" s="7">
        <v>1</v>
      </c>
      <c r="G107" s="27">
        <v>1521193.75</v>
      </c>
      <c r="H107" s="14">
        <f t="shared" si="7"/>
        <v>1521193.75</v>
      </c>
      <c r="I107" s="14">
        <f t="shared" si="6"/>
        <v>1703737.0000000002</v>
      </c>
      <c r="J107" s="7" t="s">
        <v>195</v>
      </c>
      <c r="K107" s="25" t="s">
        <v>33</v>
      </c>
      <c r="L107" s="25" t="s">
        <v>22</v>
      </c>
    </row>
    <row r="108" spans="1:12" ht="60" x14ac:dyDescent="0.25">
      <c r="A108" s="3">
        <v>42</v>
      </c>
      <c r="B108" s="25" t="s">
        <v>193</v>
      </c>
      <c r="C108" s="6" t="s">
        <v>200</v>
      </c>
      <c r="D108" s="25" t="s">
        <v>180</v>
      </c>
      <c r="E108" s="25" t="s">
        <v>13</v>
      </c>
      <c r="F108" s="7">
        <v>1</v>
      </c>
      <c r="G108" s="27">
        <v>851120.54</v>
      </c>
      <c r="H108" s="14">
        <f>F108*G108</f>
        <v>851120.54</v>
      </c>
      <c r="I108" s="14">
        <f>H108*1.12</f>
        <v>953255.00480000011</v>
      </c>
      <c r="J108" s="7" t="s">
        <v>195</v>
      </c>
      <c r="K108" s="25" t="s">
        <v>33</v>
      </c>
      <c r="L108" s="25" t="s">
        <v>22</v>
      </c>
    </row>
    <row r="109" spans="1:12" ht="60" x14ac:dyDescent="0.25">
      <c r="A109" s="3">
        <v>43</v>
      </c>
      <c r="B109" s="25" t="s">
        <v>194</v>
      </c>
      <c r="C109" s="6" t="s">
        <v>200</v>
      </c>
      <c r="D109" s="25" t="s">
        <v>180</v>
      </c>
      <c r="E109" s="25" t="s">
        <v>13</v>
      </c>
      <c r="F109" s="7">
        <v>1</v>
      </c>
      <c r="G109" s="27">
        <v>123553.57</v>
      </c>
      <c r="H109" s="14">
        <f>F109*G109</f>
        <v>123553.57</v>
      </c>
      <c r="I109" s="14">
        <f>H109*1.12</f>
        <v>138379.99840000001</v>
      </c>
      <c r="J109" s="7" t="s">
        <v>196</v>
      </c>
      <c r="K109" s="25" t="s">
        <v>33</v>
      </c>
      <c r="L109" s="25" t="s">
        <v>22</v>
      </c>
    </row>
    <row r="110" spans="1:12" ht="120" customHeight="1" x14ac:dyDescent="0.25">
      <c r="A110" s="3">
        <v>44</v>
      </c>
      <c r="B110" s="25" t="s">
        <v>206</v>
      </c>
      <c r="C110" s="6" t="s">
        <v>200</v>
      </c>
      <c r="D110" s="25" t="s">
        <v>207</v>
      </c>
      <c r="E110" s="25" t="s">
        <v>13</v>
      </c>
      <c r="F110" s="7">
        <v>1</v>
      </c>
      <c r="G110" s="27">
        <v>2178572</v>
      </c>
      <c r="H110" s="14">
        <f>F110*G110</f>
        <v>2178572</v>
      </c>
      <c r="I110" s="14">
        <f>H110*1.12</f>
        <v>2440000.64</v>
      </c>
      <c r="J110" s="7" t="s">
        <v>169</v>
      </c>
      <c r="K110" s="25" t="s">
        <v>33</v>
      </c>
      <c r="L110" s="25" t="s">
        <v>22</v>
      </c>
    </row>
    <row r="111" spans="1:12" ht="142.5" customHeight="1" x14ac:dyDescent="0.25">
      <c r="A111" s="3">
        <v>45</v>
      </c>
      <c r="B111" s="12" t="s">
        <v>208</v>
      </c>
      <c r="C111" s="6" t="s">
        <v>204</v>
      </c>
      <c r="D111" s="56" t="s">
        <v>209</v>
      </c>
      <c r="E111" s="13" t="s">
        <v>13</v>
      </c>
      <c r="F111" s="13">
        <v>1</v>
      </c>
      <c r="G111" s="14">
        <v>3550000</v>
      </c>
      <c r="H111" s="14">
        <f>F111*G111</f>
        <v>3550000</v>
      </c>
      <c r="I111" s="14">
        <f>H111*1.12</f>
        <v>3976000.0000000005</v>
      </c>
      <c r="J111" s="27" t="s">
        <v>241</v>
      </c>
      <c r="K111" s="25" t="s">
        <v>33</v>
      </c>
      <c r="L111" s="7" t="s">
        <v>22</v>
      </c>
    </row>
    <row r="112" spans="1:12" ht="142.5" customHeight="1" x14ac:dyDescent="0.25">
      <c r="A112" s="3">
        <v>46</v>
      </c>
      <c r="B112" s="12" t="s">
        <v>238</v>
      </c>
      <c r="C112" s="6" t="s">
        <v>200</v>
      </c>
      <c r="D112" s="56" t="s">
        <v>180</v>
      </c>
      <c r="E112" s="13" t="s">
        <v>13</v>
      </c>
      <c r="F112" s="13">
        <v>1</v>
      </c>
      <c r="G112" s="14">
        <v>142856.25</v>
      </c>
      <c r="H112" s="14">
        <f>F112*G112</f>
        <v>142856.25</v>
      </c>
      <c r="I112" s="14">
        <f>H112*1.12</f>
        <v>159999.00000000003</v>
      </c>
      <c r="J112" s="27" t="s">
        <v>237</v>
      </c>
      <c r="K112" s="25" t="s">
        <v>33</v>
      </c>
      <c r="L112" s="7" t="s">
        <v>22</v>
      </c>
    </row>
    <row r="113" spans="1:12" ht="142.5" customHeight="1" x14ac:dyDescent="0.25">
      <c r="A113" s="4">
        <v>47</v>
      </c>
      <c r="B113" s="7" t="s">
        <v>215</v>
      </c>
      <c r="C113" s="6" t="s">
        <v>200</v>
      </c>
      <c r="D113" s="7" t="s">
        <v>217</v>
      </c>
      <c r="E113" s="25" t="s">
        <v>13</v>
      </c>
      <c r="F113" s="43">
        <v>20</v>
      </c>
      <c r="G113" s="34">
        <v>114732</v>
      </c>
      <c r="H113" s="35">
        <f t="shared" ref="H113:H114" si="8">F113*G113</f>
        <v>2294640</v>
      </c>
      <c r="I113" s="34">
        <f t="shared" ref="I113:I114" si="9">H113*1.12</f>
        <v>2569996.8000000003</v>
      </c>
      <c r="J113" s="7" t="s">
        <v>216</v>
      </c>
      <c r="K113" s="25" t="s">
        <v>33</v>
      </c>
      <c r="L113" s="25" t="s">
        <v>22</v>
      </c>
    </row>
    <row r="114" spans="1:12" ht="207" customHeight="1" x14ac:dyDescent="0.25">
      <c r="A114" s="3">
        <v>48</v>
      </c>
      <c r="B114" s="7" t="s">
        <v>239</v>
      </c>
      <c r="C114" s="6" t="s">
        <v>200</v>
      </c>
      <c r="D114" s="7" t="s">
        <v>240</v>
      </c>
      <c r="E114" s="25" t="s">
        <v>13</v>
      </c>
      <c r="F114" s="7">
        <v>30</v>
      </c>
      <c r="G114" s="27">
        <v>36525</v>
      </c>
      <c r="H114" s="35">
        <f t="shared" si="8"/>
        <v>1095750</v>
      </c>
      <c r="I114" s="34">
        <f t="shared" si="9"/>
        <v>1227240.0000000002</v>
      </c>
      <c r="J114" s="7" t="s">
        <v>229</v>
      </c>
      <c r="K114" s="25" t="s">
        <v>33</v>
      </c>
      <c r="L114" s="25" t="s">
        <v>22</v>
      </c>
    </row>
    <row r="115" spans="1:12" s="48" customFormat="1" ht="35.25" customHeight="1" x14ac:dyDescent="0.3">
      <c r="A115" s="65"/>
      <c r="B115" s="76" t="s">
        <v>185</v>
      </c>
      <c r="C115" s="77"/>
      <c r="D115" s="77"/>
      <c r="E115" s="77"/>
      <c r="F115" s="77"/>
      <c r="G115" s="78"/>
      <c r="H115" s="49">
        <f>SUM(H67:H114)</f>
        <v>364710746.62357152</v>
      </c>
      <c r="I115" s="49">
        <f>SUM(I67:I114)</f>
        <v>408476036.21840012</v>
      </c>
      <c r="J115" s="46"/>
      <c r="K115" s="50"/>
      <c r="L115" s="47"/>
    </row>
    <row r="116" spans="1:12" s="48" customFormat="1" ht="32.25" customHeight="1" x14ac:dyDescent="0.3">
      <c r="A116" s="63"/>
      <c r="B116" s="85" t="s">
        <v>225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7"/>
    </row>
    <row r="117" spans="1:12" ht="108" customHeight="1" x14ac:dyDescent="0.25">
      <c r="A117" s="3">
        <v>1</v>
      </c>
      <c r="B117" s="25" t="s">
        <v>226</v>
      </c>
      <c r="C117" s="6" t="s">
        <v>204</v>
      </c>
      <c r="D117" s="25" t="s">
        <v>226</v>
      </c>
      <c r="E117" s="56" t="s">
        <v>227</v>
      </c>
      <c r="F117" s="56">
        <v>1</v>
      </c>
      <c r="G117" s="16">
        <v>449479.46</v>
      </c>
      <c r="H117" s="16">
        <f>F117*G117</f>
        <v>449479.46</v>
      </c>
      <c r="I117" s="16">
        <f>H117*1.12</f>
        <v>503416.99520000006</v>
      </c>
      <c r="J117" s="7" t="s">
        <v>228</v>
      </c>
      <c r="K117" s="25" t="s">
        <v>33</v>
      </c>
      <c r="L117" s="25" t="s">
        <v>22</v>
      </c>
    </row>
    <row r="118" spans="1:12" s="48" customFormat="1" ht="32.25" customHeight="1" x14ac:dyDescent="0.3">
      <c r="A118" s="65"/>
      <c r="B118" s="88" t="s">
        <v>232</v>
      </c>
      <c r="C118" s="89"/>
      <c r="D118" s="89"/>
      <c r="E118" s="89"/>
      <c r="F118" s="89"/>
      <c r="G118" s="90"/>
      <c r="H118" s="58">
        <f>H117</f>
        <v>449479.46</v>
      </c>
      <c r="I118" s="58">
        <f>I117</f>
        <v>503416.99520000006</v>
      </c>
      <c r="J118" s="57"/>
      <c r="K118" s="57"/>
      <c r="L118" s="57"/>
    </row>
    <row r="119" spans="1:12" ht="29.25" customHeight="1" x14ac:dyDescent="0.25">
      <c r="A119" s="63"/>
      <c r="B119" s="82" t="s">
        <v>182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4"/>
    </row>
    <row r="120" spans="1:12" ht="45" x14ac:dyDescent="0.25">
      <c r="A120" s="4">
        <v>1</v>
      </c>
      <c r="B120" s="12" t="s">
        <v>37</v>
      </c>
      <c r="C120" s="6" t="s">
        <v>199</v>
      </c>
      <c r="D120" s="12" t="s">
        <v>37</v>
      </c>
      <c r="E120" s="13" t="s">
        <v>12</v>
      </c>
      <c r="F120" s="13">
        <v>1</v>
      </c>
      <c r="G120" s="14">
        <v>3305844</v>
      </c>
      <c r="H120" s="14">
        <f t="shared" ref="H120:H129" si="10">F120*G120</f>
        <v>3305844</v>
      </c>
      <c r="I120" s="14">
        <f t="shared" ref="I120:I130" si="11">H120*1.12</f>
        <v>3702545.2800000003</v>
      </c>
      <c r="J120" s="7" t="s">
        <v>45</v>
      </c>
      <c r="K120" s="7" t="s">
        <v>33</v>
      </c>
      <c r="L120" s="5" t="s">
        <v>24</v>
      </c>
    </row>
    <row r="121" spans="1:12" ht="45" x14ac:dyDescent="0.25">
      <c r="A121" s="4">
        <v>2</v>
      </c>
      <c r="B121" s="18" t="s">
        <v>17</v>
      </c>
      <c r="C121" s="6" t="s">
        <v>199</v>
      </c>
      <c r="D121" s="18" t="s">
        <v>17</v>
      </c>
      <c r="E121" s="13" t="s">
        <v>12</v>
      </c>
      <c r="F121" s="16">
        <v>1</v>
      </c>
      <c r="G121" s="16">
        <v>1754464.2857142854</v>
      </c>
      <c r="H121" s="14">
        <f t="shared" si="10"/>
        <v>1754464.2857142854</v>
      </c>
      <c r="I121" s="14">
        <f t="shared" si="11"/>
        <v>1965000</v>
      </c>
      <c r="J121" s="7" t="s">
        <v>27</v>
      </c>
      <c r="K121" s="7" t="s">
        <v>33</v>
      </c>
      <c r="L121" s="5" t="s">
        <v>25</v>
      </c>
    </row>
    <row r="122" spans="1:12" ht="48.75" customHeight="1" x14ac:dyDescent="0.25">
      <c r="A122" s="4">
        <v>3</v>
      </c>
      <c r="B122" s="18" t="s">
        <v>47</v>
      </c>
      <c r="C122" s="6" t="s">
        <v>199</v>
      </c>
      <c r="D122" s="18" t="s">
        <v>47</v>
      </c>
      <c r="E122" s="13" t="s">
        <v>12</v>
      </c>
      <c r="F122" s="16">
        <v>1</v>
      </c>
      <c r="G122" s="16">
        <v>173410000</v>
      </c>
      <c r="H122" s="14">
        <f t="shared" si="10"/>
        <v>173410000</v>
      </c>
      <c r="I122" s="14">
        <f t="shared" si="11"/>
        <v>194219200.00000003</v>
      </c>
      <c r="J122" s="7" t="s">
        <v>42</v>
      </c>
      <c r="K122" s="7" t="s">
        <v>33</v>
      </c>
      <c r="L122" s="5" t="s">
        <v>22</v>
      </c>
    </row>
    <row r="123" spans="1:12" ht="60" x14ac:dyDescent="0.25">
      <c r="A123" s="4">
        <v>4</v>
      </c>
      <c r="B123" s="28" t="s">
        <v>77</v>
      </c>
      <c r="C123" s="6" t="s">
        <v>202</v>
      </c>
      <c r="D123" s="28" t="s">
        <v>77</v>
      </c>
      <c r="E123" s="28" t="s">
        <v>12</v>
      </c>
      <c r="F123" s="28">
        <v>1</v>
      </c>
      <c r="G123" s="29">
        <v>433392.9</v>
      </c>
      <c r="H123" s="14">
        <f t="shared" si="10"/>
        <v>433392.9</v>
      </c>
      <c r="I123" s="14">
        <f t="shared" si="11"/>
        <v>485400.04800000007</v>
      </c>
      <c r="J123" s="7" t="s">
        <v>45</v>
      </c>
      <c r="K123" s="28" t="s">
        <v>33</v>
      </c>
      <c r="L123" s="5" t="s">
        <v>23</v>
      </c>
    </row>
    <row r="124" spans="1:12" ht="97.5" customHeight="1" x14ac:dyDescent="0.25">
      <c r="A124" s="4">
        <v>5</v>
      </c>
      <c r="B124" s="25" t="s">
        <v>79</v>
      </c>
      <c r="C124" s="6" t="s">
        <v>203</v>
      </c>
      <c r="D124" s="25" t="s">
        <v>79</v>
      </c>
      <c r="E124" s="25" t="s">
        <v>80</v>
      </c>
      <c r="F124" s="25">
        <v>131</v>
      </c>
      <c r="G124" s="26">
        <v>2017.1759999999999</v>
      </c>
      <c r="H124" s="30">
        <f t="shared" si="10"/>
        <v>264250.05599999998</v>
      </c>
      <c r="I124" s="31">
        <f t="shared" si="11"/>
        <v>295960.06271999999</v>
      </c>
      <c r="J124" s="25" t="s">
        <v>81</v>
      </c>
      <c r="K124" s="25" t="s">
        <v>33</v>
      </c>
      <c r="L124" s="25" t="s">
        <v>22</v>
      </c>
    </row>
    <row r="125" spans="1:12" ht="93.75" customHeight="1" x14ac:dyDescent="0.25">
      <c r="A125" s="4">
        <v>6</v>
      </c>
      <c r="B125" s="7" t="s">
        <v>82</v>
      </c>
      <c r="C125" s="6" t="s">
        <v>203</v>
      </c>
      <c r="D125" s="25" t="s">
        <v>83</v>
      </c>
      <c r="E125" s="25" t="s">
        <v>80</v>
      </c>
      <c r="F125" s="7">
        <v>131</v>
      </c>
      <c r="G125" s="27">
        <v>150152.67000000001</v>
      </c>
      <c r="H125" s="30">
        <f t="shared" si="10"/>
        <v>19669999.770000003</v>
      </c>
      <c r="I125" s="31">
        <f t="shared" si="11"/>
        <v>22030399.742400005</v>
      </c>
      <c r="J125" s="25" t="s">
        <v>166</v>
      </c>
      <c r="K125" s="25" t="s">
        <v>33</v>
      </c>
      <c r="L125" s="25" t="s">
        <v>22</v>
      </c>
    </row>
    <row r="126" spans="1:12" ht="100.5" customHeight="1" x14ac:dyDescent="0.25">
      <c r="A126" s="4">
        <v>7</v>
      </c>
      <c r="B126" s="18" t="s">
        <v>108</v>
      </c>
      <c r="C126" s="6" t="s">
        <v>204</v>
      </c>
      <c r="D126" s="18" t="s">
        <v>108</v>
      </c>
      <c r="E126" s="25" t="s">
        <v>12</v>
      </c>
      <c r="F126" s="43">
        <v>1</v>
      </c>
      <c r="G126" s="31">
        <v>200000</v>
      </c>
      <c r="H126" s="30">
        <f t="shared" si="10"/>
        <v>200000</v>
      </c>
      <c r="I126" s="31">
        <f t="shared" si="11"/>
        <v>224000.00000000003</v>
      </c>
      <c r="J126" s="25" t="s">
        <v>45</v>
      </c>
      <c r="K126" s="25" t="s">
        <v>33</v>
      </c>
      <c r="L126" s="25" t="s">
        <v>22</v>
      </c>
    </row>
    <row r="127" spans="1:12" ht="120" x14ac:dyDescent="0.25">
      <c r="A127" s="4">
        <v>8</v>
      </c>
      <c r="B127" s="36" t="s">
        <v>113</v>
      </c>
      <c r="C127" s="6" t="s">
        <v>204</v>
      </c>
      <c r="D127" s="37" t="s">
        <v>113</v>
      </c>
      <c r="E127" s="25" t="s">
        <v>12</v>
      </c>
      <c r="F127" s="43">
        <v>1</v>
      </c>
      <c r="G127" s="34">
        <v>158000</v>
      </c>
      <c r="H127" s="35">
        <f t="shared" si="10"/>
        <v>158000</v>
      </c>
      <c r="I127" s="34">
        <f t="shared" si="11"/>
        <v>176960.00000000003</v>
      </c>
      <c r="J127" s="25" t="s">
        <v>45</v>
      </c>
      <c r="K127" s="25" t="s">
        <v>33</v>
      </c>
      <c r="L127" s="25" t="s">
        <v>22</v>
      </c>
    </row>
    <row r="128" spans="1:12" ht="200.25" customHeight="1" x14ac:dyDescent="0.25">
      <c r="A128" s="4">
        <v>9</v>
      </c>
      <c r="B128" s="33" t="s">
        <v>114</v>
      </c>
      <c r="C128" s="6" t="s">
        <v>204</v>
      </c>
      <c r="D128" s="33" t="s">
        <v>114</v>
      </c>
      <c r="E128" s="25" t="s">
        <v>12</v>
      </c>
      <c r="F128" s="43">
        <v>1</v>
      </c>
      <c r="G128" s="34">
        <v>8000000</v>
      </c>
      <c r="H128" s="35">
        <f t="shared" si="10"/>
        <v>8000000</v>
      </c>
      <c r="I128" s="34">
        <f t="shared" si="11"/>
        <v>8960000</v>
      </c>
      <c r="J128" s="25" t="s">
        <v>115</v>
      </c>
      <c r="K128" s="25" t="s">
        <v>33</v>
      </c>
      <c r="L128" s="25" t="s">
        <v>116</v>
      </c>
    </row>
    <row r="129" spans="1:12" ht="197.25" customHeight="1" x14ac:dyDescent="0.25">
      <c r="A129" s="4">
        <v>10</v>
      </c>
      <c r="B129" s="7" t="s">
        <v>114</v>
      </c>
      <c r="C129" s="6" t="s">
        <v>204</v>
      </c>
      <c r="D129" s="7" t="s">
        <v>114</v>
      </c>
      <c r="E129" s="25" t="s">
        <v>12</v>
      </c>
      <c r="F129" s="43">
        <v>1</v>
      </c>
      <c r="G129" s="34">
        <v>8832000</v>
      </c>
      <c r="H129" s="35">
        <f t="shared" si="10"/>
        <v>8832000</v>
      </c>
      <c r="I129" s="34">
        <f t="shared" si="11"/>
        <v>9891840.0000000019</v>
      </c>
      <c r="J129" s="25" t="s">
        <v>120</v>
      </c>
      <c r="K129" s="25" t="s">
        <v>33</v>
      </c>
      <c r="L129" s="25" t="s">
        <v>117</v>
      </c>
    </row>
    <row r="130" spans="1:12" ht="160.5" customHeight="1" x14ac:dyDescent="0.25">
      <c r="A130" s="4">
        <v>11</v>
      </c>
      <c r="B130" s="25" t="s">
        <v>218</v>
      </c>
      <c r="C130" s="25" t="s">
        <v>204</v>
      </c>
      <c r="D130" s="25" t="s">
        <v>243</v>
      </c>
      <c r="E130" s="25" t="s">
        <v>12</v>
      </c>
      <c r="F130" s="7">
        <v>1</v>
      </c>
      <c r="G130" s="27">
        <v>491071.43</v>
      </c>
      <c r="H130" s="27">
        <f>F130*G130</f>
        <v>491071.43</v>
      </c>
      <c r="I130" s="34">
        <f t="shared" si="11"/>
        <v>550000.00160000008</v>
      </c>
      <c r="J130" s="7" t="s">
        <v>219</v>
      </c>
      <c r="K130" s="25" t="s">
        <v>33</v>
      </c>
      <c r="L130" s="25" t="s">
        <v>22</v>
      </c>
    </row>
    <row r="131" spans="1:12" s="52" customFormat="1" ht="27.75" customHeight="1" x14ac:dyDescent="0.25">
      <c r="A131" s="51"/>
      <c r="B131" s="67" t="s">
        <v>188</v>
      </c>
      <c r="C131" s="67"/>
      <c r="D131" s="67"/>
      <c r="E131" s="67"/>
      <c r="F131" s="67"/>
      <c r="G131" s="67"/>
      <c r="H131" s="49">
        <f>SUM(H120:H130)</f>
        <v>216519022.44171432</v>
      </c>
      <c r="I131" s="49">
        <f>SUM(I120:I130)</f>
        <v>242501305.13472006</v>
      </c>
      <c r="J131" s="51"/>
      <c r="K131" s="51"/>
      <c r="L131" s="51"/>
    </row>
    <row r="132" spans="1:12" s="52" customFormat="1" ht="29.25" customHeight="1" x14ac:dyDescent="0.25">
      <c r="A132" s="51"/>
      <c r="B132" s="67" t="s">
        <v>189</v>
      </c>
      <c r="C132" s="67"/>
      <c r="D132" s="67"/>
      <c r="E132" s="67"/>
      <c r="F132" s="67"/>
      <c r="G132" s="67"/>
      <c r="H132" s="49">
        <f>H115+H131+H118</f>
        <v>581679248.52528584</v>
      </c>
      <c r="I132" s="49">
        <f>I115+I131+I118</f>
        <v>651480758.34832025</v>
      </c>
      <c r="J132" s="51"/>
      <c r="K132" s="51"/>
      <c r="L132" s="51"/>
    </row>
    <row r="133" spans="1:12" s="52" customFormat="1" ht="32.25" customHeight="1" x14ac:dyDescent="0.25">
      <c r="A133" s="53"/>
      <c r="B133" s="69" t="s">
        <v>190</v>
      </c>
      <c r="C133" s="70"/>
      <c r="D133" s="70"/>
      <c r="E133" s="70"/>
      <c r="F133" s="70"/>
      <c r="G133" s="71"/>
      <c r="H133" s="54">
        <f>H64+H132</f>
        <v>1094676832.8052859</v>
      </c>
      <c r="I133" s="54">
        <f>I132+I64</f>
        <v>1226038052.7419205</v>
      </c>
      <c r="J133" s="59"/>
      <c r="K133" s="53"/>
      <c r="L133" s="53"/>
    </row>
    <row r="134" spans="1:12" ht="33.75" customHeight="1" x14ac:dyDescent="0.25">
      <c r="A134" s="68" t="s">
        <v>205</v>
      </c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</row>
    <row r="147" spans="10:10" x14ac:dyDescent="0.25">
      <c r="J147" s="55"/>
    </row>
  </sheetData>
  <mergeCells count="23">
    <mergeCell ref="B116:L116"/>
    <mergeCell ref="B118:G118"/>
    <mergeCell ref="J1:L3"/>
    <mergeCell ref="J5:L5"/>
    <mergeCell ref="B65:L65"/>
    <mergeCell ref="B13:L13"/>
    <mergeCell ref="A10:L10"/>
    <mergeCell ref="B131:G131"/>
    <mergeCell ref="A134:L134"/>
    <mergeCell ref="B132:G132"/>
    <mergeCell ref="B133:G133"/>
    <mergeCell ref="J6:L6"/>
    <mergeCell ref="J7:L7"/>
    <mergeCell ref="J8:L8"/>
    <mergeCell ref="B51:G51"/>
    <mergeCell ref="B63:G63"/>
    <mergeCell ref="B64:G64"/>
    <mergeCell ref="A11:L11"/>
    <mergeCell ref="B14:L14"/>
    <mergeCell ref="B52:L52"/>
    <mergeCell ref="B66:L66"/>
    <mergeCell ref="B119:L119"/>
    <mergeCell ref="B115:G115"/>
  </mergeCells>
  <pageMargins left="0.51181102362204722" right="0.5118110236220472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2012-08-14T04:38:05Z</dcterms:modified>
</cp:coreProperties>
</file>