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465" windowWidth="25230" windowHeight="592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62" i="6" l="1"/>
  <c r="L62" i="6" s="1"/>
  <c r="K12" i="6" l="1"/>
  <c r="L12" i="6"/>
  <c r="G13" i="6"/>
  <c r="L13" i="6"/>
  <c r="L14" i="6"/>
  <c r="K15" i="6"/>
  <c r="L15" i="6" s="1"/>
  <c r="K16" i="6"/>
  <c r="L16" i="6"/>
  <c r="K17" i="6"/>
  <c r="L17" i="6" s="1"/>
  <c r="K18" i="6"/>
  <c r="L18" i="6"/>
  <c r="K19" i="6"/>
  <c r="L19" i="6" s="1"/>
  <c r="K20" i="6"/>
  <c r="L20" i="6"/>
  <c r="G21" i="6"/>
  <c r="K21" i="6" s="1"/>
  <c r="L21" i="6" s="1"/>
  <c r="G22" i="6"/>
  <c r="K22" i="6"/>
  <c r="L22" i="6" s="1"/>
  <c r="G23" i="6"/>
  <c r="K23" i="6"/>
  <c r="L23" i="6"/>
  <c r="G24" i="6"/>
  <c r="K24" i="6" s="1"/>
  <c r="L24" i="6" s="1"/>
  <c r="G25" i="6"/>
  <c r="K25" i="6" s="1"/>
  <c r="L25" i="6" s="1"/>
  <c r="K26" i="6"/>
  <c r="L26" i="6"/>
  <c r="K27" i="6"/>
  <c r="L27" i="6" s="1"/>
  <c r="K28" i="6"/>
  <c r="L28" i="6"/>
  <c r="L29" i="6"/>
  <c r="K30" i="6"/>
  <c r="K63" i="6" s="1"/>
  <c r="K31" i="6"/>
  <c r="L31" i="6" s="1"/>
  <c r="K32" i="6"/>
  <c r="L32" i="6"/>
  <c r="K33" i="6"/>
  <c r="L33" i="6" s="1"/>
  <c r="G34" i="6"/>
  <c r="L34" i="6"/>
  <c r="K35" i="6"/>
  <c r="L35" i="6" s="1"/>
  <c r="K36" i="6"/>
  <c r="L36" i="6"/>
  <c r="K37" i="6"/>
  <c r="L37" i="6" s="1"/>
  <c r="K38" i="6"/>
  <c r="L38" i="6"/>
  <c r="K39" i="6"/>
  <c r="L39" i="6" s="1"/>
  <c r="K40" i="6"/>
  <c r="L40" i="6"/>
  <c r="K41" i="6"/>
  <c r="L41" i="6" s="1"/>
  <c r="K42" i="6"/>
  <c r="L42" i="6"/>
  <c r="K43" i="6"/>
  <c r="L43" i="6" s="1"/>
  <c r="K44" i="6"/>
  <c r="L44" i="6"/>
  <c r="K45" i="6"/>
  <c r="L45" i="6" s="1"/>
  <c r="K46" i="6"/>
  <c r="L46" i="6"/>
  <c r="K47" i="6"/>
  <c r="L47" i="6" s="1"/>
  <c r="K48" i="6"/>
  <c r="L48" i="6"/>
  <c r="L30" i="6" l="1"/>
  <c r="L63" i="6" s="1"/>
  <c r="K61" i="6"/>
  <c r="L61" i="6"/>
  <c r="K60" i="6"/>
  <c r="L60" i="6" s="1"/>
  <c r="K59" i="6"/>
  <c r="L59" i="6" s="1"/>
  <c r="K58" i="6"/>
  <c r="L58" i="6" s="1"/>
  <c r="K57" i="6"/>
  <c r="L57" i="6" s="1"/>
  <c r="K56" i="6"/>
  <c r="L56" i="6" s="1"/>
  <c r="K55" i="6"/>
  <c r="L55" i="6" s="1"/>
  <c r="K54" i="6"/>
  <c r="L54" i="6" s="1"/>
  <c r="K53" i="6" l="1"/>
  <c r="L53" i="6" s="1"/>
  <c r="L52" i="6"/>
  <c r="K51" i="6"/>
  <c r="L51" i="6" s="1"/>
  <c r="K50" i="6"/>
  <c r="L50" i="6" s="1"/>
  <c r="K49" i="6" l="1"/>
  <c r="L49" i="6" l="1"/>
</calcChain>
</file>

<file path=xl/sharedStrings.xml><?xml version="1.0" encoding="utf-8"?>
<sst xmlns="http://schemas.openxmlformats.org/spreadsheetml/2006/main" count="328" uniqueCount="142">
  <si>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</si>
  <si>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</si>
  <si>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</si>
  <si>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</si>
  <si>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</si>
  <si>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</si>
  <si>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</si>
  <si>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</si>
  <si>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</si>
  <si>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</si>
  <si>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</si>
  <si>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</si>
  <si>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</si>
  <si>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</si>
  <si>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</si>
  <si>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</si>
  <si>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</si>
  <si>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</si>
  <si>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</si>
  <si>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</si>
  <si>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</si>
  <si>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</si>
  <si>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</si>
  <si>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</si>
  <si>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</si>
  <si>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</si>
  <si>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</si>
  <si>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</si>
  <si>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</si>
  <si>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</si>
  <si>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</si>
  <si>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</si>
  <si>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</si>
  <si>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</si>
  <si>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</si>
  <si>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</si>
  <si>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</si>
  <si>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</si>
  <si>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</si>
  <si>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</si>
  <si>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</si>
  <si>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</si>
  <si>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</si>
  <si>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</si>
  <si>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</si>
  <si>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</si>
  <si>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</si>
  <si>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</si>
  <si>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</si>
  <si>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</si>
  <si>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</si>
  <si>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</si>
  <si>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</si>
  <si>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</si>
  <si>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</si>
  <si>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</si>
  <si>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</si>
  <si>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</si>
  <si>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</si>
  <si>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</si>
  <si>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</si>
  <si>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</si>
  <si>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</si>
  <si>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</si>
  <si>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</si>
  <si>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</si>
  <si>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</si>
  <si>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</si>
  <si>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</si>
  <si>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</si>
  <si>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</si>
  <si>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</si>
  <si>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</si>
  <si>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</si>
  <si>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</si>
  <si>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30 календарных дней со дня заключения договора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</si>
  <si>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</si>
  <si>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</si>
  <si>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</si>
  <si>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Услуги по проведению фундаментальных и прикладных научных исследований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</si>
  <si>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</si>
  <si>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</si>
  <si>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Канцелярские и хозяйственные товары в рамках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</si>
  <si>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</si>
  <si>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</si>
  <si>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</si>
  <si>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</si>
  <si>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</si>
  <si>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</si>
  <si>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</si>
  <si>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 xml:space="preserve">Приобретение периодических печатных изданий  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</si>
  <si>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</si>
  <si>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</si>
  <si>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</si>
  <si>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</si>
  <si>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</si>
  <si>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</si>
  <si>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</si>
  <si>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</si>
  <si>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</si>
  <si>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</si>
  <si>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                                       План закупок товаров, работ и услуг частного учреждения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</si>
  <si>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</si>
  <si>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</si>
  <si>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</si>
  <si>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</si>
  <si>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</si>
  <si>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</si>
  <si>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</si>
  <si>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</si>
  <si>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</si>
  <si>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</si>
  <si>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</si>
  <si>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</si>
  <si>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</si>
  <si>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</si>
  <si>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</si>
  <si>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Цвет белый; с воротником и карманами, рукава с застежкой; антистатичный; высокопрочный материал, не менее 80% хлопка; унисекс; защита от попадания мелких брызг химических реактивов. Размеры S, M, L (равными частями)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</si>
  <si>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</si>
  <si>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</si>
  <si>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</si>
  <si>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</si>
  <si>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</si>
  <si>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</si>
  <si>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</si>
  <si>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</si>
  <si>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</si>
  <si>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</si>
  <si>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</si>
  <si>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</si>
  <si>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</si>
  <si>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</si>
  <si>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</si>
  <si>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</si>
  <si>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</si>
  <si>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</si>
  <si>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</si>
  <si>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</si>
  <si>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</si>
  <si>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 xml:space="preserve">                                                              с изменениями к Приказу от 27 июля 2011 г. №48</t>
  </si>
  <si>
    <t>в течениt 5 календарных дней с даты вступления в силу договора</t>
  </si>
  <si>
    <t>в течении 4 месяцев со дня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</si>
</sst>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58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3" fontId="5" fillId="2" borderId="20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50" fillId="2" borderId="0" xfId="0" applyNumberFormat="1" applyFont="1" applyFill="1" applyAlignment="1">
      <alignment vertical="center" textRotation="90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49" fillId="2" borderId="20" xfId="0" applyNumberFormat="1" applyFont="1" applyFill="1" applyBorder="1" applyAlignment="1">
      <alignment horizontal="center" vertical="center"/>
    </xf>
    <xf numFmtId="3" fontId="50" fillId="2" borderId="0" xfId="0" applyNumberFormat="1" applyFont="1" applyFill="1" applyAlignment="1">
      <alignment vertical="center"/>
    </xf>
    <xf numFmtId="3" fontId="50" fillId="2" borderId="0" xfId="0" applyNumberFormat="1" applyFont="1" applyFill="1" applyAlignment="1">
      <alignment horizontal="center" vertical="center" wrapText="1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62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18" zoomScale="90" zoomScaleNormal="90" workbookViewId="0">
      <selection activeCell="I18" sqref="I18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1.28515625" style="8" customWidth="1"/>
    <col min="13" max="13" width="0" style="8" hidden="1" customWidth="1"/>
    <col min="14" max="14" width="38.85546875" style="8" customWidth="1"/>
    <col min="15" max="15" width="14.140625" style="8" customWidth="1"/>
    <col min="16" max="16384" width="9.140625" style="8"/>
  </cols>
  <sheetData>
    <row r="1" spans="1:14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57"/>
      <c r="K1" s="57"/>
      <c r="L1" s="57"/>
      <c r="M1" s="5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57"/>
      <c r="K2" s="57"/>
      <c r="L2" s="57"/>
      <c r="M2" s="57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57" t="s">
        <v>0</v>
      </c>
      <c r="K3" s="57"/>
      <c r="L3" s="57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57" t="s">
        <v>25</v>
      </c>
      <c r="K4" s="57"/>
      <c r="L4" s="57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57" t="s">
        <v>57</v>
      </c>
      <c r="K5" s="57"/>
      <c r="L5" s="57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57" t="s">
        <v>59</v>
      </c>
      <c r="K6" s="57"/>
      <c r="L6" s="57"/>
      <c r="M6" s="3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47"/>
      <c r="K7" s="38"/>
      <c r="L7" s="39" t="s">
        <v>55</v>
      </c>
      <c r="M7" s="3"/>
    </row>
    <row r="8" spans="1:14" ht="15" customHeight="1" x14ac:dyDescent="0.25">
      <c r="A8" s="10"/>
      <c r="B8" s="10"/>
      <c r="C8" s="10"/>
      <c r="D8" s="53" t="s">
        <v>101</v>
      </c>
      <c r="E8" s="53"/>
      <c r="F8" s="53"/>
      <c r="G8" s="53"/>
      <c r="H8" s="53"/>
      <c r="I8" s="53"/>
      <c r="J8" s="47"/>
      <c r="K8" s="47"/>
      <c r="L8" s="47"/>
      <c r="M8" s="3"/>
    </row>
    <row r="9" spans="1:14" ht="15" customHeight="1" x14ac:dyDescent="0.25">
      <c r="A9" s="10"/>
      <c r="B9" s="10"/>
      <c r="C9" s="53" t="s">
        <v>102</v>
      </c>
      <c r="D9" s="53"/>
      <c r="E9" s="53"/>
      <c r="F9" s="53"/>
      <c r="G9" s="53"/>
      <c r="H9" s="53"/>
      <c r="I9" s="53"/>
      <c r="J9" s="53"/>
      <c r="K9" s="53"/>
      <c r="L9" s="47"/>
      <c r="M9" s="3"/>
    </row>
    <row r="10" spans="1:14" ht="15" customHeight="1" x14ac:dyDescent="0.25">
      <c r="A10" s="10"/>
      <c r="B10" s="10"/>
      <c r="D10" s="55" t="s">
        <v>139</v>
      </c>
      <c r="E10" s="56"/>
      <c r="F10" s="56"/>
      <c r="G10" s="56"/>
      <c r="H10" s="56"/>
      <c r="I10" s="56"/>
      <c r="J10" s="56"/>
      <c r="K10" s="56"/>
      <c r="L10" s="3"/>
      <c r="M10" s="3"/>
    </row>
    <row r="11" spans="1:14" ht="99.75" x14ac:dyDescent="0.25">
      <c r="A11" s="9" t="s">
        <v>12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4"/>
      <c r="I11" s="9" t="s">
        <v>7</v>
      </c>
      <c r="J11" s="9" t="s">
        <v>8</v>
      </c>
      <c r="K11" s="9" t="s">
        <v>9</v>
      </c>
      <c r="L11" s="9" t="s">
        <v>10</v>
      </c>
      <c r="M11" s="1" t="s">
        <v>11</v>
      </c>
    </row>
    <row r="12" spans="1:14" ht="84" customHeight="1" x14ac:dyDescent="0.25">
      <c r="A12" s="7">
        <v>1</v>
      </c>
      <c r="B12" s="26" t="s">
        <v>15</v>
      </c>
      <c r="C12" s="2" t="s">
        <v>17</v>
      </c>
      <c r="D12" s="26" t="s">
        <v>15</v>
      </c>
      <c r="E12" s="11" t="s">
        <v>18</v>
      </c>
      <c r="F12" s="12">
        <v>118</v>
      </c>
      <c r="G12" s="12">
        <v>1237.29</v>
      </c>
      <c r="H12" s="12"/>
      <c r="I12" s="13" t="s">
        <v>34</v>
      </c>
      <c r="J12" s="2" t="s">
        <v>13</v>
      </c>
      <c r="K12" s="7">
        <f>F12*G12</f>
        <v>146000.22</v>
      </c>
      <c r="L12" s="11">
        <f t="shared" ref="L12:L51" si="0">K12*1.12</f>
        <v>163520.2464</v>
      </c>
      <c r="M12" s="10"/>
    </row>
    <row r="13" spans="1:14" ht="86.25" customHeight="1" x14ac:dyDescent="0.25">
      <c r="A13" s="7">
        <v>2</v>
      </c>
      <c r="B13" s="27" t="s">
        <v>33</v>
      </c>
      <c r="C13" s="2" t="s">
        <v>17</v>
      </c>
      <c r="D13" s="26" t="s">
        <v>56</v>
      </c>
      <c r="E13" s="11" t="s">
        <v>18</v>
      </c>
      <c r="F13" s="12">
        <v>118</v>
      </c>
      <c r="G13" s="12">
        <f>K13/F13</f>
        <v>180000</v>
      </c>
      <c r="H13" s="12"/>
      <c r="I13" s="13" t="s">
        <v>35</v>
      </c>
      <c r="J13" s="2" t="s">
        <v>13</v>
      </c>
      <c r="K13" s="7">
        <v>21240000</v>
      </c>
      <c r="L13" s="11">
        <f t="shared" si="0"/>
        <v>23788800.000000004</v>
      </c>
      <c r="M13" s="10"/>
    </row>
    <row r="14" spans="1:14" ht="98.25" customHeight="1" x14ac:dyDescent="0.25">
      <c r="A14" s="7">
        <v>3</v>
      </c>
      <c r="B14" s="27" t="s">
        <v>20</v>
      </c>
      <c r="C14" s="2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2" t="s">
        <v>58</v>
      </c>
      <c r="K14" s="7">
        <v>22015000</v>
      </c>
      <c r="L14" s="11">
        <f>K14*1.12</f>
        <v>24656800.000000004</v>
      </c>
      <c r="M14" s="10"/>
    </row>
    <row r="15" spans="1:14" s="5" customFormat="1" ht="123" customHeight="1" x14ac:dyDescent="0.25">
      <c r="A15" s="15">
        <v>4</v>
      </c>
      <c r="B15" s="28" t="s">
        <v>30</v>
      </c>
      <c r="C15" s="14" t="s">
        <v>17</v>
      </c>
      <c r="D15" s="28" t="s">
        <v>31</v>
      </c>
      <c r="E15" s="29" t="s">
        <v>24</v>
      </c>
      <c r="F15" s="16">
        <v>1</v>
      </c>
      <c r="G15" s="31">
        <v>85333500</v>
      </c>
      <c r="H15" s="16"/>
      <c r="I15" s="24" t="s">
        <v>32</v>
      </c>
      <c r="J15" s="2" t="s">
        <v>13</v>
      </c>
      <c r="K15" s="30">
        <f>F15*G15</f>
        <v>85333500</v>
      </c>
      <c r="L15" s="29">
        <f t="shared" si="0"/>
        <v>95573520.000000015</v>
      </c>
      <c r="M15" s="6"/>
      <c r="N15" s="19"/>
    </row>
    <row r="16" spans="1:14" s="5" customFormat="1" ht="94.5" customHeight="1" x14ac:dyDescent="0.25">
      <c r="A16" s="7">
        <v>5</v>
      </c>
      <c r="B16" s="28" t="s">
        <v>50</v>
      </c>
      <c r="C16" s="32" t="s">
        <v>19</v>
      </c>
      <c r="D16" s="28" t="s">
        <v>51</v>
      </c>
      <c r="E16" s="29" t="s">
        <v>24</v>
      </c>
      <c r="F16" s="16">
        <v>1</v>
      </c>
      <c r="G16" s="31">
        <v>45687600</v>
      </c>
      <c r="H16" s="16"/>
      <c r="I16" s="18" t="s">
        <v>60</v>
      </c>
      <c r="J16" s="2" t="s">
        <v>13</v>
      </c>
      <c r="K16" s="37">
        <f>F16*G16</f>
        <v>45687600</v>
      </c>
      <c r="L16" s="29">
        <f t="shared" si="0"/>
        <v>51170112.000000007</v>
      </c>
      <c r="M16" s="6"/>
      <c r="N16" s="19"/>
    </row>
    <row r="17" spans="1:14" s="5" customFormat="1" ht="65.25" customHeight="1" x14ac:dyDescent="0.25">
      <c r="A17" s="7">
        <v>6</v>
      </c>
      <c r="B17" s="28" t="s">
        <v>99</v>
      </c>
      <c r="C17" s="32" t="s">
        <v>19</v>
      </c>
      <c r="D17" s="28" t="s">
        <v>99</v>
      </c>
      <c r="E17" s="29" t="s">
        <v>24</v>
      </c>
      <c r="F17" s="16">
        <v>1</v>
      </c>
      <c r="G17" s="31">
        <v>25914193</v>
      </c>
      <c r="H17" s="16"/>
      <c r="I17" s="18" t="s">
        <v>60</v>
      </c>
      <c r="J17" s="2" t="s">
        <v>13</v>
      </c>
      <c r="K17" s="30">
        <f t="shared" ref="K17:K18" si="1">F17*G17</f>
        <v>25914193</v>
      </c>
      <c r="L17" s="29">
        <f t="shared" si="0"/>
        <v>29023896.160000004</v>
      </c>
      <c r="M17" s="6"/>
      <c r="N17" s="19"/>
    </row>
    <row r="18" spans="1:14" s="5" customFormat="1" ht="65.25" customHeight="1" x14ac:dyDescent="0.25">
      <c r="A18" s="7">
        <v>7</v>
      </c>
      <c r="B18" s="28" t="s">
        <v>100</v>
      </c>
      <c r="C18" s="32" t="s">
        <v>19</v>
      </c>
      <c r="D18" s="28" t="s">
        <v>100</v>
      </c>
      <c r="E18" s="29" t="s">
        <v>24</v>
      </c>
      <c r="F18" s="16">
        <v>1</v>
      </c>
      <c r="G18" s="31">
        <v>217412646</v>
      </c>
      <c r="H18" s="16"/>
      <c r="I18" s="18" t="s">
        <v>141</v>
      </c>
      <c r="J18" s="2" t="s">
        <v>13</v>
      </c>
      <c r="K18" s="30">
        <f t="shared" si="1"/>
        <v>217412646</v>
      </c>
      <c r="L18" s="29">
        <f t="shared" si="0"/>
        <v>243502163.52000001</v>
      </c>
      <c r="M18" s="6"/>
      <c r="N18" s="19"/>
    </row>
    <row r="19" spans="1:14" ht="49.5" customHeight="1" x14ac:dyDescent="0.25">
      <c r="A19" s="15">
        <v>8</v>
      </c>
      <c r="B19" s="17" t="s">
        <v>27</v>
      </c>
      <c r="C19" s="14" t="s">
        <v>17</v>
      </c>
      <c r="D19" s="18" t="s">
        <v>45</v>
      </c>
      <c r="E19" s="25" t="s">
        <v>28</v>
      </c>
      <c r="F19" s="20">
        <v>5</v>
      </c>
      <c r="G19" s="21">
        <v>8000</v>
      </c>
      <c r="H19" s="16"/>
      <c r="I19" s="22" t="s">
        <v>29</v>
      </c>
      <c r="J19" s="2" t="s">
        <v>23</v>
      </c>
      <c r="K19" s="15">
        <f t="shared" ref="K19:K24" si="2">F19*G19</f>
        <v>40000</v>
      </c>
      <c r="L19" s="23">
        <f t="shared" si="0"/>
        <v>44800.000000000007</v>
      </c>
      <c r="M19" s="10"/>
    </row>
    <row r="20" spans="1:14" ht="57" customHeight="1" x14ac:dyDescent="0.25">
      <c r="A20" s="7">
        <v>9</v>
      </c>
      <c r="B20" s="17" t="s">
        <v>36</v>
      </c>
      <c r="C20" s="32" t="s">
        <v>17</v>
      </c>
      <c r="D20" s="17" t="s">
        <v>36</v>
      </c>
      <c r="E20" s="25" t="s">
        <v>16</v>
      </c>
      <c r="F20" s="20">
        <v>1</v>
      </c>
      <c r="G20" s="21">
        <v>1000000</v>
      </c>
      <c r="H20" s="16"/>
      <c r="I20" s="22" t="s">
        <v>29</v>
      </c>
      <c r="J20" s="24" t="s">
        <v>37</v>
      </c>
      <c r="K20" s="15">
        <f t="shared" si="2"/>
        <v>1000000</v>
      </c>
      <c r="L20" s="23">
        <f t="shared" si="0"/>
        <v>1120000</v>
      </c>
      <c r="M20" s="10"/>
    </row>
    <row r="21" spans="1:14" ht="94.5" customHeight="1" x14ac:dyDescent="0.25">
      <c r="A21" s="7">
        <v>10</v>
      </c>
      <c r="B21" s="17" t="s">
        <v>38</v>
      </c>
      <c r="C21" s="14" t="s">
        <v>17</v>
      </c>
      <c r="D21" s="17" t="s">
        <v>44</v>
      </c>
      <c r="E21" s="19" t="s">
        <v>16</v>
      </c>
      <c r="F21" s="20">
        <v>1</v>
      </c>
      <c r="G21" s="21">
        <f>128750+128750</f>
        <v>257500</v>
      </c>
      <c r="H21" s="16"/>
      <c r="I21" s="22" t="s">
        <v>39</v>
      </c>
      <c r="J21" s="24" t="s">
        <v>37</v>
      </c>
      <c r="K21" s="7">
        <f t="shared" si="2"/>
        <v>257500</v>
      </c>
      <c r="L21" s="23">
        <f t="shared" si="0"/>
        <v>288400</v>
      </c>
      <c r="M21" s="10"/>
    </row>
    <row r="22" spans="1:14" ht="96" customHeight="1" thickBot="1" x14ac:dyDescent="0.3">
      <c r="A22" s="7">
        <v>11</v>
      </c>
      <c r="B22" s="17" t="s">
        <v>40</v>
      </c>
      <c r="C22" s="14" t="s">
        <v>17</v>
      </c>
      <c r="D22" s="17" t="s">
        <v>40</v>
      </c>
      <c r="E22" s="25" t="s">
        <v>16</v>
      </c>
      <c r="F22" s="20">
        <v>1</v>
      </c>
      <c r="G22" s="41">
        <f>689167.5+198869.75</f>
        <v>888037.25</v>
      </c>
      <c r="H22" s="16"/>
      <c r="I22" s="22" t="s">
        <v>39</v>
      </c>
      <c r="J22" s="24" t="s">
        <v>37</v>
      </c>
      <c r="K22" s="7">
        <f t="shared" si="2"/>
        <v>888037.25</v>
      </c>
      <c r="L22" s="23">
        <f t="shared" si="0"/>
        <v>994601.72000000009</v>
      </c>
      <c r="M22" s="10"/>
    </row>
    <row r="23" spans="1:14" ht="96.75" customHeight="1" thickBot="1" x14ac:dyDescent="0.3">
      <c r="A23" s="15">
        <v>12</v>
      </c>
      <c r="B23" s="42" t="s">
        <v>42</v>
      </c>
      <c r="C23" s="14" t="s">
        <v>17</v>
      </c>
      <c r="D23" s="42" t="s">
        <v>41</v>
      </c>
      <c r="E23" s="25" t="s">
        <v>16</v>
      </c>
      <c r="F23" s="20">
        <v>1</v>
      </c>
      <c r="G23" s="21">
        <f>200000+200000</f>
        <v>400000</v>
      </c>
      <c r="H23" s="16"/>
      <c r="I23" s="22" t="s">
        <v>39</v>
      </c>
      <c r="J23" s="24" t="s">
        <v>37</v>
      </c>
      <c r="K23" s="7">
        <f t="shared" si="2"/>
        <v>400000</v>
      </c>
      <c r="L23" s="23">
        <f t="shared" si="0"/>
        <v>448000.00000000006</v>
      </c>
      <c r="M23" s="10"/>
    </row>
    <row r="24" spans="1:14" ht="99.75" customHeight="1" thickBot="1" x14ac:dyDescent="0.3">
      <c r="A24" s="7">
        <v>13</v>
      </c>
      <c r="B24" s="42" t="s">
        <v>43</v>
      </c>
      <c r="C24" s="14" t="s">
        <v>17</v>
      </c>
      <c r="D24" s="42" t="s">
        <v>43</v>
      </c>
      <c r="E24" s="25" t="s">
        <v>16</v>
      </c>
      <c r="F24" s="20">
        <v>1</v>
      </c>
      <c r="G24" s="21">
        <f>225000+225000</f>
        <v>450000</v>
      </c>
      <c r="H24" s="16"/>
      <c r="I24" s="22" t="s">
        <v>39</v>
      </c>
      <c r="J24" s="24" t="s">
        <v>37</v>
      </c>
      <c r="K24" s="7">
        <f t="shared" si="2"/>
        <v>450000</v>
      </c>
      <c r="L24" s="23">
        <f t="shared" si="0"/>
        <v>504000.00000000006</v>
      </c>
      <c r="M24" s="10"/>
    </row>
    <row r="25" spans="1:14" ht="66" customHeight="1" x14ac:dyDescent="0.25">
      <c r="A25" s="7">
        <v>14</v>
      </c>
      <c r="B25" s="33" t="s">
        <v>54</v>
      </c>
      <c r="C25" s="14" t="s">
        <v>17</v>
      </c>
      <c r="D25" s="33" t="s">
        <v>46</v>
      </c>
      <c r="E25" s="25" t="s">
        <v>18</v>
      </c>
      <c r="F25" s="20">
        <v>3</v>
      </c>
      <c r="G25" s="40">
        <f>550*210</f>
        <v>115500</v>
      </c>
      <c r="H25" s="16"/>
      <c r="I25" s="22" t="s">
        <v>52</v>
      </c>
      <c r="J25" s="24" t="s">
        <v>53</v>
      </c>
      <c r="K25" s="36">
        <f>F25*G25</f>
        <v>346500</v>
      </c>
      <c r="L25" s="23">
        <f t="shared" si="0"/>
        <v>388080.00000000006</v>
      </c>
      <c r="M25" s="10"/>
    </row>
    <row r="26" spans="1:14" ht="58.5" customHeight="1" x14ac:dyDescent="0.25">
      <c r="A26" s="7">
        <v>15</v>
      </c>
      <c r="B26" s="22" t="s">
        <v>47</v>
      </c>
      <c r="C26" s="14" t="s">
        <v>17</v>
      </c>
      <c r="D26" s="22" t="s">
        <v>47</v>
      </c>
      <c r="E26" s="25" t="s">
        <v>18</v>
      </c>
      <c r="F26" s="20">
        <v>2</v>
      </c>
      <c r="G26" s="40">
        <v>244200</v>
      </c>
      <c r="H26" s="16"/>
      <c r="I26" s="22" t="s">
        <v>48</v>
      </c>
      <c r="J26" s="24" t="s">
        <v>49</v>
      </c>
      <c r="K26" s="7">
        <f>F26*G26</f>
        <v>488400</v>
      </c>
      <c r="L26" s="23">
        <f t="shared" si="0"/>
        <v>547008</v>
      </c>
      <c r="M26" s="10"/>
    </row>
    <row r="27" spans="1:14" ht="59.25" customHeight="1" x14ac:dyDescent="0.25">
      <c r="A27" s="15">
        <v>16</v>
      </c>
      <c r="B27" s="22" t="s">
        <v>61</v>
      </c>
      <c r="C27" s="14" t="s">
        <v>17</v>
      </c>
      <c r="D27" s="22" t="s">
        <v>63</v>
      </c>
      <c r="E27" s="25" t="s">
        <v>24</v>
      </c>
      <c r="F27" s="20">
        <v>1</v>
      </c>
      <c r="G27" s="40">
        <v>4470000</v>
      </c>
      <c r="H27" s="16"/>
      <c r="I27" s="22" t="s">
        <v>62</v>
      </c>
      <c r="J27" s="2" t="s">
        <v>13</v>
      </c>
      <c r="K27" s="15">
        <f>F27*G27</f>
        <v>4470000</v>
      </c>
      <c r="L27" s="23">
        <f t="shared" si="0"/>
        <v>5006400.0000000009</v>
      </c>
      <c r="M27" s="10"/>
    </row>
    <row r="28" spans="1:14" ht="63.75" customHeight="1" x14ac:dyDescent="0.25">
      <c r="A28" s="7">
        <v>17</v>
      </c>
      <c r="B28" s="22" t="s">
        <v>64</v>
      </c>
      <c r="C28" s="14" t="s">
        <v>17</v>
      </c>
      <c r="D28" s="22" t="s">
        <v>63</v>
      </c>
      <c r="E28" s="25" t="s">
        <v>24</v>
      </c>
      <c r="F28" s="20">
        <v>1</v>
      </c>
      <c r="G28" s="40">
        <v>20000000</v>
      </c>
      <c r="H28" s="16"/>
      <c r="I28" s="22" t="s">
        <v>65</v>
      </c>
      <c r="J28" s="2" t="s">
        <v>13</v>
      </c>
      <c r="K28" s="15">
        <f>F28*G28</f>
        <v>20000000</v>
      </c>
      <c r="L28" s="23">
        <f t="shared" si="0"/>
        <v>22400000.000000004</v>
      </c>
      <c r="M28" s="10"/>
    </row>
    <row r="29" spans="1:14" ht="114.75" customHeight="1" x14ac:dyDescent="0.25">
      <c r="A29" s="7">
        <v>18</v>
      </c>
      <c r="B29" s="22" t="s">
        <v>98</v>
      </c>
      <c r="C29" s="14" t="s">
        <v>17</v>
      </c>
      <c r="D29" s="22" t="s">
        <v>98</v>
      </c>
      <c r="E29" s="25" t="s">
        <v>16</v>
      </c>
      <c r="F29" s="20">
        <v>35</v>
      </c>
      <c r="G29" s="40"/>
      <c r="H29" s="16"/>
      <c r="I29" s="22" t="s">
        <v>66</v>
      </c>
      <c r="J29" s="2" t="s">
        <v>58</v>
      </c>
      <c r="K29" s="15">
        <v>3206100</v>
      </c>
      <c r="L29" s="23">
        <f t="shared" si="0"/>
        <v>3590832.0000000005</v>
      </c>
      <c r="M29" s="10"/>
    </row>
    <row r="30" spans="1:14" ht="75" customHeight="1" x14ac:dyDescent="0.25">
      <c r="A30" s="7">
        <v>19</v>
      </c>
      <c r="B30" s="22" t="s">
        <v>79</v>
      </c>
      <c r="C30" s="14" t="s">
        <v>17</v>
      </c>
      <c r="D30" s="22" t="s">
        <v>79</v>
      </c>
      <c r="E30" s="25" t="s">
        <v>16</v>
      </c>
      <c r="F30" s="20">
        <v>1</v>
      </c>
      <c r="G30" s="40">
        <v>2442737</v>
      </c>
      <c r="H30" s="16"/>
      <c r="I30" s="22" t="s">
        <v>80</v>
      </c>
      <c r="J30" s="2" t="s">
        <v>13</v>
      </c>
      <c r="K30" s="15">
        <f>F30*G30</f>
        <v>2442737</v>
      </c>
      <c r="L30" s="23">
        <f t="shared" si="0"/>
        <v>2735865.4400000004</v>
      </c>
      <c r="M30" s="10"/>
    </row>
    <row r="31" spans="1:14" ht="75" customHeight="1" x14ac:dyDescent="0.25">
      <c r="A31" s="15">
        <v>20</v>
      </c>
      <c r="B31" s="22" t="s">
        <v>81</v>
      </c>
      <c r="C31" s="14" t="s">
        <v>17</v>
      </c>
      <c r="D31" s="22" t="s">
        <v>113</v>
      </c>
      <c r="E31" s="25" t="s">
        <v>24</v>
      </c>
      <c r="F31" s="20">
        <v>1</v>
      </c>
      <c r="G31" s="43">
        <v>14419000</v>
      </c>
      <c r="H31" s="16"/>
      <c r="I31" s="22" t="s">
        <v>80</v>
      </c>
      <c r="J31" s="2" t="s">
        <v>13</v>
      </c>
      <c r="K31" s="15">
        <f>F31*G31</f>
        <v>14419000</v>
      </c>
      <c r="L31" s="23">
        <f t="shared" si="0"/>
        <v>16149280.000000002</v>
      </c>
      <c r="M31" s="10"/>
    </row>
    <row r="32" spans="1:14" ht="75" customHeight="1" x14ac:dyDescent="0.25">
      <c r="A32" s="7">
        <v>21</v>
      </c>
      <c r="B32" s="22" t="s">
        <v>82</v>
      </c>
      <c r="C32" s="14" t="s">
        <v>17</v>
      </c>
      <c r="D32" s="22" t="s">
        <v>82</v>
      </c>
      <c r="E32" s="25" t="s">
        <v>24</v>
      </c>
      <c r="F32" s="20">
        <v>1</v>
      </c>
      <c r="G32" s="40">
        <v>2417000</v>
      </c>
      <c r="H32" s="16"/>
      <c r="I32" s="22" t="s">
        <v>80</v>
      </c>
      <c r="J32" s="2" t="s">
        <v>13</v>
      </c>
      <c r="K32" s="15">
        <f t="shared" ref="K32:K33" si="3">F32*G32</f>
        <v>2417000</v>
      </c>
      <c r="L32" s="23">
        <f t="shared" si="0"/>
        <v>2707040.0000000005</v>
      </c>
      <c r="M32" s="10"/>
    </row>
    <row r="33" spans="1:14" ht="75" customHeight="1" x14ac:dyDescent="0.25">
      <c r="A33" s="7">
        <v>22</v>
      </c>
      <c r="B33" s="17" t="s">
        <v>83</v>
      </c>
      <c r="C33" s="14" t="s">
        <v>17</v>
      </c>
      <c r="D33" s="17" t="s">
        <v>83</v>
      </c>
      <c r="E33" s="25" t="s">
        <v>24</v>
      </c>
      <c r="F33" s="20">
        <v>1</v>
      </c>
      <c r="G33" s="40">
        <v>1492000</v>
      </c>
      <c r="H33" s="16"/>
      <c r="I33" s="22" t="s">
        <v>80</v>
      </c>
      <c r="J33" s="2" t="s">
        <v>13</v>
      </c>
      <c r="K33" s="15">
        <f t="shared" si="3"/>
        <v>1492000</v>
      </c>
      <c r="L33" s="23">
        <f t="shared" si="0"/>
        <v>1671040.0000000002</v>
      </c>
      <c r="M33" s="10"/>
    </row>
    <row r="34" spans="1:14" ht="112.5" customHeight="1" x14ac:dyDescent="0.25">
      <c r="A34" s="7">
        <v>23</v>
      </c>
      <c r="B34" s="44" t="s">
        <v>84</v>
      </c>
      <c r="C34" s="14" t="s">
        <v>17</v>
      </c>
      <c r="D34" s="44" t="s">
        <v>84</v>
      </c>
      <c r="E34" s="25" t="s">
        <v>16</v>
      </c>
      <c r="F34" s="20">
        <v>19</v>
      </c>
      <c r="G34" s="40">
        <f>K34/F34</f>
        <v>8537631.578947369</v>
      </c>
      <c r="H34" s="16"/>
      <c r="I34" s="22" t="s">
        <v>89</v>
      </c>
      <c r="J34" s="2" t="s">
        <v>58</v>
      </c>
      <c r="K34" s="40">
        <v>162215000</v>
      </c>
      <c r="L34" s="23">
        <f t="shared" si="0"/>
        <v>181680800.00000003</v>
      </c>
      <c r="M34" s="10"/>
    </row>
    <row r="35" spans="1:14" ht="108.75" customHeight="1" x14ac:dyDescent="0.25">
      <c r="A35" s="15">
        <v>24</v>
      </c>
      <c r="B35" s="17" t="s">
        <v>85</v>
      </c>
      <c r="C35" s="32" t="s">
        <v>17</v>
      </c>
      <c r="D35" s="17" t="s">
        <v>85</v>
      </c>
      <c r="E35" s="25" t="s">
        <v>16</v>
      </c>
      <c r="F35" s="20">
        <v>1</v>
      </c>
      <c r="G35" s="21">
        <v>7495000</v>
      </c>
      <c r="H35" s="16"/>
      <c r="I35" s="22" t="s">
        <v>29</v>
      </c>
      <c r="J35" s="24" t="s">
        <v>37</v>
      </c>
      <c r="K35" s="36">
        <f>F35*G35</f>
        <v>7495000</v>
      </c>
      <c r="L35" s="23">
        <f>K35*1.12</f>
        <v>8394400</v>
      </c>
      <c r="M35" s="10"/>
    </row>
    <row r="36" spans="1:14" ht="141.75" customHeight="1" x14ac:dyDescent="0.25">
      <c r="A36" s="7">
        <v>25</v>
      </c>
      <c r="B36" s="22" t="s">
        <v>67</v>
      </c>
      <c r="C36" s="14" t="s">
        <v>17</v>
      </c>
      <c r="D36" s="22" t="s">
        <v>67</v>
      </c>
      <c r="E36" s="25" t="s">
        <v>16</v>
      </c>
      <c r="F36" s="20">
        <v>1</v>
      </c>
      <c r="G36" s="40">
        <v>4400000</v>
      </c>
      <c r="H36" s="16"/>
      <c r="I36" s="22" t="s">
        <v>76</v>
      </c>
      <c r="J36" s="24" t="s">
        <v>68</v>
      </c>
      <c r="K36" s="15">
        <f t="shared" ref="K36:K51" si="4">F36*G36</f>
        <v>4400000</v>
      </c>
      <c r="L36" s="23">
        <f t="shared" si="0"/>
        <v>4928000.0000000009</v>
      </c>
      <c r="M36" s="10"/>
    </row>
    <row r="37" spans="1:14" ht="114" customHeight="1" x14ac:dyDescent="0.25">
      <c r="A37" s="7">
        <v>26</v>
      </c>
      <c r="B37" s="22" t="s">
        <v>137</v>
      </c>
      <c r="C37" s="14" t="s">
        <v>17</v>
      </c>
      <c r="D37" s="22" t="s">
        <v>137</v>
      </c>
      <c r="E37" s="25" t="s">
        <v>16</v>
      </c>
      <c r="F37" s="20">
        <v>1</v>
      </c>
      <c r="G37" s="40">
        <v>15000000</v>
      </c>
      <c r="H37" s="16"/>
      <c r="I37" s="22" t="s">
        <v>70</v>
      </c>
      <c r="J37" s="24" t="s">
        <v>69</v>
      </c>
      <c r="K37" s="15">
        <f t="shared" si="4"/>
        <v>15000000</v>
      </c>
      <c r="L37" s="23">
        <f t="shared" si="0"/>
        <v>16800000</v>
      </c>
      <c r="M37" s="10"/>
    </row>
    <row r="38" spans="1:14" ht="80.25" customHeight="1" x14ac:dyDescent="0.25">
      <c r="A38" s="7">
        <v>27</v>
      </c>
      <c r="B38" s="22" t="s">
        <v>72</v>
      </c>
      <c r="C38" s="14" t="s">
        <v>17</v>
      </c>
      <c r="D38" s="22" t="s">
        <v>73</v>
      </c>
      <c r="E38" s="25" t="s">
        <v>71</v>
      </c>
      <c r="F38" s="20">
        <v>4500</v>
      </c>
      <c r="G38" s="40">
        <v>30</v>
      </c>
      <c r="H38" s="16"/>
      <c r="I38" s="22" t="s">
        <v>75</v>
      </c>
      <c r="J38" s="2" t="s">
        <v>13</v>
      </c>
      <c r="K38" s="15">
        <f t="shared" si="4"/>
        <v>135000</v>
      </c>
      <c r="L38" s="23">
        <f t="shared" si="0"/>
        <v>151200</v>
      </c>
      <c r="M38" s="10"/>
    </row>
    <row r="39" spans="1:14" ht="88.5" customHeight="1" x14ac:dyDescent="0.25">
      <c r="A39" s="15">
        <v>28</v>
      </c>
      <c r="B39" s="22" t="s">
        <v>74</v>
      </c>
      <c r="C39" s="14" t="s">
        <v>17</v>
      </c>
      <c r="D39" s="22" t="s">
        <v>74</v>
      </c>
      <c r="E39" s="25" t="s">
        <v>71</v>
      </c>
      <c r="F39" s="20">
        <v>5000</v>
      </c>
      <c r="G39" s="40">
        <v>50</v>
      </c>
      <c r="H39" s="16"/>
      <c r="I39" s="22" t="s">
        <v>75</v>
      </c>
      <c r="J39" s="2" t="s">
        <v>13</v>
      </c>
      <c r="K39" s="15">
        <f t="shared" si="4"/>
        <v>250000</v>
      </c>
      <c r="L39" s="23">
        <f t="shared" si="0"/>
        <v>280000</v>
      </c>
      <c r="M39" s="10"/>
    </row>
    <row r="40" spans="1:14" ht="132.75" customHeight="1" x14ac:dyDescent="0.25">
      <c r="A40" s="7">
        <v>29</v>
      </c>
      <c r="B40" s="28" t="s">
        <v>77</v>
      </c>
      <c r="C40" s="14" t="s">
        <v>17</v>
      </c>
      <c r="D40" s="28" t="s">
        <v>78</v>
      </c>
      <c r="E40" s="25" t="s">
        <v>24</v>
      </c>
      <c r="F40" s="20">
        <v>1</v>
      </c>
      <c r="G40" s="40">
        <v>34788480</v>
      </c>
      <c r="H40" s="16"/>
      <c r="I40" s="24" t="s">
        <v>135</v>
      </c>
      <c r="J40" s="24" t="s">
        <v>37</v>
      </c>
      <c r="K40" s="15">
        <f t="shared" si="4"/>
        <v>34788480</v>
      </c>
      <c r="L40" s="23">
        <f t="shared" si="0"/>
        <v>38963097.600000001</v>
      </c>
      <c r="M40" s="10"/>
      <c r="N40" s="44"/>
    </row>
    <row r="41" spans="1:14" ht="72" customHeight="1" x14ac:dyDescent="0.25">
      <c r="A41" s="7">
        <v>30</v>
      </c>
      <c r="B41" s="28" t="s">
        <v>92</v>
      </c>
      <c r="C41" s="14" t="s">
        <v>17</v>
      </c>
      <c r="D41" s="28" t="s">
        <v>92</v>
      </c>
      <c r="E41" s="25" t="s">
        <v>24</v>
      </c>
      <c r="F41" s="20">
        <v>1</v>
      </c>
      <c r="G41" s="40">
        <v>986899450</v>
      </c>
      <c r="H41" s="16"/>
      <c r="I41" s="22" t="s">
        <v>91</v>
      </c>
      <c r="J41" s="2" t="s">
        <v>13</v>
      </c>
      <c r="K41" s="15">
        <f t="shared" si="4"/>
        <v>986899450</v>
      </c>
      <c r="L41" s="23">
        <f t="shared" si="0"/>
        <v>1105327384</v>
      </c>
      <c r="M41" s="10"/>
    </row>
    <row r="42" spans="1:14" ht="92.25" customHeight="1" x14ac:dyDescent="0.25">
      <c r="A42" s="7">
        <v>31</v>
      </c>
      <c r="B42" s="28" t="s">
        <v>86</v>
      </c>
      <c r="C42" s="14" t="s">
        <v>17</v>
      </c>
      <c r="D42" s="28" t="s">
        <v>86</v>
      </c>
      <c r="E42" s="25" t="s">
        <v>16</v>
      </c>
      <c r="F42" s="20">
        <v>1</v>
      </c>
      <c r="G42" s="40">
        <v>983000</v>
      </c>
      <c r="H42" s="16"/>
      <c r="I42" s="22" t="s">
        <v>80</v>
      </c>
      <c r="J42" s="2" t="s">
        <v>13</v>
      </c>
      <c r="K42" s="15">
        <f t="shared" si="4"/>
        <v>983000</v>
      </c>
      <c r="L42" s="23">
        <f t="shared" si="0"/>
        <v>1100960</v>
      </c>
      <c r="M42" s="10"/>
    </row>
    <row r="43" spans="1:14" ht="98.25" customHeight="1" x14ac:dyDescent="0.25">
      <c r="A43" s="15">
        <v>32</v>
      </c>
      <c r="B43" s="28" t="s">
        <v>87</v>
      </c>
      <c r="C43" s="14" t="s">
        <v>17</v>
      </c>
      <c r="D43" s="28" t="s">
        <v>87</v>
      </c>
      <c r="E43" s="25" t="s">
        <v>16</v>
      </c>
      <c r="F43" s="20">
        <v>1</v>
      </c>
      <c r="G43" s="40">
        <v>2003000</v>
      </c>
      <c r="H43" s="16"/>
      <c r="I43" s="22" t="s">
        <v>80</v>
      </c>
      <c r="J43" s="2" t="s">
        <v>13</v>
      </c>
      <c r="K43" s="15">
        <f t="shared" si="4"/>
        <v>2003000</v>
      </c>
      <c r="L43" s="23">
        <f t="shared" si="0"/>
        <v>2243360</v>
      </c>
      <c r="M43" s="10"/>
    </row>
    <row r="44" spans="1:14" ht="83.25" customHeight="1" x14ac:dyDescent="0.25">
      <c r="A44" s="7">
        <v>33</v>
      </c>
      <c r="B44" s="28" t="s">
        <v>88</v>
      </c>
      <c r="C44" s="14" t="s">
        <v>17</v>
      </c>
      <c r="D44" s="28" t="s">
        <v>88</v>
      </c>
      <c r="E44" s="25" t="s">
        <v>16</v>
      </c>
      <c r="F44" s="20">
        <v>1</v>
      </c>
      <c r="G44" s="40">
        <v>775000</v>
      </c>
      <c r="H44" s="16"/>
      <c r="I44" s="22" t="s">
        <v>80</v>
      </c>
      <c r="J44" s="24" t="s">
        <v>37</v>
      </c>
      <c r="K44" s="15">
        <f t="shared" si="4"/>
        <v>775000</v>
      </c>
      <c r="L44" s="23">
        <f t="shared" si="0"/>
        <v>868000.00000000012</v>
      </c>
      <c r="M44" s="10"/>
    </row>
    <row r="45" spans="1:14" ht="94.5" customHeight="1" x14ac:dyDescent="0.25">
      <c r="A45" s="7">
        <v>34</v>
      </c>
      <c r="B45" s="28" t="s">
        <v>90</v>
      </c>
      <c r="C45" s="14" t="s">
        <v>17</v>
      </c>
      <c r="D45" s="28" t="s">
        <v>90</v>
      </c>
      <c r="E45" s="25" t="s">
        <v>16</v>
      </c>
      <c r="F45" s="20">
        <v>1</v>
      </c>
      <c r="G45" s="40">
        <v>4301000</v>
      </c>
      <c r="H45" s="16"/>
      <c r="I45" s="22" t="s">
        <v>80</v>
      </c>
      <c r="J45" s="24" t="s">
        <v>37</v>
      </c>
      <c r="K45" s="15">
        <f t="shared" si="4"/>
        <v>4301000</v>
      </c>
      <c r="L45" s="23">
        <f t="shared" si="0"/>
        <v>4817120</v>
      </c>
      <c r="M45" s="10"/>
    </row>
    <row r="46" spans="1:14" ht="77.25" customHeight="1" x14ac:dyDescent="0.25">
      <c r="A46" s="7">
        <v>35</v>
      </c>
      <c r="B46" s="28" t="s">
        <v>96</v>
      </c>
      <c r="C46" s="32" t="s">
        <v>19</v>
      </c>
      <c r="D46" s="28" t="s">
        <v>96</v>
      </c>
      <c r="E46" s="25" t="s">
        <v>24</v>
      </c>
      <c r="F46" s="20">
        <v>1</v>
      </c>
      <c r="G46" s="40">
        <v>42284567</v>
      </c>
      <c r="H46" s="16"/>
      <c r="I46" s="22" t="s">
        <v>95</v>
      </c>
      <c r="J46" s="24" t="s">
        <v>37</v>
      </c>
      <c r="K46" s="15">
        <f t="shared" si="4"/>
        <v>42284567</v>
      </c>
      <c r="L46" s="23">
        <f t="shared" si="0"/>
        <v>47358715.040000007</v>
      </c>
      <c r="M46" s="10"/>
      <c r="N46" s="45"/>
    </row>
    <row r="47" spans="1:14" ht="76.5" customHeight="1" x14ac:dyDescent="0.25">
      <c r="A47" s="15">
        <v>36</v>
      </c>
      <c r="B47" s="28" t="s">
        <v>97</v>
      </c>
      <c r="C47" s="32" t="s">
        <v>19</v>
      </c>
      <c r="D47" s="28" t="s">
        <v>97</v>
      </c>
      <c r="E47" s="25" t="s">
        <v>24</v>
      </c>
      <c r="F47" s="20">
        <v>1</v>
      </c>
      <c r="G47" s="40">
        <v>137881599.54999995</v>
      </c>
      <c r="H47" s="16"/>
      <c r="I47" s="22" t="s">
        <v>95</v>
      </c>
      <c r="J47" s="24" t="s">
        <v>37</v>
      </c>
      <c r="K47" s="15">
        <f t="shared" si="4"/>
        <v>137881599.54999995</v>
      </c>
      <c r="L47" s="23">
        <f t="shared" si="0"/>
        <v>154427391.49599996</v>
      </c>
      <c r="M47" s="10"/>
    </row>
    <row r="48" spans="1:14" ht="99.75" customHeight="1" x14ac:dyDescent="0.25">
      <c r="A48" s="7">
        <v>37</v>
      </c>
      <c r="B48" s="28" t="s">
        <v>93</v>
      </c>
      <c r="C48" s="32" t="s">
        <v>17</v>
      </c>
      <c r="D48" s="28" t="s">
        <v>94</v>
      </c>
      <c r="E48" s="25" t="s">
        <v>16</v>
      </c>
      <c r="F48" s="20">
        <v>1</v>
      </c>
      <c r="G48" s="40">
        <v>166000</v>
      </c>
      <c r="H48" s="16"/>
      <c r="I48" s="22" t="s">
        <v>80</v>
      </c>
      <c r="J48" s="2" t="s">
        <v>58</v>
      </c>
      <c r="K48" s="15">
        <f t="shared" si="4"/>
        <v>166000</v>
      </c>
      <c r="L48" s="23">
        <f t="shared" si="0"/>
        <v>185920.00000000003</v>
      </c>
      <c r="M48" s="10"/>
    </row>
    <row r="49" spans="1:14" ht="99.75" customHeight="1" x14ac:dyDescent="0.25">
      <c r="A49" s="15">
        <v>38</v>
      </c>
      <c r="B49" s="28" t="s">
        <v>103</v>
      </c>
      <c r="C49" s="32" t="s">
        <v>19</v>
      </c>
      <c r="D49" s="28" t="s">
        <v>103</v>
      </c>
      <c r="E49" s="25" t="s">
        <v>24</v>
      </c>
      <c r="F49" s="20">
        <v>1</v>
      </c>
      <c r="G49" s="49">
        <v>34043462.140000001</v>
      </c>
      <c r="H49" s="20"/>
      <c r="I49" s="22" t="s">
        <v>133</v>
      </c>
      <c r="J49" s="2" t="s">
        <v>13</v>
      </c>
      <c r="K49" s="15">
        <f t="shared" si="4"/>
        <v>34043462.140000001</v>
      </c>
      <c r="L49" s="23">
        <f t="shared" si="0"/>
        <v>38128677.596800007</v>
      </c>
      <c r="M49" s="10"/>
      <c r="N49" s="50"/>
    </row>
    <row r="50" spans="1:14" ht="203.25" customHeight="1" x14ac:dyDescent="0.25">
      <c r="A50" s="15">
        <v>39</v>
      </c>
      <c r="B50" s="28" t="s">
        <v>104</v>
      </c>
      <c r="C50" s="32" t="s">
        <v>19</v>
      </c>
      <c r="D50" s="44" t="s">
        <v>112</v>
      </c>
      <c r="E50" s="25" t="s">
        <v>71</v>
      </c>
      <c r="F50" s="20">
        <v>2</v>
      </c>
      <c r="G50" s="40">
        <v>6250000</v>
      </c>
      <c r="H50" s="16"/>
      <c r="I50" s="22" t="s">
        <v>108</v>
      </c>
      <c r="J50" s="2" t="s">
        <v>13</v>
      </c>
      <c r="K50" s="15">
        <f t="shared" si="4"/>
        <v>12500000</v>
      </c>
      <c r="L50" s="23">
        <f t="shared" si="0"/>
        <v>14000000.000000002</v>
      </c>
      <c r="M50" s="10"/>
      <c r="N50" s="46"/>
    </row>
    <row r="51" spans="1:14" ht="99.75" customHeight="1" x14ac:dyDescent="0.25">
      <c r="A51" s="15">
        <v>40</v>
      </c>
      <c r="B51" s="28" t="s">
        <v>105</v>
      </c>
      <c r="C51" s="32" t="s">
        <v>19</v>
      </c>
      <c r="D51" s="28" t="s">
        <v>107</v>
      </c>
      <c r="E51" s="25" t="s">
        <v>71</v>
      </c>
      <c r="F51" s="20">
        <v>1</v>
      </c>
      <c r="G51" s="40">
        <v>21341071.43</v>
      </c>
      <c r="H51" s="16"/>
      <c r="I51" s="22" t="s">
        <v>109</v>
      </c>
      <c r="J51" s="2" t="s">
        <v>13</v>
      </c>
      <c r="K51" s="15">
        <f t="shared" si="4"/>
        <v>21341071.43</v>
      </c>
      <c r="L51" s="23">
        <f t="shared" si="0"/>
        <v>23902000.001600001</v>
      </c>
      <c r="M51" s="10"/>
      <c r="N51" s="46"/>
    </row>
    <row r="52" spans="1:14" ht="213.75" customHeight="1" x14ac:dyDescent="0.25">
      <c r="A52" s="15">
        <v>41</v>
      </c>
      <c r="B52" s="28" t="s">
        <v>106</v>
      </c>
      <c r="C52" s="32" t="s">
        <v>19</v>
      </c>
      <c r="D52" s="28" t="s">
        <v>114</v>
      </c>
      <c r="E52" s="25" t="s">
        <v>71</v>
      </c>
      <c r="F52" s="20">
        <v>1</v>
      </c>
      <c r="G52" s="40">
        <v>13928571.43</v>
      </c>
      <c r="H52" s="16"/>
      <c r="I52" s="22" t="s">
        <v>108</v>
      </c>
      <c r="J52" s="2" t="s">
        <v>13</v>
      </c>
      <c r="K52" s="40">
        <v>13928571.43</v>
      </c>
      <c r="L52" s="23">
        <f>K52*1.12</f>
        <v>15600000.001600001</v>
      </c>
      <c r="M52" s="10"/>
      <c r="N52" s="46"/>
    </row>
    <row r="53" spans="1:14" ht="94.5" customHeight="1" x14ac:dyDescent="0.25">
      <c r="A53" s="15">
        <v>42</v>
      </c>
      <c r="B53" s="22" t="s">
        <v>110</v>
      </c>
      <c r="C53" s="32" t="s">
        <v>17</v>
      </c>
      <c r="D53" s="28" t="s">
        <v>63</v>
      </c>
      <c r="E53" s="25" t="s">
        <v>24</v>
      </c>
      <c r="F53" s="20">
        <v>1</v>
      </c>
      <c r="G53" s="40">
        <v>2487262.7799999998</v>
      </c>
      <c r="H53" s="16"/>
      <c r="I53" s="22" t="s">
        <v>111</v>
      </c>
      <c r="J53" s="2" t="s">
        <v>13</v>
      </c>
      <c r="K53" s="40">
        <f>F53*G53</f>
        <v>2487262.7799999998</v>
      </c>
      <c r="L53" s="23">
        <f>K53*1.12</f>
        <v>2785734.3136</v>
      </c>
      <c r="M53" s="10"/>
      <c r="N53" s="46"/>
    </row>
    <row r="54" spans="1:14" ht="168.75" customHeight="1" x14ac:dyDescent="0.25">
      <c r="A54" s="15">
        <v>43</v>
      </c>
      <c r="B54" s="22" t="s">
        <v>115</v>
      </c>
      <c r="C54" s="32" t="s">
        <v>17</v>
      </c>
      <c r="D54" s="28" t="s">
        <v>117</v>
      </c>
      <c r="E54" s="25" t="s">
        <v>71</v>
      </c>
      <c r="F54" s="20">
        <v>150</v>
      </c>
      <c r="G54" s="40">
        <v>6000</v>
      </c>
      <c r="H54" s="16"/>
      <c r="I54" s="22" t="s">
        <v>140</v>
      </c>
      <c r="J54" s="2" t="s">
        <v>13</v>
      </c>
      <c r="K54" s="40">
        <f>F54*G54</f>
        <v>900000</v>
      </c>
      <c r="L54" s="23">
        <f>K54*1.12</f>
        <v>1008000.0000000001</v>
      </c>
      <c r="M54" s="10"/>
      <c r="N54" s="51"/>
    </row>
    <row r="55" spans="1:14" ht="142.5" customHeight="1" x14ac:dyDescent="0.25">
      <c r="A55" s="15">
        <v>44</v>
      </c>
      <c r="B55" s="22" t="s">
        <v>116</v>
      </c>
      <c r="C55" s="32" t="s">
        <v>17</v>
      </c>
      <c r="D55" s="28" t="s">
        <v>118</v>
      </c>
      <c r="E55" s="25" t="s">
        <v>71</v>
      </c>
      <c r="F55" s="20">
        <v>150</v>
      </c>
      <c r="G55" s="40">
        <v>3000</v>
      </c>
      <c r="H55" s="16"/>
      <c r="I55" s="22" t="s">
        <v>140</v>
      </c>
      <c r="J55" s="2" t="s">
        <v>13</v>
      </c>
      <c r="K55" s="40">
        <f>F55*G55</f>
        <v>450000</v>
      </c>
      <c r="L55" s="23">
        <f>K55*1.12</f>
        <v>504000.00000000006</v>
      </c>
      <c r="M55" s="10"/>
      <c r="N55" s="51"/>
    </row>
    <row r="56" spans="1:14" ht="94.5" customHeight="1" x14ac:dyDescent="0.25">
      <c r="A56" s="15">
        <v>45</v>
      </c>
      <c r="B56" s="22" t="s">
        <v>119</v>
      </c>
      <c r="C56" s="32" t="s">
        <v>138</v>
      </c>
      <c r="D56" s="28" t="s">
        <v>121</v>
      </c>
      <c r="E56" s="25" t="s">
        <v>71</v>
      </c>
      <c r="F56" s="20">
        <v>3</v>
      </c>
      <c r="G56" s="40">
        <v>70000</v>
      </c>
      <c r="H56" s="16"/>
      <c r="I56" s="22" t="s">
        <v>123</v>
      </c>
      <c r="J56" s="2" t="s">
        <v>13</v>
      </c>
      <c r="K56" s="40">
        <f t="shared" ref="K56" si="5">F56*G56</f>
        <v>210000</v>
      </c>
      <c r="L56" s="23">
        <f t="shared" ref="L56:L62" si="6">K56*1.12</f>
        <v>235200.00000000003</v>
      </c>
      <c r="M56" s="10"/>
      <c r="N56" s="51"/>
    </row>
    <row r="57" spans="1:14" ht="94.5" customHeight="1" x14ac:dyDescent="0.25">
      <c r="A57" s="15">
        <v>46</v>
      </c>
      <c r="B57" s="22" t="s">
        <v>120</v>
      </c>
      <c r="C57" s="32" t="s">
        <v>138</v>
      </c>
      <c r="D57" s="28" t="s">
        <v>122</v>
      </c>
      <c r="E57" s="25" t="s">
        <v>71</v>
      </c>
      <c r="F57" s="20">
        <v>3</v>
      </c>
      <c r="G57" s="40">
        <v>80000</v>
      </c>
      <c r="H57" s="16"/>
      <c r="I57" s="22" t="s">
        <v>123</v>
      </c>
      <c r="J57" s="2" t="s">
        <v>13</v>
      </c>
      <c r="K57" s="40">
        <f t="shared" ref="K57:K62" si="7">F57*G57</f>
        <v>240000</v>
      </c>
      <c r="L57" s="23">
        <f t="shared" si="6"/>
        <v>268800</v>
      </c>
      <c r="M57" s="10"/>
      <c r="N57" s="51"/>
    </row>
    <row r="58" spans="1:14" ht="94.5" customHeight="1" x14ac:dyDescent="0.25">
      <c r="A58" s="15">
        <v>47</v>
      </c>
      <c r="B58" s="22" t="s">
        <v>124</v>
      </c>
      <c r="C58" s="32" t="s">
        <v>17</v>
      </c>
      <c r="D58" s="22" t="s">
        <v>124</v>
      </c>
      <c r="E58" s="25" t="s">
        <v>24</v>
      </c>
      <c r="F58" s="20">
        <v>1</v>
      </c>
      <c r="G58" s="40">
        <v>1100000</v>
      </c>
      <c r="H58" s="16"/>
      <c r="I58" s="22" t="s">
        <v>125</v>
      </c>
      <c r="J58" s="2" t="s">
        <v>13</v>
      </c>
      <c r="K58" s="40">
        <f t="shared" si="7"/>
        <v>1100000</v>
      </c>
      <c r="L58" s="23">
        <f t="shared" si="6"/>
        <v>1232000.0000000002</v>
      </c>
      <c r="M58" s="10"/>
      <c r="N58" s="51"/>
    </row>
    <row r="59" spans="1:14" ht="94.5" customHeight="1" x14ac:dyDescent="0.25">
      <c r="A59" s="15">
        <v>48</v>
      </c>
      <c r="B59" s="28" t="s">
        <v>126</v>
      </c>
      <c r="C59" s="32" t="s">
        <v>19</v>
      </c>
      <c r="D59" s="28" t="s">
        <v>128</v>
      </c>
      <c r="E59" s="25" t="s">
        <v>127</v>
      </c>
      <c r="F59" s="20">
        <v>1</v>
      </c>
      <c r="G59" s="40">
        <v>25728320</v>
      </c>
      <c r="H59" s="16"/>
      <c r="I59" s="22" t="s">
        <v>134</v>
      </c>
      <c r="J59" s="2" t="s">
        <v>13</v>
      </c>
      <c r="K59" s="40">
        <f t="shared" si="7"/>
        <v>25728320</v>
      </c>
      <c r="L59" s="23">
        <f t="shared" si="6"/>
        <v>28815718.400000002</v>
      </c>
      <c r="M59" s="10"/>
      <c r="N59" s="51"/>
    </row>
    <row r="60" spans="1:14" ht="120.75" customHeight="1" x14ac:dyDescent="0.25">
      <c r="A60" s="15">
        <v>49</v>
      </c>
      <c r="B60" s="28" t="s">
        <v>130</v>
      </c>
      <c r="C60" s="32" t="s">
        <v>138</v>
      </c>
      <c r="D60" s="28" t="s">
        <v>129</v>
      </c>
      <c r="E60" s="25" t="s">
        <v>24</v>
      </c>
      <c r="F60" s="20">
        <v>1</v>
      </c>
      <c r="G60" s="40">
        <v>2370960</v>
      </c>
      <c r="H60" s="16"/>
      <c r="I60" s="22" t="s">
        <v>134</v>
      </c>
      <c r="J60" s="2" t="s">
        <v>13</v>
      </c>
      <c r="K60" s="40">
        <f t="shared" si="7"/>
        <v>2370960</v>
      </c>
      <c r="L60" s="23">
        <f t="shared" si="6"/>
        <v>2655475.2000000002</v>
      </c>
      <c r="M60" s="10"/>
      <c r="N60" s="51"/>
    </row>
    <row r="61" spans="1:14" ht="94.5" customHeight="1" x14ac:dyDescent="0.25">
      <c r="A61" s="15">
        <v>50</v>
      </c>
      <c r="B61" s="28" t="s">
        <v>131</v>
      </c>
      <c r="C61" s="32" t="s">
        <v>17</v>
      </c>
      <c r="D61" s="28" t="s">
        <v>132</v>
      </c>
      <c r="E61" s="25" t="s">
        <v>24</v>
      </c>
      <c r="F61" s="20">
        <v>1</v>
      </c>
      <c r="G61" s="40">
        <v>3167886.48</v>
      </c>
      <c r="H61" s="16"/>
      <c r="I61" s="22" t="s">
        <v>133</v>
      </c>
      <c r="J61" s="2" t="s">
        <v>13</v>
      </c>
      <c r="K61" s="40">
        <f t="shared" si="7"/>
        <v>3167886.48</v>
      </c>
      <c r="L61" s="23">
        <f t="shared" si="6"/>
        <v>3548032.8576000002</v>
      </c>
      <c r="M61" s="10"/>
      <c r="N61" s="51"/>
    </row>
    <row r="62" spans="1:14" ht="94.5" customHeight="1" x14ac:dyDescent="0.25">
      <c r="A62" s="15">
        <v>51</v>
      </c>
      <c r="B62" s="28" t="s">
        <v>136</v>
      </c>
      <c r="C62" s="32" t="s">
        <v>17</v>
      </c>
      <c r="D62" s="28" t="s">
        <v>136</v>
      </c>
      <c r="E62" s="25" t="s">
        <v>24</v>
      </c>
      <c r="F62" s="20">
        <v>1</v>
      </c>
      <c r="G62" s="40">
        <v>16046743</v>
      </c>
      <c r="H62" s="16"/>
      <c r="I62" s="22" t="s">
        <v>108</v>
      </c>
      <c r="J62" s="2" t="s">
        <v>13</v>
      </c>
      <c r="K62" s="40">
        <f t="shared" si="7"/>
        <v>16046743</v>
      </c>
      <c r="L62" s="23">
        <f t="shared" si="6"/>
        <v>17972352.16</v>
      </c>
      <c r="M62" s="10"/>
      <c r="N62" s="51"/>
    </row>
    <row r="63" spans="1:14" x14ac:dyDescent="0.25">
      <c r="A63" s="54" t="s">
        <v>14</v>
      </c>
      <c r="B63" s="54"/>
      <c r="C63" s="54"/>
      <c r="D63" s="54"/>
      <c r="E63" s="54"/>
      <c r="F63" s="54"/>
      <c r="G63" s="54"/>
      <c r="H63" s="54"/>
      <c r="I63" s="54"/>
      <c r="J63" s="54"/>
      <c r="K63" s="48">
        <f>SUM(K12:K62)</f>
        <v>2004157587.2800002</v>
      </c>
      <c r="L63" s="48">
        <f>SUM(L12:L62)</f>
        <v>2244656497.7536001</v>
      </c>
    </row>
    <row r="65" spans="1:12" s="35" customFormat="1" ht="23.25" customHeight="1" x14ac:dyDescent="0.25">
      <c r="A65" s="52"/>
      <c r="B65" s="52"/>
      <c r="C65" s="52"/>
      <c r="D65" s="52"/>
      <c r="E65" s="52"/>
      <c r="F65" s="34"/>
      <c r="G65" s="34"/>
      <c r="H65" s="34"/>
      <c r="I65" s="34"/>
      <c r="J65" s="34"/>
      <c r="K65" s="34"/>
      <c r="L65" s="34"/>
    </row>
  </sheetData>
  <mergeCells count="10">
    <mergeCell ref="J1:M2"/>
    <mergeCell ref="J3:L3"/>
    <mergeCell ref="J4:L4"/>
    <mergeCell ref="J5:L5"/>
    <mergeCell ref="J6:L6"/>
    <mergeCell ref="A65:E65"/>
    <mergeCell ref="C9:K9"/>
    <mergeCell ref="D8:I8"/>
    <mergeCell ref="A63:J63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2011-07-26T08:57:34Z</cp:lastPrinted>
  <dcterms:created xsi:type="dcterms:W3CDTF">2010-11-22T12:00:33Z</dcterms:created>
  <dcterms:modified xsi:type="dcterms:W3CDTF">2011-08-03T12:05:07Z</dcterms:modified>
</cp:coreProperties>
</file>