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6285" windowWidth="25230" windowHeight="6105" tabRatio="589"/>
  </bookViews>
  <sheets>
    <sheet name="ПЗ товаров, работ 2011 ЧУ ЦЭИ" sheetId="6" r:id="rId1"/>
    <sheet name="Лист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53" i="6" l="1"/>
  <c r="L53" i="6" s="1"/>
  <c r="L52" i="6"/>
  <c r="K51" i="6"/>
  <c r="L51" i="6" s="1"/>
  <c r="K50" i="6"/>
  <c r="L50" i="6" s="1"/>
  <c r="K49" i="6" l="1"/>
  <c r="L49" i="6" l="1"/>
  <c r="K48" i="6"/>
  <c r="L48" i="6" s="1"/>
  <c r="K20" i="6" l="1"/>
  <c r="L20" i="6" s="1"/>
  <c r="K47" i="6"/>
  <c r="L47" i="6" s="1"/>
  <c r="K46" i="6"/>
  <c r="L46" i="6" l="1"/>
  <c r="K45" i="6"/>
  <c r="L45" i="6" s="1"/>
  <c r="G34" i="6" l="1"/>
  <c r="L34" i="6"/>
  <c r="K44" i="6" l="1"/>
  <c r="L44" i="6"/>
  <c r="K43" i="6"/>
  <c r="L43" i="6" s="1"/>
  <c r="K42" i="6"/>
  <c r="L42" i="6" s="1"/>
  <c r="K35" i="6" l="1"/>
  <c r="L35" i="6" s="1"/>
  <c r="K32" i="6"/>
  <c r="L32" i="6" s="1"/>
  <c r="K33" i="6"/>
  <c r="L33" i="6" s="1"/>
  <c r="K31" i="6"/>
  <c r="L31" i="6" s="1"/>
  <c r="K30" i="6"/>
  <c r="L30" i="6" l="1"/>
  <c r="L54" i="6" s="1"/>
  <c r="K54" i="6"/>
  <c r="G24" i="6"/>
  <c r="G23" i="6"/>
  <c r="G22" i="6"/>
  <c r="G21" i="6"/>
  <c r="K41" i="6" l="1"/>
  <c r="L41" i="6" l="1"/>
  <c r="K40" i="6"/>
  <c r="L40" i="6" s="1"/>
  <c r="K39" i="6" l="1"/>
  <c r="L39" i="6" s="1"/>
  <c r="K38" i="6"/>
  <c r="L38" i="6" s="1"/>
  <c r="K37" i="6" l="1"/>
  <c r="L37" i="6" s="1"/>
  <c r="K36" i="6"/>
  <c r="L29" i="6"/>
  <c r="L36" i="6" l="1"/>
  <c r="K28" i="6"/>
  <c r="L28" i="6" s="1"/>
  <c r="K27" i="6" l="1"/>
  <c r="L27" i="6" l="1"/>
  <c r="G25" i="6"/>
  <c r="K25" i="6" s="1"/>
  <c r="K26" i="6"/>
  <c r="L26" i="6" s="1"/>
  <c r="L25" i="6" l="1"/>
  <c r="K17" i="6"/>
  <c r="L17" i="6" s="1"/>
  <c r="K18" i="6"/>
  <c r="L18" i="6" s="1"/>
  <c r="K16" i="6"/>
  <c r="L16" i="6" s="1"/>
  <c r="K24" i="6" l="1"/>
  <c r="L24" i="6" s="1"/>
  <c r="K23" i="6"/>
  <c r="L23" i="6" s="1"/>
  <c r="K22" i="6"/>
  <c r="L22" i="6" s="1"/>
  <c r="K21" i="6"/>
  <c r="L21" i="6" l="1"/>
  <c r="K12" i="6" l="1"/>
  <c r="K15" i="6" l="1"/>
  <c r="L15" i="6" s="1"/>
  <c r="K19" i="6"/>
  <c r="L19" i="6" l="1"/>
  <c r="G13" i="6"/>
  <c r="L13" i="6"/>
  <c r="L14" i="6"/>
  <c r="L12" i="6" l="1"/>
</calcChain>
</file>

<file path=xl/sharedStrings.xml><?xml version="1.0" encoding="utf-8"?>
<sst xmlns="http://schemas.openxmlformats.org/spreadsheetml/2006/main" count="274" uniqueCount="119">
  <si>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</si>
  <si>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</si>
  <si>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</si>
  <si>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</si>
  <si>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</si>
  <si>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</si>
  <si>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</si>
  <si>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</si>
  <si>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</si>
  <si>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</si>
  <si>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</si>
  <si>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</si>
  <si>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№</t>
  </si>
  <si>
    <t>г. Астана, пр. Кабанбай батыра,53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</si>
  <si>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</si>
  <si>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</si>
  <si>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</si>
  <si>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</si>
  <si>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человек</t>
  </si>
  <si>
    <t>открытый тендер</t>
  </si>
  <si>
    <t>Представительские услуги</t>
  </si>
  <si>
    <t>делегации</t>
  </si>
  <si>
    <t>в течении 2011 г.</t>
  </si>
  <si>
    <t>Республика Казахстан</t>
  </si>
  <si>
    <t>комплект</t>
  </si>
  <si>
    <t>приказом И.о. Исполнительного директора</t>
  </si>
  <si>
    <t xml:space="preserve"> </t>
  </si>
  <si>
    <t xml:space="preserve">Спирт этиловый </t>
  </si>
  <si>
    <t>дал</t>
  </si>
  <si>
    <t>по согласованию с заказчиком</t>
  </si>
  <si>
    <t>Товары по комплектации учебной лаборатории Школы инженерии АО «Назарбаев Университет» (1-ый этап)</t>
  </si>
  <si>
    <t>Лабораторное и вспомогательное оборудование для комплектации  учебной лаборатории Школы инженерии АО «Назарбаев Университет» (1-ый этап)</t>
  </si>
  <si>
    <t>180 календарных дней</t>
  </si>
  <si>
    <t>Добровольное страхование на случай болезни</t>
  </si>
  <si>
    <t xml:space="preserve"> 12 месяцев со дня вступления в силу договора</t>
  </si>
  <si>
    <t>366 календарных дней  со дня вступления в силу договора</t>
  </si>
  <si>
    <t>Профессиональный письменный перевод текстовой информации</t>
  </si>
  <si>
    <t>г. Астана</t>
  </si>
  <si>
    <t>Таможенное оформление грузов</t>
  </si>
  <si>
    <t>со дня вступления договора в силу по 31 декабря 2011 г.</t>
  </si>
  <si>
    <t>Хранение груза на складах временного хранения</t>
  </si>
  <si>
    <t xml:space="preserve">Сертификация товара (получение сертификата соответствия) </t>
  </si>
  <si>
    <t xml:space="preserve">Сертификация товара </t>
  </si>
  <si>
    <t>Услуги независимого эксперта по логистике</t>
  </si>
  <si>
    <t>Таможенная очистка груза, работа брокера, расходы на формирование ГТД, ДТС.</t>
  </si>
  <si>
    <t>Спирт этиловый ректификованный</t>
  </si>
  <si>
    <t>Участие в тренинге по технико-экономическому моделированию с генератором TIMES</t>
  </si>
  <si>
    <t>Участие в конференции "37th IEEE Photovoltaic Specialist Conference"</t>
  </si>
  <si>
    <t>6 календарных дней</t>
  </si>
  <si>
    <t>США</t>
  </si>
  <si>
    <t xml:space="preserve">Генетический анализатор ДНК </t>
  </si>
  <si>
    <t>Генетический анализатор ДНК (система молекулярной диагностики) в комплекте с прибором для проведения капиллярного электрофореза</t>
  </si>
  <si>
    <t xml:space="preserve">3 календарных дня </t>
  </si>
  <si>
    <t>Королевство Нидерландов</t>
  </si>
  <si>
    <t>Участие в тренинге по технико-экономическому моделированию с генератором модели TIMES</t>
  </si>
  <si>
    <t>Қ. Байғарин</t>
  </si>
  <si>
    <t>Медицинское добровольное страхование на случай болезни работников ЧУ  «Центр энергетических исследовании»</t>
  </si>
  <si>
    <t xml:space="preserve">частного учреждения «Центр энергетических </t>
  </si>
  <si>
    <t>Республика Казахстан, страны дальнего и ближнего зарубежья</t>
  </si>
  <si>
    <t>исследовании» от 25 марта 2011 года № 05</t>
  </si>
  <si>
    <t>не позднее 01 августа 2011 г.</t>
  </si>
  <si>
    <t>Медицинские расходные материалы:1 комплект</t>
  </si>
  <si>
    <t>не позднее 04 июня 2011 г.</t>
  </si>
  <si>
    <t>Комплект медицинских расходных материалов  и препаратов</t>
  </si>
  <si>
    <t>Медицинские расходные материалы:2 комплект</t>
  </si>
  <si>
    <t>июнь</t>
  </si>
  <si>
    <t>2011 г.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</si>
  <si>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</si>
  <si>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 xml:space="preserve">г. Астана, Республика Казахстан и г. Рим, Италия. </t>
  </si>
  <si>
    <t>Медицинские услуги по проекту «Рациональный дизайн новых химических лекарственных препаратов на основе соединений, блокирующих поры в клеточных мембранах»</t>
  </si>
  <si>
    <t>г. Астана, ул. 23, дом 3</t>
  </si>
  <si>
    <t>3 месяца</t>
  </si>
  <si>
    <t>шт</t>
  </si>
  <si>
    <t>Печатно-бланочная продукция</t>
  </si>
  <si>
    <t>Бланки приказов, бланк письма</t>
  </si>
  <si>
    <t>Визитки</t>
  </si>
  <si>
    <t>30 календарных дней со дня заключения договора</t>
  </si>
  <si>
    <t>с даты заключения договора по 12 декабря 2011 года.</t>
  </si>
  <si>
    <t>Товары по комплектации учебной лаборатории Школы инженерии АО «Назарбаев Университет» (2-ой этап)</t>
  </si>
  <si>
    <t>Лабораторное и вспомогательное оборудование, расходные материалы для комплектации  учебной лаборатории Школы инженерии АО «Назарбаев Университет» (2-ой этап)</t>
  </si>
  <si>
    <t>Услуги по проведению фундаментальных и прикладных научных исследований</t>
  </si>
  <si>
    <t>с даты заключения договора по 31 декабря 2011 года.</t>
  </si>
  <si>
    <t>Приобретение сырья и материалов для проведения фундаментальных и прикладных научных исследований</t>
  </si>
  <si>
    <t>Канцелярские и хозяйственные товары в рамках проведения фундаментальных и прикладных научных исследований</t>
  </si>
  <si>
    <t>Специальная учебная и научная литература в рамках проведения фундаментальных и прикладных научных исследований</t>
  </si>
  <si>
    <t>Консультационные услуги  в рамках проведения фундаментальных и прикладных научных исследований</t>
  </si>
  <si>
    <t>Профессиональный письменный перевод текстовой информации  в рамках проведения фундаментальных и прикладных научных исследований</t>
  </si>
  <si>
    <t>Услуги по оформлению авиа- и ж/д-билетов</t>
  </si>
  <si>
    <t xml:space="preserve">Услуги по публикации статей </t>
  </si>
  <si>
    <t>Типографские услуги</t>
  </si>
  <si>
    <t>по согласованию с заказчиком, в течении 2011 г.</t>
  </si>
  <si>
    <t xml:space="preserve">Приобретение периодических печатных изданий  </t>
  </si>
  <si>
    <t>не поздне 27 октября 2011 г.</t>
  </si>
  <si>
    <t>Лабораторная мебель для лабораторий  «Назарбаев Университет»</t>
  </si>
  <si>
    <t>Курьерские услуги</t>
  </si>
  <si>
    <t xml:space="preserve">Курьерские услуги, в том числе почтовые отправления по  Казахстану, странам дальнего и ближнего зарубежья </t>
  </si>
  <si>
    <t>не позднее 10 сентября 2011 г.</t>
  </si>
  <si>
    <t>Оборудование и материалы для мастерской ЧУ "Центр энергетических исследований"</t>
  </si>
  <si>
    <t xml:space="preserve">Оборудование и материалы для мастерской Школы наук и технологий </t>
  </si>
  <si>
    <t xml:space="preserve"> Обучение, тренинги, семинары и участие в конференциях, выставках, форумах в рамках проведения фундаментальных и прикладных научных исследований</t>
  </si>
  <si>
    <t xml:space="preserve"> Оборудование  лабораторий биологии Школы наук и технологий </t>
  </si>
  <si>
    <t xml:space="preserve"> Оборудование  лабораторий химии и  биологии Школы наук и технологий </t>
  </si>
  <si>
    <t xml:space="preserve">                                       План закупок товаров, работ и услуг частного учреждения </t>
  </si>
  <si>
    <t xml:space="preserve">«Центр энергетических исследовании» на 2011 г. </t>
  </si>
  <si>
    <t>Оборудование для лабораторий физики Школы наук и технологий</t>
  </si>
  <si>
    <t>Инвертированный микроскоп научно-исследовательского класса</t>
  </si>
  <si>
    <t>Универсальный исследовательский сканирующий зондовый микроскоп</t>
  </si>
  <si>
    <t>Микроскоп люминесцентный научно-исследовательского класса работающий в режиме флюоресценции, светлого поля</t>
  </si>
  <si>
    <t>Универсальный сканирующий зондовый прибор для изучения свойств поверхности, а также объектов на нанометровом уровне</t>
  </si>
  <si>
    <t>60 календарных дней с даты вступления в силу договора</t>
  </si>
  <si>
    <t>90 календарных дней с даты вступления в силу договора</t>
  </si>
  <si>
    <t>не позднее 30 августа 2011 г.</t>
  </si>
  <si>
    <t>Медицинские расходные материалы: 3 комплект</t>
  </si>
  <si>
    <t>в течении 5 календарных дней с даты вступления в силу договора</t>
  </si>
  <si>
    <t>Универсальный инвертированный, оптический микроскоп для любых видов исследований в проходящем свете: светлое и темное поле, а также поляризационный контраст.  Область применения: просмотр неокрашенных живых культур микроорганизмов находящихся во флаконах, пробирках, чашках Петри и т.п.</t>
  </si>
  <si>
    <t>Сырье и материалы: химические реактивы, лекарственные средства, прекурсоры, изделия мед.назначения и др.</t>
  </si>
  <si>
    <t>Микроскопы научно-исследовательского класса для проведения имунно-флюоресцентных экспериментов с цифровой детекцией оптических сигналов, а также для просмотра окрашенных живых культур микроорганизмов, находящихся во флаконах, пробирках, чашках Петри и т.п.</t>
  </si>
  <si>
    <t xml:space="preserve">                                                   с изменениями к Приказу от 8 июля 2011 г. №41</t>
  </si>
  <si>
    <t>в течении 4 месяцев со дня вступления в силу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</si>
</sst>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_(&quot;$&quot;* #,##0_);_(&quot;$&quot;* \(#,##0\);_(&quot;$&quot;* &quot;-&quot;_);_(@_)"/>
    <numFmt numFmtId="198" formatCode="_(* #,##0_);_(* \(#,##0\);_(* &quot;-&quot;_);_(@_)"/>
    <numFmt numFmtId="199" formatCode="0.0%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5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0" fontId="29" fillId="0" borderId="0"/>
    <xf numFmtId="0" fontId="10" fillId="0" borderId="0"/>
    <xf numFmtId="0" fontId="28" fillId="0" borderId="0">
      <alignment vertical="center"/>
    </xf>
    <xf numFmtId="0" fontId="30" fillId="0" borderId="0"/>
    <xf numFmtId="0" fontId="10" fillId="0" borderId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9" fillId="0" borderId="0"/>
    <xf numFmtId="0" fontId="3" fillId="0" borderId="0"/>
    <xf numFmtId="0" fontId="1" fillId="0" borderId="0"/>
    <xf numFmtId="198" fontId="32" fillId="0" borderId="0" applyFont="0" applyFill="0" applyBorder="0" applyAlignment="0" applyProtection="0"/>
    <xf numFmtId="198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197" fontId="29" fillId="0" borderId="0" applyFont="0" applyFill="0" applyBorder="0" applyAlignment="0" applyProtection="0"/>
    <xf numFmtId="197" fontId="29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5" fillId="0" borderId="15" applyBorder="0">
      <protection hidden="1"/>
    </xf>
    <xf numFmtId="165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43" fontId="10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10" fillId="0" borderId="0"/>
    <xf numFmtId="0" fontId="4" fillId="0" borderId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34" fillId="8" borderId="6" applyNumberFormat="0" applyAlignment="0" applyProtection="0"/>
    <xf numFmtId="0" fontId="35" fillId="21" borderId="7" applyNumberFormat="0" applyAlignment="0" applyProtection="0"/>
    <xf numFmtId="0" fontId="36" fillId="21" borderId="6" applyNumberFormat="0" applyAlignment="0" applyProtection="0"/>
    <xf numFmtId="0" fontId="37" fillId="0" borderId="8" applyNumberFormat="0" applyFill="0" applyAlignment="0" applyProtection="0"/>
    <xf numFmtId="0" fontId="38" fillId="0" borderId="9" applyNumberFormat="0" applyFill="0" applyAlignment="0" applyProtection="0"/>
    <xf numFmtId="0" fontId="39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22" borderId="12" applyNumberFormat="0" applyAlignment="0" applyProtection="0"/>
    <xf numFmtId="0" fontId="42" fillId="0" borderId="0" applyNumberFormat="0" applyFill="0" applyBorder="0" applyAlignment="0" applyProtection="0"/>
    <xf numFmtId="0" fontId="43" fillId="23" borderId="0" applyNumberFormat="0" applyBorder="0" applyAlignment="0" applyProtection="0"/>
    <xf numFmtId="0" fontId="4" fillId="0" borderId="0"/>
    <xf numFmtId="0" fontId="4" fillId="0" borderId="0"/>
    <xf numFmtId="0" fontId="44" fillId="4" borderId="0" applyNumberFormat="0" applyBorder="0" applyAlignment="0" applyProtection="0"/>
    <xf numFmtId="0" fontId="45" fillId="0" borderId="0" applyNumberFormat="0" applyFill="0" applyBorder="0" applyAlignment="0" applyProtection="0"/>
    <xf numFmtId="0" fontId="3" fillId="24" borderId="13" applyNumberFormat="0" applyFont="0" applyAlignment="0" applyProtection="0"/>
    <xf numFmtId="0" fontId="46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34" fillId="8" borderId="16" applyNumberFormat="0" applyAlignment="0" applyProtection="0"/>
    <xf numFmtId="0" fontId="35" fillId="21" borderId="17" applyNumberFormat="0" applyAlignment="0" applyProtection="0"/>
    <xf numFmtId="0" fontId="36" fillId="21" borderId="16" applyNumberFormat="0" applyAlignment="0" applyProtection="0"/>
    <xf numFmtId="0" fontId="40" fillId="0" borderId="18" applyNumberFormat="0" applyFill="0" applyAlignment="0" applyProtection="0"/>
    <xf numFmtId="0" fontId="3" fillId="24" borderId="19" applyNumberFormat="0" applyFont="0" applyAlignment="0" applyProtection="0"/>
  </cellStyleXfs>
  <cellXfs count="56">
    <xf numFmtId="0" fontId="0" fillId="0" borderId="0" xfId="0"/>
    <xf numFmtId="3" fontId="25" fillId="2" borderId="3" xfId="2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6" fillId="2" borderId="0" xfId="0" applyNumberFormat="1" applyFont="1" applyFill="1" applyAlignment="1">
      <alignment horizontal="center" vertical="center"/>
    </xf>
    <xf numFmtId="3" fontId="26" fillId="2" borderId="0" xfId="1" applyNumberFormat="1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3" fontId="25" fillId="2" borderId="1" xfId="2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3" fontId="27" fillId="2" borderId="1" xfId="149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" fillId="2" borderId="21" xfId="2" applyNumberFormat="1" applyFont="1" applyFill="1" applyBorder="1" applyAlignment="1">
      <alignment horizontal="center" vertical="center" wrapText="1"/>
    </xf>
    <xf numFmtId="3" fontId="26" fillId="2" borderId="20" xfId="0" applyNumberFormat="1" applyFont="1" applyFill="1" applyBorder="1" applyAlignment="1">
      <alignment horizontal="center" vertical="center" wrapText="1"/>
    </xf>
    <xf numFmtId="3" fontId="2" fillId="2" borderId="20" xfId="0" applyNumberFormat="1" applyFont="1" applyFill="1" applyBorder="1" applyAlignment="1">
      <alignment horizontal="center" vertical="center" wrapText="1"/>
    </xf>
    <xf numFmtId="0" fontId="49" fillId="2" borderId="20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/>
    </xf>
    <xf numFmtId="3" fontId="2" fillId="2" borderId="20" xfId="148" applyNumberFormat="1" applyFont="1" applyFill="1" applyBorder="1" applyAlignment="1">
      <alignment horizontal="center" vertical="center" wrapText="1"/>
    </xf>
    <xf numFmtId="3" fontId="27" fillId="2" borderId="20" xfId="148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3" fontId="27" fillId="2" borderId="20" xfId="149" applyNumberFormat="1" applyFont="1" applyFill="1" applyBorder="1" applyAlignment="1">
      <alignment horizontal="center" vertical="center" wrapText="1"/>
    </xf>
    <xf numFmtId="3" fontId="2" fillId="2" borderId="20" xfId="1" applyNumberFormat="1" applyFont="1" applyFill="1" applyBorder="1" applyAlignment="1">
      <alignment horizontal="center" vertical="center" wrapText="1"/>
    </xf>
    <xf numFmtId="0" fontId="49" fillId="2" borderId="20" xfId="0" applyFont="1" applyFill="1" applyBorder="1" applyAlignment="1">
      <alignment horizontal="center" vertical="center"/>
    </xf>
    <xf numFmtId="3" fontId="2" fillId="2" borderId="1" xfId="2" applyNumberFormat="1" applyFont="1" applyFill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horizontal="center" vertical="center" wrapText="1"/>
    </xf>
    <xf numFmtId="3" fontId="26" fillId="2" borderId="20" xfId="152" applyNumberFormat="1" applyFont="1" applyFill="1" applyBorder="1" applyAlignment="1">
      <alignment horizontal="center" vertical="center" wrapText="1"/>
    </xf>
    <xf numFmtId="3" fontId="26" fillId="2" borderId="1" xfId="149" applyNumberFormat="1" applyFont="1" applyFill="1" applyBorder="1" applyAlignment="1">
      <alignment horizontal="center" vertical="center" wrapText="1"/>
    </xf>
    <xf numFmtId="3" fontId="26" fillId="2" borderId="4" xfId="2" applyNumberFormat="1" applyFont="1" applyFill="1" applyBorder="1" applyAlignment="1">
      <alignment horizontal="center" vertical="center" wrapText="1"/>
    </xf>
    <xf numFmtId="3" fontId="26" fillId="2" borderId="20" xfId="132" applyNumberFormat="1" applyFont="1" applyFill="1" applyBorder="1" applyAlignment="1">
      <alignment horizontal="center" vertical="center" wrapText="1"/>
    </xf>
    <xf numFmtId="3" fontId="26" fillId="2" borderId="20" xfId="1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vertical="center"/>
    </xf>
    <xf numFmtId="3" fontId="25" fillId="2" borderId="0" xfId="0" applyNumberFormat="1" applyFont="1" applyFill="1" applyAlignment="1">
      <alignment horizontal="center" vertical="center"/>
    </xf>
    <xf numFmtId="3" fontId="2" fillId="2" borderId="20" xfId="2" applyNumberFormat="1" applyFont="1" applyFill="1" applyBorder="1" applyAlignment="1">
      <alignment horizontal="center" vertical="center" wrapText="1"/>
    </xf>
    <xf numFmtId="3" fontId="26" fillId="2" borderId="20" xfId="2" applyNumberFormat="1" applyFont="1" applyFill="1" applyBorder="1" applyAlignment="1">
      <alignment horizontal="center" vertical="center" wrapText="1"/>
    </xf>
    <xf numFmtId="3" fontId="25" fillId="2" borderId="5" xfId="0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3" fontId="2" fillId="2" borderId="20" xfId="0" applyNumberFormat="1" applyFont="1" applyFill="1" applyBorder="1" applyAlignment="1">
      <alignment horizontal="center" vertical="center"/>
    </xf>
    <xf numFmtId="3" fontId="2" fillId="2" borderId="22" xfId="0" applyNumberFormat="1" applyFont="1" applyFill="1" applyBorder="1" applyAlignment="1">
      <alignment horizontal="center" vertical="center" wrapText="1"/>
    </xf>
    <xf numFmtId="0" fontId="49" fillId="2" borderId="23" xfId="0" applyFont="1" applyFill="1" applyBorder="1" applyAlignment="1">
      <alignment horizontal="center" vertical="center" wrapText="1"/>
    </xf>
    <xf numFmtId="3" fontId="5" fillId="2" borderId="20" xfId="114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Border="1" applyAlignment="1">
      <alignment horizontal="center" vertical="center" wrapText="1"/>
    </xf>
    <xf numFmtId="3" fontId="25" fillId="2" borderId="20" xfId="0" applyNumberFormat="1" applyFont="1" applyFill="1" applyBorder="1" applyAlignment="1">
      <alignment horizontal="center" vertical="center"/>
    </xf>
    <xf numFmtId="3" fontId="49" fillId="2" borderId="20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Border="1" applyAlignment="1">
      <alignment horizontal="center" vertical="center" wrapText="1"/>
    </xf>
    <xf numFmtId="3" fontId="50" fillId="2" borderId="0" xfId="0" applyNumberFormat="1" applyFont="1" applyFill="1" applyAlignment="1">
      <alignment horizontal="center" vertical="center" textRotation="90"/>
    </xf>
    <xf numFmtId="3" fontId="25" fillId="2" borderId="0" xfId="0" applyNumberFormat="1" applyFont="1" applyFill="1" applyAlignment="1">
      <alignment horizontal="left" vertical="center"/>
    </xf>
    <xf numFmtId="3" fontId="25" fillId="2" borderId="0" xfId="1" applyNumberFormat="1" applyFont="1" applyFill="1" applyBorder="1" applyAlignment="1">
      <alignment horizontal="center" vertical="center" wrapText="1"/>
    </xf>
    <xf numFmtId="3" fontId="25" fillId="2" borderId="20" xfId="0" applyNumberFormat="1" applyFont="1" applyFill="1" applyBorder="1" applyAlignment="1">
      <alignment horizontal="center" vertical="center"/>
    </xf>
    <xf numFmtId="3" fontId="25" fillId="2" borderId="5" xfId="0" applyNumberFormat="1" applyFont="1" applyFill="1" applyBorder="1" applyAlignment="1">
      <alignment horizontal="left" vertical="center"/>
    </xf>
    <xf numFmtId="3" fontId="2" fillId="2" borderId="5" xfId="0" applyNumberFormat="1" applyFont="1" applyFill="1" applyBorder="1" applyAlignment="1">
      <alignment horizontal="left" vertical="center"/>
    </xf>
  </cellXfs>
  <cellStyles count="257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20% - Акцент1 2" xfId="203"/>
    <cellStyle name="20% - Акцент2 2" xfId="204"/>
    <cellStyle name="20% - Акцент3 2" xfId="205"/>
    <cellStyle name="20% - Акцент4 2" xfId="206"/>
    <cellStyle name="20% - Акцент5 2" xfId="207"/>
    <cellStyle name="20% - Акцент6 2" xfId="208"/>
    <cellStyle name="40% - Акцент1 2" xfId="209"/>
    <cellStyle name="40% - Акцент2 2" xfId="210"/>
    <cellStyle name="40% - Акцент3 2" xfId="211"/>
    <cellStyle name="40% - Акцент4 2" xfId="212"/>
    <cellStyle name="40% - Акцент5 2" xfId="213"/>
    <cellStyle name="40% - Акцент6 2" xfId="214"/>
    <cellStyle name="60% - Акцент1 2" xfId="215"/>
    <cellStyle name="60% - Акцент2 2" xfId="216"/>
    <cellStyle name="60% - Акцент3 2" xfId="217"/>
    <cellStyle name="60% - Акцент4 2" xfId="218"/>
    <cellStyle name="60% - Акцент5 2" xfId="219"/>
    <cellStyle name="60% - Акцент6 2" xfId="220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7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 2 2" xfId="19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 2" xfId="159"/>
    <cellStyle name="Normal 2 2" xfId="157"/>
    <cellStyle name="Normal 2 3" xfId="155"/>
    <cellStyle name="Normal 3" xfId="160"/>
    <cellStyle name="Normal 4" xfId="221"/>
    <cellStyle name="Normal 5" xfId="222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Акцент1 2" xfId="223"/>
    <cellStyle name="Акцент2 2" xfId="224"/>
    <cellStyle name="Акцент3 2" xfId="225"/>
    <cellStyle name="Акцент4 2" xfId="226"/>
    <cellStyle name="Акцент5 2" xfId="227"/>
    <cellStyle name="Акцент6 2" xfId="228"/>
    <cellStyle name="Ввод  2" xfId="229"/>
    <cellStyle name="Ввод  2 2" xfId="252"/>
    <cellStyle name="Виталий" xfId="111"/>
    <cellStyle name="Виталий 2" xfId="196"/>
    <cellStyle name="Вывод 2" xfId="230"/>
    <cellStyle name="Вывод 2 2" xfId="253"/>
    <cellStyle name="Вычисление 2" xfId="231"/>
    <cellStyle name="Вычисление 2 2" xfId="254"/>
    <cellStyle name="Гиперссылка 2" xfId="112"/>
    <cellStyle name="Денежный [0] 2" xfId="161"/>
    <cellStyle name="Денежный [0] 2 2" xfId="189"/>
    <cellStyle name="Денежный [0] 3" xfId="162"/>
    <cellStyle name="Денежный [0] 4" xfId="163"/>
    <cellStyle name="Денежный [0] 5" xfId="164"/>
    <cellStyle name="Денежный [0] 5 2" xfId="190"/>
    <cellStyle name="Денежный [0] 6" xfId="165"/>
    <cellStyle name="Заголовок 1 2" xfId="232"/>
    <cellStyle name="Заголовок 2 2" xfId="233"/>
    <cellStyle name="Заголовок 3 2" xfId="234"/>
    <cellStyle name="Заголовок 4 2" xfId="235"/>
    <cellStyle name="Итог 2" xfId="236"/>
    <cellStyle name="Итог 2 2" xfId="255"/>
    <cellStyle name="КАНДАГАЧ тел3-33-96" xfId="113"/>
    <cellStyle name="Контрольная ячейка 2" xfId="237"/>
    <cellStyle name="Название 2" xfId="238"/>
    <cellStyle name="Нейтральный 2" xfId="239"/>
    <cellStyle name="Обычный" xfId="0" builtinId="0"/>
    <cellStyle name="Обычный 10" xfId="114"/>
    <cellStyle name="Обычный 11" xfId="115"/>
    <cellStyle name="Обычный 12" xfId="1"/>
    <cellStyle name="Обычный 12 2" xfId="158"/>
    <cellStyle name="Обычный 12 3" xfId="187"/>
    <cellStyle name="Обычный 12 4" xfId="156"/>
    <cellStyle name="Обычный 12 4 2" xfId="200"/>
    <cellStyle name="Обычный 12 5" xfId="248"/>
    <cellStyle name="Обычный 13" xfId="166"/>
    <cellStyle name="Обычный 14" xfId="167"/>
    <cellStyle name="Обычный 14 2" xfId="201"/>
    <cellStyle name="Обычный 15" xfId="149"/>
    <cellStyle name="Обычный 15 2" xfId="199"/>
    <cellStyle name="Обычный 16" xfId="154"/>
    <cellStyle name="Обычный 16 2" xfId="249"/>
    <cellStyle name="Обычный 2" xfId="4"/>
    <cellStyle name="Обычный 2 2" xfId="116"/>
    <cellStyle name="Обычный 2 2 2" xfId="168"/>
    <cellStyle name="Обычный 2 2 3" xfId="169"/>
    <cellStyle name="Обычный 2 3" xfId="170"/>
    <cellStyle name="Обычный 2 4" xfId="171"/>
    <cellStyle name="Обычный 2 5" xfId="172"/>
    <cellStyle name="Обычный 2 6" xfId="173"/>
    <cellStyle name="Обычный 2 7" xfId="174"/>
    <cellStyle name="Обычный 2 8" xfId="175"/>
    <cellStyle name="Обычный 2 9" xfId="191"/>
    <cellStyle name="Обычный 3" xfId="117"/>
    <cellStyle name="Обычный 3 10" xfId="176"/>
    <cellStyle name="Обычный 3 2" xfId="118"/>
    <cellStyle name="Обычный 3 2 2" xfId="240"/>
    <cellStyle name="Обычный 3 2 3" xfId="241"/>
    <cellStyle name="Обычный 3 2 4" xfId="177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3 9" xfId="192"/>
    <cellStyle name="Обычный 4" xfId="126"/>
    <cellStyle name="Обычный 4 2" xfId="152"/>
    <cellStyle name="Обычный 5" xfId="127"/>
    <cellStyle name="Обычный 5 2" xfId="128"/>
    <cellStyle name="Обычный 5 3" xfId="129"/>
    <cellStyle name="Обычный 5_бюджет 2010-11" xfId="150"/>
    <cellStyle name="Обычный 6" xfId="130"/>
    <cellStyle name="Обычный 6 2" xfId="151"/>
    <cellStyle name="Обычный 7" xfId="131"/>
    <cellStyle name="Обычный 8" xfId="132"/>
    <cellStyle name="Обычный 9" xfId="133"/>
    <cellStyle name="Плохой 2" xfId="242"/>
    <cellStyle name="Пояснение 2" xfId="243"/>
    <cellStyle name="Примечание 2" xfId="244"/>
    <cellStyle name="Примечание 2 2" xfId="256"/>
    <cellStyle name="Связанная ячейка 2" xfId="245"/>
    <cellStyle name="Стиль 1" xfId="134"/>
    <cellStyle name="Текст предупреждения 2" xfId="246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8" builtinId="3"/>
    <cellStyle name="Финансовый [0] 2" xfId="251"/>
    <cellStyle name="Финансовый [0] 4" xfId="178"/>
    <cellStyle name="Финансовый [0] 6" xfId="179"/>
    <cellStyle name="Финансовый 10" xfId="195"/>
    <cellStyle name="Финансовый 2" xfId="3"/>
    <cellStyle name="Финансовый 2 2" xfId="139"/>
    <cellStyle name="Финансовый 2 3" xfId="180"/>
    <cellStyle name="Финансовый 2 4" xfId="181"/>
    <cellStyle name="Финансовый 2 5" xfId="182"/>
    <cellStyle name="Финансовый 2 6" xfId="183"/>
    <cellStyle name="Финансовый 2 7" xfId="184"/>
    <cellStyle name="Финансовый 2 8" xfId="153"/>
    <cellStyle name="Финансовый 3" xfId="140"/>
    <cellStyle name="Финансовый 3 2" xfId="193"/>
    <cellStyle name="Финансовый 4" xfId="141"/>
    <cellStyle name="Финансовый 4 2" xfId="142"/>
    <cellStyle name="Финансовый 4 2 2" xfId="250"/>
    <cellStyle name="Финансовый 4 3" xfId="143"/>
    <cellStyle name="Финансовый 4 4" xfId="185"/>
    <cellStyle name="Финансовый 5" xfId="144"/>
    <cellStyle name="Финансовый 5 2" xfId="194"/>
    <cellStyle name="Финансовый 6" xfId="145"/>
    <cellStyle name="Финансовый 7" xfId="2"/>
    <cellStyle name="Финансовый 7 2" xfId="202"/>
    <cellStyle name="Финансовый 8" xfId="186"/>
    <cellStyle name="Финансовый 9" xfId="188"/>
    <cellStyle name="Хороший 2" xfId="247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53</xdr:row>
      <xdr:rowOff>0</xdr:rowOff>
    </xdr:from>
    <xdr:ext cx="11513819" cy="781050"/>
    <xdr:sp macro="" textlink="">
      <xdr:nvSpPr>
        <xdr:cNvPr id="2" name="Прямоугольник 1"/>
        <xdr:cNvSpPr/>
      </xdr:nvSpPr>
      <xdr:spPr>
        <a:xfrm>
          <a:off x="533400" y="27041475"/>
          <a:ext cx="11513819" cy="7810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53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849209" y="7253150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topLeftCell="A49" zoomScale="80" zoomScaleNormal="80" workbookViewId="0">
      <selection activeCell="K12" sqref="K12:K53"/>
    </sheetView>
  </sheetViews>
  <sheetFormatPr defaultRowHeight="15" x14ac:dyDescent="0.25"/>
  <cols>
    <col min="1" max="1" width="7.7109375" style="8" customWidth="1"/>
    <col min="2" max="2" width="29.28515625" style="8" customWidth="1"/>
    <col min="3" max="3" width="14.28515625" style="8" customWidth="1"/>
    <col min="4" max="4" width="28.5703125" style="8" customWidth="1"/>
    <col min="5" max="5" width="11.7109375" style="8" customWidth="1"/>
    <col min="6" max="6" width="13" style="8" customWidth="1"/>
    <col min="7" max="7" width="16.85546875" style="8" customWidth="1"/>
    <col min="8" max="8" width="16.85546875" style="8" hidden="1" customWidth="1"/>
    <col min="9" max="9" width="14.85546875" style="8" customWidth="1"/>
    <col min="10" max="10" width="13.7109375" style="8" customWidth="1"/>
    <col min="11" max="11" width="20.28515625" style="8" customWidth="1"/>
    <col min="12" max="12" width="21.28515625" style="8" customWidth="1"/>
    <col min="13" max="13" width="0" style="8" hidden="1" customWidth="1"/>
    <col min="14" max="14" width="38.85546875" style="8" customWidth="1"/>
    <col min="15" max="15" width="14.140625" style="8" customWidth="1"/>
    <col min="16" max="16384" width="9.140625" style="8"/>
  </cols>
  <sheetData>
    <row r="1" spans="1:14" x14ac:dyDescent="0.25">
      <c r="A1" s="10" t="s">
        <v>26</v>
      </c>
      <c r="B1" s="10"/>
      <c r="C1" s="10"/>
      <c r="D1" s="10"/>
      <c r="E1" s="10"/>
      <c r="F1" s="10"/>
      <c r="G1" s="10"/>
      <c r="H1" s="10"/>
      <c r="I1" s="10"/>
      <c r="J1" s="49"/>
      <c r="K1" s="49"/>
      <c r="L1" s="49"/>
      <c r="M1" s="49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49"/>
      <c r="K2" s="49"/>
      <c r="L2" s="49"/>
      <c r="M2" s="49"/>
    </row>
    <row r="3" spans="1:14" x14ac:dyDescent="0.25">
      <c r="A3" s="10"/>
      <c r="B3" s="10"/>
      <c r="C3" s="10"/>
      <c r="D3" s="10"/>
      <c r="E3" s="10"/>
      <c r="F3" s="10"/>
      <c r="G3" s="10"/>
      <c r="H3" s="10"/>
      <c r="I3" s="10"/>
      <c r="J3" s="49" t="s">
        <v>0</v>
      </c>
      <c r="K3" s="49"/>
      <c r="L3" s="49"/>
      <c r="M3" s="3"/>
    </row>
    <row r="4" spans="1:14" x14ac:dyDescent="0.25">
      <c r="A4" s="10"/>
      <c r="B4" s="10"/>
      <c r="C4" s="10"/>
      <c r="D4" s="10"/>
      <c r="E4" s="10"/>
      <c r="F4" s="10"/>
      <c r="G4" s="10"/>
      <c r="H4" s="10"/>
      <c r="I4" s="10"/>
      <c r="J4" s="49" t="s">
        <v>25</v>
      </c>
      <c r="K4" s="49"/>
      <c r="L4" s="49"/>
      <c r="M4" s="3"/>
    </row>
    <row r="5" spans="1:14" x14ac:dyDescent="0.25">
      <c r="A5" s="10"/>
      <c r="B5" s="10"/>
      <c r="C5" s="10"/>
      <c r="D5" s="10"/>
      <c r="E5" s="10"/>
      <c r="F5" s="10"/>
      <c r="G5" s="10"/>
      <c r="H5" s="10"/>
      <c r="I5" s="10"/>
      <c r="J5" s="49" t="s">
        <v>57</v>
      </c>
      <c r="K5" s="49"/>
      <c r="L5" s="49"/>
      <c r="M5" s="3"/>
    </row>
    <row r="6" spans="1:14" x14ac:dyDescent="0.25">
      <c r="A6" s="10"/>
      <c r="B6" s="10"/>
      <c r="C6" s="10"/>
      <c r="D6" s="10"/>
      <c r="E6" s="10"/>
      <c r="F6" s="10"/>
      <c r="G6" s="10"/>
      <c r="H6" s="10"/>
      <c r="I6" s="10"/>
      <c r="J6" s="49" t="s">
        <v>59</v>
      </c>
      <c r="K6" s="49"/>
      <c r="L6" s="49"/>
      <c r="M6" s="3"/>
    </row>
    <row r="7" spans="1:14" x14ac:dyDescent="0.25">
      <c r="A7" s="10"/>
      <c r="B7" s="10"/>
      <c r="C7" s="10"/>
      <c r="D7" s="10"/>
      <c r="E7" s="10"/>
      <c r="F7" s="10"/>
      <c r="G7" s="10"/>
      <c r="H7" s="10"/>
      <c r="I7" s="10"/>
      <c r="J7" s="46"/>
      <c r="K7" s="38"/>
      <c r="L7" s="39" t="s">
        <v>55</v>
      </c>
      <c r="M7" s="3"/>
    </row>
    <row r="8" spans="1:14" ht="15" customHeight="1" x14ac:dyDescent="0.25">
      <c r="A8" s="10"/>
      <c r="B8" s="10"/>
      <c r="C8" s="10"/>
      <c r="D8" s="52" t="s">
        <v>102</v>
      </c>
      <c r="E8" s="52"/>
      <c r="F8" s="52"/>
      <c r="G8" s="52"/>
      <c r="H8" s="52"/>
      <c r="I8" s="52"/>
      <c r="J8" s="46"/>
      <c r="K8" s="46"/>
      <c r="L8" s="46"/>
      <c r="M8" s="3"/>
    </row>
    <row r="9" spans="1:14" ht="15" customHeight="1" x14ac:dyDescent="0.25">
      <c r="A9" s="10"/>
      <c r="B9" s="10"/>
      <c r="C9" s="52" t="s">
        <v>103</v>
      </c>
      <c r="D9" s="52"/>
      <c r="E9" s="52"/>
      <c r="F9" s="52"/>
      <c r="G9" s="52"/>
      <c r="H9" s="52"/>
      <c r="I9" s="52"/>
      <c r="J9" s="52"/>
      <c r="K9" s="52"/>
      <c r="L9" s="46"/>
      <c r="M9" s="3"/>
    </row>
    <row r="10" spans="1:14" ht="15" customHeight="1" x14ac:dyDescent="0.25">
      <c r="A10" s="10"/>
      <c r="B10" s="10"/>
      <c r="D10" s="54" t="s">
        <v>117</v>
      </c>
      <c r="E10" s="55"/>
      <c r="F10" s="55"/>
      <c r="G10" s="55"/>
      <c r="H10" s="55"/>
      <c r="I10" s="55"/>
      <c r="J10" s="55"/>
      <c r="K10" s="55"/>
      <c r="L10" s="3"/>
      <c r="M10" s="3"/>
    </row>
    <row r="11" spans="1:14" ht="99.75" x14ac:dyDescent="0.25">
      <c r="A11" s="9" t="s">
        <v>12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4"/>
      <c r="I11" s="9" t="s">
        <v>7</v>
      </c>
      <c r="J11" s="9" t="s">
        <v>8</v>
      </c>
      <c r="K11" s="9" t="s">
        <v>9</v>
      </c>
      <c r="L11" s="9" t="s">
        <v>10</v>
      </c>
      <c r="M11" s="1" t="s">
        <v>11</v>
      </c>
    </row>
    <row r="12" spans="1:14" ht="75" x14ac:dyDescent="0.25">
      <c r="A12" s="7">
        <v>1</v>
      </c>
      <c r="B12" s="26" t="s">
        <v>15</v>
      </c>
      <c r="C12" s="2" t="s">
        <v>17</v>
      </c>
      <c r="D12" s="26" t="s">
        <v>15</v>
      </c>
      <c r="E12" s="11" t="s">
        <v>18</v>
      </c>
      <c r="F12" s="12">
        <v>118</v>
      </c>
      <c r="G12" s="12">
        <v>1237.29</v>
      </c>
      <c r="H12" s="12"/>
      <c r="I12" s="13" t="s">
        <v>34</v>
      </c>
      <c r="J12" s="2" t="s">
        <v>13</v>
      </c>
      <c r="K12" s="7">
        <f>F12*G12</f>
        <v>146000.22</v>
      </c>
      <c r="L12" s="11">
        <f t="shared" ref="L12:L51" si="0">K12*1.12</f>
        <v>163520.2464</v>
      </c>
      <c r="M12" s="10"/>
    </row>
    <row r="13" spans="1:14" ht="86.25" customHeight="1" x14ac:dyDescent="0.25">
      <c r="A13" s="7">
        <v>2</v>
      </c>
      <c r="B13" s="27" t="s">
        <v>33</v>
      </c>
      <c r="C13" s="2" t="s">
        <v>17</v>
      </c>
      <c r="D13" s="26" t="s">
        <v>56</v>
      </c>
      <c r="E13" s="11" t="s">
        <v>18</v>
      </c>
      <c r="F13" s="12">
        <v>118</v>
      </c>
      <c r="G13" s="12">
        <f>K13/F13</f>
        <v>180000</v>
      </c>
      <c r="H13" s="12"/>
      <c r="I13" s="13" t="s">
        <v>35</v>
      </c>
      <c r="J13" s="2" t="s">
        <v>13</v>
      </c>
      <c r="K13" s="7">
        <v>21240000</v>
      </c>
      <c r="L13" s="11">
        <f t="shared" si="0"/>
        <v>23788800.000000004</v>
      </c>
      <c r="M13" s="10"/>
    </row>
    <row r="14" spans="1:14" ht="98.25" customHeight="1" x14ac:dyDescent="0.25">
      <c r="A14" s="7">
        <v>3</v>
      </c>
      <c r="B14" s="27" t="s">
        <v>20</v>
      </c>
      <c r="C14" s="2" t="s">
        <v>17</v>
      </c>
      <c r="D14" s="12" t="s">
        <v>20</v>
      </c>
      <c r="E14" s="11" t="s">
        <v>21</v>
      </c>
      <c r="F14" s="12"/>
      <c r="G14" s="12"/>
      <c r="H14" s="12"/>
      <c r="I14" s="13" t="s">
        <v>22</v>
      </c>
      <c r="J14" s="2" t="s">
        <v>58</v>
      </c>
      <c r="K14" s="7">
        <v>22015000</v>
      </c>
      <c r="L14" s="11">
        <f>K14*1.12</f>
        <v>24656800.000000004</v>
      </c>
      <c r="M14" s="10"/>
    </row>
    <row r="15" spans="1:14" s="5" customFormat="1" ht="108" customHeight="1" x14ac:dyDescent="0.25">
      <c r="A15" s="15">
        <v>4</v>
      </c>
      <c r="B15" s="28" t="s">
        <v>30</v>
      </c>
      <c r="C15" s="14" t="s">
        <v>17</v>
      </c>
      <c r="D15" s="28" t="s">
        <v>31</v>
      </c>
      <c r="E15" s="29" t="s">
        <v>24</v>
      </c>
      <c r="F15" s="16">
        <v>1</v>
      </c>
      <c r="G15" s="31">
        <v>85333500</v>
      </c>
      <c r="H15" s="16"/>
      <c r="I15" s="24" t="s">
        <v>32</v>
      </c>
      <c r="J15" s="2" t="s">
        <v>13</v>
      </c>
      <c r="K15" s="30">
        <f>F15*G15</f>
        <v>85333500</v>
      </c>
      <c r="L15" s="29">
        <f t="shared" si="0"/>
        <v>95573520.000000015</v>
      </c>
      <c r="M15" s="6"/>
      <c r="N15" s="19"/>
    </row>
    <row r="16" spans="1:14" s="5" customFormat="1" ht="94.5" customHeight="1" x14ac:dyDescent="0.25">
      <c r="A16" s="7">
        <v>5</v>
      </c>
      <c r="B16" s="28" t="s">
        <v>50</v>
      </c>
      <c r="C16" s="32" t="s">
        <v>19</v>
      </c>
      <c r="D16" s="28" t="s">
        <v>51</v>
      </c>
      <c r="E16" s="29" t="s">
        <v>24</v>
      </c>
      <c r="F16" s="16">
        <v>1</v>
      </c>
      <c r="G16" s="31">
        <v>45687600</v>
      </c>
      <c r="H16" s="16"/>
      <c r="I16" s="18" t="s">
        <v>60</v>
      </c>
      <c r="J16" s="2" t="s">
        <v>13</v>
      </c>
      <c r="K16" s="37">
        <f>F16*G16</f>
        <v>45687600</v>
      </c>
      <c r="L16" s="29">
        <f t="shared" si="0"/>
        <v>51170112.000000007</v>
      </c>
      <c r="M16" s="6"/>
      <c r="N16" s="19"/>
    </row>
    <row r="17" spans="1:14" s="5" customFormat="1" ht="65.25" customHeight="1" x14ac:dyDescent="0.25">
      <c r="A17" s="7">
        <v>6</v>
      </c>
      <c r="B17" s="28" t="s">
        <v>100</v>
      </c>
      <c r="C17" s="32" t="s">
        <v>19</v>
      </c>
      <c r="D17" s="28" t="s">
        <v>100</v>
      </c>
      <c r="E17" s="29" t="s">
        <v>24</v>
      </c>
      <c r="F17" s="16">
        <v>1</v>
      </c>
      <c r="G17" s="31">
        <v>25914193</v>
      </c>
      <c r="H17" s="16"/>
      <c r="I17" s="18" t="s">
        <v>60</v>
      </c>
      <c r="J17" s="2" t="s">
        <v>13</v>
      </c>
      <c r="K17" s="30">
        <f t="shared" ref="K17:K18" si="1">F17*G17</f>
        <v>25914193</v>
      </c>
      <c r="L17" s="29">
        <f t="shared" si="0"/>
        <v>29023896.160000004</v>
      </c>
      <c r="M17" s="6"/>
      <c r="N17" s="19"/>
    </row>
    <row r="18" spans="1:14" s="5" customFormat="1" ht="65.25" customHeight="1" x14ac:dyDescent="0.25">
      <c r="A18" s="7">
        <v>7</v>
      </c>
      <c r="B18" s="28" t="s">
        <v>101</v>
      </c>
      <c r="C18" s="32" t="s">
        <v>19</v>
      </c>
      <c r="D18" s="28" t="s">
        <v>101</v>
      </c>
      <c r="E18" s="29" t="s">
        <v>24</v>
      </c>
      <c r="F18" s="16">
        <v>1</v>
      </c>
      <c r="G18" s="31">
        <v>217412646</v>
      </c>
      <c r="H18" s="16"/>
      <c r="I18" s="18" t="s">
        <v>118</v>
      </c>
      <c r="J18" s="2" t="s">
        <v>13</v>
      </c>
      <c r="K18" s="30">
        <f t="shared" si="1"/>
        <v>217412646</v>
      </c>
      <c r="L18" s="29">
        <f t="shared" si="0"/>
        <v>243502163.52000001</v>
      </c>
      <c r="M18" s="6"/>
      <c r="N18" s="19"/>
    </row>
    <row r="19" spans="1:14" ht="49.5" customHeight="1" x14ac:dyDescent="0.25">
      <c r="A19" s="15">
        <v>8</v>
      </c>
      <c r="B19" s="17" t="s">
        <v>27</v>
      </c>
      <c r="C19" s="14" t="s">
        <v>17</v>
      </c>
      <c r="D19" s="18" t="s">
        <v>45</v>
      </c>
      <c r="E19" s="25" t="s">
        <v>28</v>
      </c>
      <c r="F19" s="20">
        <v>5</v>
      </c>
      <c r="G19" s="21">
        <v>8000</v>
      </c>
      <c r="H19" s="16"/>
      <c r="I19" s="22" t="s">
        <v>29</v>
      </c>
      <c r="J19" s="2" t="s">
        <v>23</v>
      </c>
      <c r="K19" s="15">
        <f t="shared" ref="K19:K24" si="2">F19*G19</f>
        <v>40000</v>
      </c>
      <c r="L19" s="23">
        <f t="shared" si="0"/>
        <v>44800.000000000007</v>
      </c>
      <c r="M19" s="10"/>
    </row>
    <row r="20" spans="1:14" ht="57" customHeight="1" x14ac:dyDescent="0.25">
      <c r="A20" s="7">
        <v>9</v>
      </c>
      <c r="B20" s="17" t="s">
        <v>36</v>
      </c>
      <c r="C20" s="32" t="s">
        <v>17</v>
      </c>
      <c r="D20" s="17" t="s">
        <v>36</v>
      </c>
      <c r="E20" s="25" t="s">
        <v>16</v>
      </c>
      <c r="F20" s="20">
        <v>1</v>
      </c>
      <c r="G20" s="21">
        <v>1000000</v>
      </c>
      <c r="H20" s="16"/>
      <c r="I20" s="22" t="s">
        <v>29</v>
      </c>
      <c r="J20" s="24" t="s">
        <v>37</v>
      </c>
      <c r="K20" s="15">
        <f t="shared" si="2"/>
        <v>1000000</v>
      </c>
      <c r="L20" s="23">
        <f t="shared" si="0"/>
        <v>1120000</v>
      </c>
      <c r="M20" s="10"/>
    </row>
    <row r="21" spans="1:14" ht="94.5" customHeight="1" x14ac:dyDescent="0.25">
      <c r="A21" s="7">
        <v>10</v>
      </c>
      <c r="B21" s="17" t="s">
        <v>38</v>
      </c>
      <c r="C21" s="14" t="s">
        <v>17</v>
      </c>
      <c r="D21" s="17" t="s">
        <v>44</v>
      </c>
      <c r="E21" s="19" t="s">
        <v>16</v>
      </c>
      <c r="F21" s="20">
        <v>1</v>
      </c>
      <c r="G21" s="21">
        <f>128750+128750</f>
        <v>257500</v>
      </c>
      <c r="H21" s="16"/>
      <c r="I21" s="22" t="s">
        <v>39</v>
      </c>
      <c r="J21" s="24" t="s">
        <v>37</v>
      </c>
      <c r="K21" s="7">
        <f t="shared" si="2"/>
        <v>257500</v>
      </c>
      <c r="L21" s="23">
        <f t="shared" si="0"/>
        <v>288400</v>
      </c>
      <c r="M21" s="10"/>
    </row>
    <row r="22" spans="1:14" ht="96" customHeight="1" thickBot="1" x14ac:dyDescent="0.3">
      <c r="A22" s="7">
        <v>11</v>
      </c>
      <c r="B22" s="17" t="s">
        <v>40</v>
      </c>
      <c r="C22" s="14" t="s">
        <v>17</v>
      </c>
      <c r="D22" s="17" t="s">
        <v>40</v>
      </c>
      <c r="E22" s="25" t="s">
        <v>16</v>
      </c>
      <c r="F22" s="20">
        <v>1</v>
      </c>
      <c r="G22" s="41">
        <f>689167.5+198869.75</f>
        <v>888037.25</v>
      </c>
      <c r="H22" s="16"/>
      <c r="I22" s="22" t="s">
        <v>39</v>
      </c>
      <c r="J22" s="24" t="s">
        <v>37</v>
      </c>
      <c r="K22" s="7">
        <f t="shared" si="2"/>
        <v>888037.25</v>
      </c>
      <c r="L22" s="23">
        <f t="shared" si="0"/>
        <v>994601.72000000009</v>
      </c>
      <c r="M22" s="10"/>
    </row>
    <row r="23" spans="1:14" ht="96.75" customHeight="1" thickBot="1" x14ac:dyDescent="0.3">
      <c r="A23" s="15">
        <v>12</v>
      </c>
      <c r="B23" s="42" t="s">
        <v>42</v>
      </c>
      <c r="C23" s="14" t="s">
        <v>17</v>
      </c>
      <c r="D23" s="42" t="s">
        <v>41</v>
      </c>
      <c r="E23" s="25" t="s">
        <v>16</v>
      </c>
      <c r="F23" s="20">
        <v>1</v>
      </c>
      <c r="G23" s="21">
        <f>200000+200000</f>
        <v>400000</v>
      </c>
      <c r="H23" s="16"/>
      <c r="I23" s="22" t="s">
        <v>39</v>
      </c>
      <c r="J23" s="24" t="s">
        <v>37</v>
      </c>
      <c r="K23" s="7">
        <f t="shared" si="2"/>
        <v>400000</v>
      </c>
      <c r="L23" s="23">
        <f t="shared" si="0"/>
        <v>448000.00000000006</v>
      </c>
      <c r="M23" s="10"/>
    </row>
    <row r="24" spans="1:14" ht="99.75" customHeight="1" thickBot="1" x14ac:dyDescent="0.3">
      <c r="A24" s="7">
        <v>13</v>
      </c>
      <c r="B24" s="42" t="s">
        <v>43</v>
      </c>
      <c r="C24" s="14" t="s">
        <v>17</v>
      </c>
      <c r="D24" s="42" t="s">
        <v>43</v>
      </c>
      <c r="E24" s="25" t="s">
        <v>16</v>
      </c>
      <c r="F24" s="20">
        <v>1</v>
      </c>
      <c r="G24" s="21">
        <f>225000+225000</f>
        <v>450000</v>
      </c>
      <c r="H24" s="16"/>
      <c r="I24" s="22" t="s">
        <v>39</v>
      </c>
      <c r="J24" s="24" t="s">
        <v>37</v>
      </c>
      <c r="K24" s="7">
        <f t="shared" si="2"/>
        <v>450000</v>
      </c>
      <c r="L24" s="23">
        <f t="shared" si="0"/>
        <v>504000.00000000006</v>
      </c>
      <c r="M24" s="10"/>
    </row>
    <row r="25" spans="1:14" ht="66" customHeight="1" x14ac:dyDescent="0.25">
      <c r="A25" s="7">
        <v>14</v>
      </c>
      <c r="B25" s="33" t="s">
        <v>54</v>
      </c>
      <c r="C25" s="14" t="s">
        <v>17</v>
      </c>
      <c r="D25" s="33" t="s">
        <v>46</v>
      </c>
      <c r="E25" s="25" t="s">
        <v>18</v>
      </c>
      <c r="F25" s="20">
        <v>3</v>
      </c>
      <c r="G25" s="40">
        <f>550*210</f>
        <v>115500</v>
      </c>
      <c r="H25" s="16"/>
      <c r="I25" s="22" t="s">
        <v>52</v>
      </c>
      <c r="J25" s="24" t="s">
        <v>53</v>
      </c>
      <c r="K25" s="36">
        <f>F25*G25</f>
        <v>346500</v>
      </c>
      <c r="L25" s="23">
        <f t="shared" si="0"/>
        <v>388080.00000000006</v>
      </c>
      <c r="M25" s="10"/>
    </row>
    <row r="26" spans="1:14" ht="58.5" customHeight="1" x14ac:dyDescent="0.25">
      <c r="A26" s="7">
        <v>15</v>
      </c>
      <c r="B26" s="22" t="s">
        <v>47</v>
      </c>
      <c r="C26" s="14" t="s">
        <v>17</v>
      </c>
      <c r="D26" s="22" t="s">
        <v>47</v>
      </c>
      <c r="E26" s="25" t="s">
        <v>18</v>
      </c>
      <c r="F26" s="20">
        <v>2</v>
      </c>
      <c r="G26" s="40">
        <v>244200</v>
      </c>
      <c r="H26" s="16"/>
      <c r="I26" s="22" t="s">
        <v>48</v>
      </c>
      <c r="J26" s="24" t="s">
        <v>49</v>
      </c>
      <c r="K26" s="7">
        <f>F26*G26</f>
        <v>488400</v>
      </c>
      <c r="L26" s="23">
        <f t="shared" si="0"/>
        <v>547008</v>
      </c>
      <c r="M26" s="10"/>
    </row>
    <row r="27" spans="1:14" ht="59.25" customHeight="1" x14ac:dyDescent="0.25">
      <c r="A27" s="15">
        <v>16</v>
      </c>
      <c r="B27" s="22" t="s">
        <v>61</v>
      </c>
      <c r="C27" s="14" t="s">
        <v>17</v>
      </c>
      <c r="D27" s="22" t="s">
        <v>63</v>
      </c>
      <c r="E27" s="25" t="s">
        <v>24</v>
      </c>
      <c r="F27" s="20">
        <v>1</v>
      </c>
      <c r="G27" s="40">
        <v>4470000</v>
      </c>
      <c r="H27" s="16"/>
      <c r="I27" s="22" t="s">
        <v>62</v>
      </c>
      <c r="J27" s="2" t="s">
        <v>13</v>
      </c>
      <c r="K27" s="15">
        <f>F27*G27</f>
        <v>4470000</v>
      </c>
      <c r="L27" s="23">
        <f t="shared" si="0"/>
        <v>5006400.0000000009</v>
      </c>
      <c r="M27" s="10"/>
    </row>
    <row r="28" spans="1:14" ht="63.75" customHeight="1" x14ac:dyDescent="0.25">
      <c r="A28" s="7">
        <v>17</v>
      </c>
      <c r="B28" s="22" t="s">
        <v>64</v>
      </c>
      <c r="C28" s="14" t="s">
        <v>17</v>
      </c>
      <c r="D28" s="22" t="s">
        <v>63</v>
      </c>
      <c r="E28" s="25" t="s">
        <v>24</v>
      </c>
      <c r="F28" s="20">
        <v>1</v>
      </c>
      <c r="G28" s="40">
        <v>20000000</v>
      </c>
      <c r="H28" s="16"/>
      <c r="I28" s="22" t="s">
        <v>65</v>
      </c>
      <c r="J28" s="2" t="s">
        <v>13</v>
      </c>
      <c r="K28" s="15">
        <f>F28*G28</f>
        <v>20000000</v>
      </c>
      <c r="L28" s="23">
        <f t="shared" si="0"/>
        <v>22400000.000000004</v>
      </c>
      <c r="M28" s="10"/>
    </row>
    <row r="29" spans="1:14" ht="114.75" customHeight="1" x14ac:dyDescent="0.25">
      <c r="A29" s="7">
        <v>18</v>
      </c>
      <c r="B29" s="22" t="s">
        <v>99</v>
      </c>
      <c r="C29" s="14" t="s">
        <v>17</v>
      </c>
      <c r="D29" s="22" t="s">
        <v>99</v>
      </c>
      <c r="E29" s="25" t="s">
        <v>16</v>
      </c>
      <c r="F29" s="20">
        <v>35</v>
      </c>
      <c r="G29" s="40"/>
      <c r="H29" s="16"/>
      <c r="I29" s="22" t="s">
        <v>66</v>
      </c>
      <c r="J29" s="2" t="s">
        <v>58</v>
      </c>
      <c r="K29" s="15">
        <v>3206100</v>
      </c>
      <c r="L29" s="23">
        <f t="shared" si="0"/>
        <v>3590832.0000000005</v>
      </c>
      <c r="M29" s="10"/>
    </row>
    <row r="30" spans="1:14" ht="75" customHeight="1" x14ac:dyDescent="0.25">
      <c r="A30" s="7">
        <v>19</v>
      </c>
      <c r="B30" s="22" t="s">
        <v>80</v>
      </c>
      <c r="C30" s="14" t="s">
        <v>17</v>
      </c>
      <c r="D30" s="22" t="s">
        <v>80</v>
      </c>
      <c r="E30" s="25" t="s">
        <v>16</v>
      </c>
      <c r="F30" s="20">
        <v>1</v>
      </c>
      <c r="G30" s="40">
        <v>2442737</v>
      </c>
      <c r="H30" s="16"/>
      <c r="I30" s="22" t="s">
        <v>81</v>
      </c>
      <c r="J30" s="2" t="s">
        <v>13</v>
      </c>
      <c r="K30" s="15">
        <f>F30*G30</f>
        <v>2442737</v>
      </c>
      <c r="L30" s="23">
        <f t="shared" si="0"/>
        <v>2735865.4400000004</v>
      </c>
      <c r="M30" s="10"/>
    </row>
    <row r="31" spans="1:14" ht="75" customHeight="1" x14ac:dyDescent="0.25">
      <c r="A31" s="15">
        <v>20</v>
      </c>
      <c r="B31" s="22" t="s">
        <v>82</v>
      </c>
      <c r="C31" s="14" t="s">
        <v>17</v>
      </c>
      <c r="D31" s="22" t="s">
        <v>115</v>
      </c>
      <c r="E31" s="25" t="s">
        <v>24</v>
      </c>
      <c r="F31" s="20">
        <v>1</v>
      </c>
      <c r="G31" s="43">
        <v>14419000</v>
      </c>
      <c r="H31" s="16"/>
      <c r="I31" s="22" t="s">
        <v>81</v>
      </c>
      <c r="J31" s="2" t="s">
        <v>13</v>
      </c>
      <c r="K31" s="15">
        <f>F31*G31</f>
        <v>14419000</v>
      </c>
      <c r="L31" s="23">
        <f t="shared" si="0"/>
        <v>16149280.000000002</v>
      </c>
      <c r="M31" s="10"/>
    </row>
    <row r="32" spans="1:14" ht="75" customHeight="1" x14ac:dyDescent="0.25">
      <c r="A32" s="7">
        <v>21</v>
      </c>
      <c r="B32" s="22" t="s">
        <v>83</v>
      </c>
      <c r="C32" s="14" t="s">
        <v>17</v>
      </c>
      <c r="D32" s="22" t="s">
        <v>83</v>
      </c>
      <c r="E32" s="25" t="s">
        <v>24</v>
      </c>
      <c r="F32" s="20">
        <v>1</v>
      </c>
      <c r="G32" s="40">
        <v>2417000</v>
      </c>
      <c r="H32" s="16"/>
      <c r="I32" s="22" t="s">
        <v>81</v>
      </c>
      <c r="J32" s="2" t="s">
        <v>13</v>
      </c>
      <c r="K32" s="15">
        <f t="shared" ref="K32:K33" si="3">F32*G32</f>
        <v>2417000</v>
      </c>
      <c r="L32" s="23">
        <f t="shared" si="0"/>
        <v>2707040.0000000005</v>
      </c>
      <c r="M32" s="10"/>
    </row>
    <row r="33" spans="1:14" ht="75" customHeight="1" x14ac:dyDescent="0.25">
      <c r="A33" s="7">
        <v>22</v>
      </c>
      <c r="B33" s="17" t="s">
        <v>84</v>
      </c>
      <c r="C33" s="14" t="s">
        <v>17</v>
      </c>
      <c r="D33" s="17" t="s">
        <v>84</v>
      </c>
      <c r="E33" s="25" t="s">
        <v>24</v>
      </c>
      <c r="F33" s="20">
        <v>1</v>
      </c>
      <c r="G33" s="40">
        <v>1492000</v>
      </c>
      <c r="H33" s="16"/>
      <c r="I33" s="22" t="s">
        <v>81</v>
      </c>
      <c r="J33" s="2" t="s">
        <v>13</v>
      </c>
      <c r="K33" s="15">
        <f t="shared" si="3"/>
        <v>1492000</v>
      </c>
      <c r="L33" s="23">
        <f t="shared" si="0"/>
        <v>1671040.0000000002</v>
      </c>
      <c r="M33" s="10"/>
    </row>
    <row r="34" spans="1:14" ht="112.5" customHeight="1" x14ac:dyDescent="0.25">
      <c r="A34" s="7">
        <v>23</v>
      </c>
      <c r="B34" s="44" t="s">
        <v>85</v>
      </c>
      <c r="C34" s="14" t="s">
        <v>17</v>
      </c>
      <c r="D34" s="44" t="s">
        <v>85</v>
      </c>
      <c r="E34" s="25" t="s">
        <v>16</v>
      </c>
      <c r="F34" s="20">
        <v>19</v>
      </c>
      <c r="G34" s="40">
        <f>K34/F34</f>
        <v>8537631.578947369</v>
      </c>
      <c r="H34" s="16"/>
      <c r="I34" s="22" t="s">
        <v>90</v>
      </c>
      <c r="J34" s="2" t="s">
        <v>58</v>
      </c>
      <c r="K34" s="40">
        <v>162215000</v>
      </c>
      <c r="L34" s="23">
        <f t="shared" si="0"/>
        <v>181680800.00000003</v>
      </c>
      <c r="M34" s="10"/>
    </row>
    <row r="35" spans="1:14" ht="108.75" customHeight="1" x14ac:dyDescent="0.25">
      <c r="A35" s="15">
        <v>24</v>
      </c>
      <c r="B35" s="17" t="s">
        <v>86</v>
      </c>
      <c r="C35" s="32" t="s">
        <v>17</v>
      </c>
      <c r="D35" s="17" t="s">
        <v>86</v>
      </c>
      <c r="E35" s="25" t="s">
        <v>16</v>
      </c>
      <c r="F35" s="20">
        <v>1</v>
      </c>
      <c r="G35" s="21">
        <v>7495000</v>
      </c>
      <c r="H35" s="16"/>
      <c r="I35" s="22" t="s">
        <v>29</v>
      </c>
      <c r="J35" s="24" t="s">
        <v>37</v>
      </c>
      <c r="K35" s="36">
        <f>F35*G35</f>
        <v>7495000</v>
      </c>
      <c r="L35" s="23">
        <f>K35*1.12</f>
        <v>8394400</v>
      </c>
      <c r="M35" s="10"/>
    </row>
    <row r="36" spans="1:14" ht="141.75" customHeight="1" x14ac:dyDescent="0.25">
      <c r="A36" s="7">
        <v>25</v>
      </c>
      <c r="B36" s="22" t="s">
        <v>67</v>
      </c>
      <c r="C36" s="14" t="s">
        <v>17</v>
      </c>
      <c r="D36" s="22" t="s">
        <v>67</v>
      </c>
      <c r="E36" s="25" t="s">
        <v>16</v>
      </c>
      <c r="F36" s="20">
        <v>1</v>
      </c>
      <c r="G36" s="40">
        <v>4400000</v>
      </c>
      <c r="H36" s="16"/>
      <c r="I36" s="22" t="s">
        <v>77</v>
      </c>
      <c r="J36" s="24" t="s">
        <v>68</v>
      </c>
      <c r="K36" s="15">
        <f t="shared" ref="K36:K51" si="4">F36*G36</f>
        <v>4400000</v>
      </c>
      <c r="L36" s="23">
        <f t="shared" si="0"/>
        <v>4928000.0000000009</v>
      </c>
      <c r="M36" s="10"/>
    </row>
    <row r="37" spans="1:14" ht="114" customHeight="1" x14ac:dyDescent="0.25">
      <c r="A37" s="7">
        <v>26</v>
      </c>
      <c r="B37" s="22" t="s">
        <v>69</v>
      </c>
      <c r="C37" s="14" t="s">
        <v>17</v>
      </c>
      <c r="D37" s="22" t="s">
        <v>69</v>
      </c>
      <c r="E37" s="25" t="s">
        <v>16</v>
      </c>
      <c r="F37" s="20">
        <v>1</v>
      </c>
      <c r="G37" s="40">
        <v>15000000</v>
      </c>
      <c r="H37" s="16"/>
      <c r="I37" s="22" t="s">
        <v>71</v>
      </c>
      <c r="J37" s="24" t="s">
        <v>70</v>
      </c>
      <c r="K37" s="15">
        <f t="shared" si="4"/>
        <v>15000000</v>
      </c>
      <c r="L37" s="23">
        <f t="shared" si="0"/>
        <v>16800000</v>
      </c>
      <c r="M37" s="10"/>
    </row>
    <row r="38" spans="1:14" ht="80.25" customHeight="1" x14ac:dyDescent="0.25">
      <c r="A38" s="7">
        <v>27</v>
      </c>
      <c r="B38" s="22" t="s">
        <v>73</v>
      </c>
      <c r="C38" s="14" t="s">
        <v>17</v>
      </c>
      <c r="D38" s="22" t="s">
        <v>74</v>
      </c>
      <c r="E38" s="25" t="s">
        <v>72</v>
      </c>
      <c r="F38" s="20">
        <v>4500</v>
      </c>
      <c r="G38" s="40">
        <v>30</v>
      </c>
      <c r="H38" s="16"/>
      <c r="I38" s="22" t="s">
        <v>76</v>
      </c>
      <c r="J38" s="2" t="s">
        <v>13</v>
      </c>
      <c r="K38" s="15">
        <f t="shared" si="4"/>
        <v>135000</v>
      </c>
      <c r="L38" s="23">
        <f t="shared" si="0"/>
        <v>151200</v>
      </c>
      <c r="M38" s="10"/>
    </row>
    <row r="39" spans="1:14" ht="88.5" customHeight="1" x14ac:dyDescent="0.25">
      <c r="A39" s="15">
        <v>28</v>
      </c>
      <c r="B39" s="22" t="s">
        <v>75</v>
      </c>
      <c r="C39" s="14" t="s">
        <v>17</v>
      </c>
      <c r="D39" s="22" t="s">
        <v>75</v>
      </c>
      <c r="E39" s="25" t="s">
        <v>72</v>
      </c>
      <c r="F39" s="20">
        <v>5000</v>
      </c>
      <c r="G39" s="40">
        <v>50</v>
      </c>
      <c r="H39" s="16"/>
      <c r="I39" s="22" t="s">
        <v>76</v>
      </c>
      <c r="J39" s="2" t="s">
        <v>13</v>
      </c>
      <c r="K39" s="15">
        <f t="shared" si="4"/>
        <v>250000</v>
      </c>
      <c r="L39" s="23">
        <f t="shared" si="0"/>
        <v>280000</v>
      </c>
      <c r="M39" s="10"/>
    </row>
    <row r="40" spans="1:14" ht="132.75" customHeight="1" x14ac:dyDescent="0.25">
      <c r="A40" s="7">
        <v>29</v>
      </c>
      <c r="B40" s="28" t="s">
        <v>78</v>
      </c>
      <c r="C40" s="14" t="s">
        <v>17</v>
      </c>
      <c r="D40" s="28" t="s">
        <v>79</v>
      </c>
      <c r="E40" s="25" t="s">
        <v>24</v>
      </c>
      <c r="F40" s="20">
        <v>1</v>
      </c>
      <c r="G40" s="40">
        <v>29896800</v>
      </c>
      <c r="H40" s="16"/>
      <c r="I40" s="24" t="s">
        <v>32</v>
      </c>
      <c r="J40" s="24" t="s">
        <v>37</v>
      </c>
      <c r="K40" s="15">
        <f t="shared" si="4"/>
        <v>29896800</v>
      </c>
      <c r="L40" s="23">
        <f t="shared" si="0"/>
        <v>33484416.000000004</v>
      </c>
      <c r="M40" s="10"/>
    </row>
    <row r="41" spans="1:14" ht="72" customHeight="1" x14ac:dyDescent="0.25">
      <c r="A41" s="7">
        <v>30</v>
      </c>
      <c r="B41" s="28" t="s">
        <v>93</v>
      </c>
      <c r="C41" s="14" t="s">
        <v>17</v>
      </c>
      <c r="D41" s="28" t="s">
        <v>93</v>
      </c>
      <c r="E41" s="25" t="s">
        <v>24</v>
      </c>
      <c r="F41" s="20">
        <v>1</v>
      </c>
      <c r="G41" s="40">
        <v>986899450</v>
      </c>
      <c r="H41" s="16"/>
      <c r="I41" s="22" t="s">
        <v>92</v>
      </c>
      <c r="J41" s="2" t="s">
        <v>13</v>
      </c>
      <c r="K41" s="15">
        <f t="shared" si="4"/>
        <v>986899450</v>
      </c>
      <c r="L41" s="23">
        <f t="shared" si="0"/>
        <v>1105327384</v>
      </c>
      <c r="M41" s="10"/>
    </row>
    <row r="42" spans="1:14" ht="92.25" customHeight="1" x14ac:dyDescent="0.25">
      <c r="A42" s="7">
        <v>31</v>
      </c>
      <c r="B42" s="28" t="s">
        <v>87</v>
      </c>
      <c r="C42" s="14" t="s">
        <v>17</v>
      </c>
      <c r="D42" s="28" t="s">
        <v>87</v>
      </c>
      <c r="E42" s="25" t="s">
        <v>16</v>
      </c>
      <c r="F42" s="20">
        <v>1</v>
      </c>
      <c r="G42" s="40">
        <v>983000</v>
      </c>
      <c r="H42" s="16"/>
      <c r="I42" s="22" t="s">
        <v>81</v>
      </c>
      <c r="J42" s="2" t="s">
        <v>13</v>
      </c>
      <c r="K42" s="15">
        <f t="shared" si="4"/>
        <v>983000</v>
      </c>
      <c r="L42" s="23">
        <f t="shared" si="0"/>
        <v>1100960</v>
      </c>
      <c r="M42" s="10"/>
    </row>
    <row r="43" spans="1:14" ht="98.25" customHeight="1" x14ac:dyDescent="0.25">
      <c r="A43" s="15">
        <v>32</v>
      </c>
      <c r="B43" s="28" t="s">
        <v>88</v>
      </c>
      <c r="C43" s="14" t="s">
        <v>17</v>
      </c>
      <c r="D43" s="28" t="s">
        <v>88</v>
      </c>
      <c r="E43" s="25" t="s">
        <v>16</v>
      </c>
      <c r="F43" s="20">
        <v>1</v>
      </c>
      <c r="G43" s="40">
        <v>2003000</v>
      </c>
      <c r="H43" s="16"/>
      <c r="I43" s="22" t="s">
        <v>81</v>
      </c>
      <c r="J43" s="2" t="s">
        <v>13</v>
      </c>
      <c r="K43" s="15">
        <f t="shared" si="4"/>
        <v>2003000</v>
      </c>
      <c r="L43" s="23">
        <f t="shared" si="0"/>
        <v>2243360</v>
      </c>
      <c r="M43" s="10"/>
    </row>
    <row r="44" spans="1:14" ht="83.25" customHeight="1" x14ac:dyDescent="0.25">
      <c r="A44" s="7">
        <v>33</v>
      </c>
      <c r="B44" s="28" t="s">
        <v>89</v>
      </c>
      <c r="C44" s="14" t="s">
        <v>17</v>
      </c>
      <c r="D44" s="28" t="s">
        <v>89</v>
      </c>
      <c r="E44" s="25" t="s">
        <v>16</v>
      </c>
      <c r="F44" s="20">
        <v>1</v>
      </c>
      <c r="G44" s="40">
        <v>775000</v>
      </c>
      <c r="H44" s="16"/>
      <c r="I44" s="22" t="s">
        <v>81</v>
      </c>
      <c r="J44" s="24" t="s">
        <v>37</v>
      </c>
      <c r="K44" s="15">
        <f t="shared" si="4"/>
        <v>775000</v>
      </c>
      <c r="L44" s="23">
        <f t="shared" si="0"/>
        <v>868000.00000000012</v>
      </c>
      <c r="M44" s="10"/>
    </row>
    <row r="45" spans="1:14" ht="94.5" customHeight="1" x14ac:dyDescent="0.25">
      <c r="A45" s="7">
        <v>34</v>
      </c>
      <c r="B45" s="28" t="s">
        <v>91</v>
      </c>
      <c r="C45" s="14" t="s">
        <v>17</v>
      </c>
      <c r="D45" s="28" t="s">
        <v>91</v>
      </c>
      <c r="E45" s="25" t="s">
        <v>16</v>
      </c>
      <c r="F45" s="20">
        <v>1</v>
      </c>
      <c r="G45" s="40">
        <v>4301000</v>
      </c>
      <c r="H45" s="16"/>
      <c r="I45" s="22" t="s">
        <v>81</v>
      </c>
      <c r="J45" s="24" t="s">
        <v>37</v>
      </c>
      <c r="K45" s="15">
        <f t="shared" si="4"/>
        <v>4301000</v>
      </c>
      <c r="L45" s="23">
        <f t="shared" si="0"/>
        <v>4817120</v>
      </c>
      <c r="M45" s="10"/>
    </row>
    <row r="46" spans="1:14" ht="77.25" customHeight="1" x14ac:dyDescent="0.25">
      <c r="A46" s="7">
        <v>35</v>
      </c>
      <c r="B46" s="28" t="s">
        <v>97</v>
      </c>
      <c r="C46" s="32" t="s">
        <v>19</v>
      </c>
      <c r="D46" s="28" t="s">
        <v>97</v>
      </c>
      <c r="E46" s="25" t="s">
        <v>24</v>
      </c>
      <c r="F46" s="20">
        <v>1</v>
      </c>
      <c r="G46" s="40">
        <v>42284567</v>
      </c>
      <c r="H46" s="16"/>
      <c r="I46" s="22" t="s">
        <v>96</v>
      </c>
      <c r="J46" s="24" t="s">
        <v>37</v>
      </c>
      <c r="K46" s="15">
        <f t="shared" si="4"/>
        <v>42284567</v>
      </c>
      <c r="L46" s="23">
        <f t="shared" si="0"/>
        <v>47358715.040000007</v>
      </c>
      <c r="M46" s="10"/>
      <c r="N46" s="45"/>
    </row>
    <row r="47" spans="1:14" ht="76.5" customHeight="1" x14ac:dyDescent="0.25">
      <c r="A47" s="15">
        <v>36</v>
      </c>
      <c r="B47" s="28" t="s">
        <v>98</v>
      </c>
      <c r="C47" s="32" t="s">
        <v>19</v>
      </c>
      <c r="D47" s="28" t="s">
        <v>98</v>
      </c>
      <c r="E47" s="25" t="s">
        <v>24</v>
      </c>
      <c r="F47" s="20">
        <v>1</v>
      </c>
      <c r="G47" s="40">
        <v>137881599.54999995</v>
      </c>
      <c r="H47" s="16"/>
      <c r="I47" s="22" t="s">
        <v>96</v>
      </c>
      <c r="J47" s="24" t="s">
        <v>37</v>
      </c>
      <c r="K47" s="15">
        <f t="shared" si="4"/>
        <v>137881599.54999995</v>
      </c>
      <c r="L47" s="23">
        <f t="shared" si="0"/>
        <v>154427391.49599996</v>
      </c>
      <c r="M47" s="10"/>
    </row>
    <row r="48" spans="1:14" ht="99.75" customHeight="1" x14ac:dyDescent="0.25">
      <c r="A48" s="7">
        <v>37</v>
      </c>
      <c r="B48" s="28" t="s">
        <v>94</v>
      </c>
      <c r="C48" s="32" t="s">
        <v>17</v>
      </c>
      <c r="D48" s="28" t="s">
        <v>95</v>
      </c>
      <c r="E48" s="25" t="s">
        <v>16</v>
      </c>
      <c r="F48" s="20">
        <v>1</v>
      </c>
      <c r="G48" s="40">
        <v>166000</v>
      </c>
      <c r="H48" s="16"/>
      <c r="I48" s="22" t="s">
        <v>81</v>
      </c>
      <c r="J48" s="2" t="s">
        <v>58</v>
      </c>
      <c r="K48" s="15">
        <f t="shared" si="4"/>
        <v>166000</v>
      </c>
      <c r="L48" s="23">
        <f t="shared" si="0"/>
        <v>185920.00000000003</v>
      </c>
      <c r="M48" s="10"/>
    </row>
    <row r="49" spans="1:14" ht="99.75" customHeight="1" x14ac:dyDescent="0.25">
      <c r="A49" s="15">
        <v>38</v>
      </c>
      <c r="B49" s="28" t="s">
        <v>104</v>
      </c>
      <c r="C49" s="32" t="s">
        <v>19</v>
      </c>
      <c r="D49" s="28" t="s">
        <v>104</v>
      </c>
      <c r="E49" s="25" t="s">
        <v>24</v>
      </c>
      <c r="F49" s="20">
        <v>1</v>
      </c>
      <c r="G49" s="48">
        <v>34043462.140000001</v>
      </c>
      <c r="H49" s="20"/>
      <c r="I49" s="18" t="s">
        <v>111</v>
      </c>
      <c r="J49" s="2" t="s">
        <v>13</v>
      </c>
      <c r="K49" s="15">
        <f t="shared" si="4"/>
        <v>34043462.140000001</v>
      </c>
      <c r="L49" s="23">
        <f t="shared" si="0"/>
        <v>38128677.596800007</v>
      </c>
      <c r="M49" s="10"/>
      <c r="N49" s="50"/>
    </row>
    <row r="50" spans="1:14" ht="203.25" customHeight="1" x14ac:dyDescent="0.25">
      <c r="A50" s="15">
        <v>39</v>
      </c>
      <c r="B50" s="28" t="s">
        <v>105</v>
      </c>
      <c r="C50" s="32" t="s">
        <v>19</v>
      </c>
      <c r="D50" s="44" t="s">
        <v>114</v>
      </c>
      <c r="E50" s="25" t="s">
        <v>72</v>
      </c>
      <c r="F50" s="20">
        <v>2</v>
      </c>
      <c r="G50" s="40">
        <v>6250000</v>
      </c>
      <c r="H50" s="16"/>
      <c r="I50" s="22" t="s">
        <v>109</v>
      </c>
      <c r="J50" s="2" t="s">
        <v>13</v>
      </c>
      <c r="K50" s="15">
        <f t="shared" si="4"/>
        <v>12500000</v>
      </c>
      <c r="L50" s="23">
        <f t="shared" si="0"/>
        <v>14000000.000000002</v>
      </c>
      <c r="M50" s="10"/>
      <c r="N50" s="50"/>
    </row>
    <row r="51" spans="1:14" ht="99.75" customHeight="1" x14ac:dyDescent="0.25">
      <c r="A51" s="15">
        <v>40</v>
      </c>
      <c r="B51" s="28" t="s">
        <v>106</v>
      </c>
      <c r="C51" s="32" t="s">
        <v>19</v>
      </c>
      <c r="D51" s="28" t="s">
        <v>108</v>
      </c>
      <c r="E51" s="25" t="s">
        <v>72</v>
      </c>
      <c r="F51" s="20">
        <v>1</v>
      </c>
      <c r="G51" s="40">
        <v>21341071.43</v>
      </c>
      <c r="H51" s="16"/>
      <c r="I51" s="22" t="s">
        <v>110</v>
      </c>
      <c r="J51" s="2" t="s">
        <v>13</v>
      </c>
      <c r="K51" s="15">
        <f t="shared" si="4"/>
        <v>21341071.43</v>
      </c>
      <c r="L51" s="23">
        <f t="shared" si="0"/>
        <v>23902000.001600001</v>
      </c>
      <c r="M51" s="10"/>
      <c r="N51" s="50"/>
    </row>
    <row r="52" spans="1:14" ht="213.75" customHeight="1" x14ac:dyDescent="0.25">
      <c r="A52" s="15">
        <v>41</v>
      </c>
      <c r="B52" s="28" t="s">
        <v>107</v>
      </c>
      <c r="C52" s="32" t="s">
        <v>19</v>
      </c>
      <c r="D52" s="28" t="s">
        <v>116</v>
      </c>
      <c r="E52" s="25" t="s">
        <v>72</v>
      </c>
      <c r="F52" s="20">
        <v>1</v>
      </c>
      <c r="G52" s="40">
        <v>13928571.43</v>
      </c>
      <c r="H52" s="16"/>
      <c r="I52" s="22" t="s">
        <v>109</v>
      </c>
      <c r="J52" s="2" t="s">
        <v>13</v>
      </c>
      <c r="K52" s="40">
        <v>13928571.43</v>
      </c>
      <c r="L52" s="23">
        <f>K52*1.12</f>
        <v>15600000.001600001</v>
      </c>
      <c r="M52" s="10"/>
      <c r="N52" s="50"/>
    </row>
    <row r="53" spans="1:14" ht="94.5" customHeight="1" x14ac:dyDescent="0.25">
      <c r="A53" s="15">
        <v>42</v>
      </c>
      <c r="B53" s="22" t="s">
        <v>112</v>
      </c>
      <c r="C53" s="32" t="s">
        <v>17</v>
      </c>
      <c r="D53" s="28" t="s">
        <v>63</v>
      </c>
      <c r="E53" s="25" t="s">
        <v>24</v>
      </c>
      <c r="F53" s="20">
        <v>1</v>
      </c>
      <c r="G53" s="40">
        <v>2487262.7799999998</v>
      </c>
      <c r="H53" s="16"/>
      <c r="I53" s="22" t="s">
        <v>113</v>
      </c>
      <c r="J53" s="2" t="s">
        <v>13</v>
      </c>
      <c r="K53" s="40">
        <f>F53*G53</f>
        <v>2487262.7799999998</v>
      </c>
      <c r="L53" s="23">
        <f>K53*1.12</f>
        <v>2785734.3136</v>
      </c>
      <c r="M53" s="10"/>
      <c r="N53" s="50"/>
    </row>
    <row r="54" spans="1:14" x14ac:dyDescent="0.25">
      <c r="A54" s="53" t="s">
        <v>14</v>
      </c>
      <c r="B54" s="53"/>
      <c r="C54" s="53"/>
      <c r="D54" s="53"/>
      <c r="E54" s="53"/>
      <c r="F54" s="53"/>
      <c r="G54" s="53"/>
      <c r="H54" s="53"/>
      <c r="I54" s="53"/>
      <c r="J54" s="53"/>
      <c r="K54" s="47">
        <f>SUM(K12:K53)</f>
        <v>1949051997.8000002</v>
      </c>
      <c r="L54" s="47">
        <f>SUM(L12:L53)</f>
        <v>2182938237.5359998</v>
      </c>
    </row>
    <row r="56" spans="1:14" s="35" customFormat="1" ht="23.25" customHeight="1" x14ac:dyDescent="0.25">
      <c r="A56" s="51"/>
      <c r="B56" s="51"/>
      <c r="C56" s="51"/>
      <c r="D56" s="51"/>
      <c r="E56" s="51"/>
      <c r="F56" s="34"/>
      <c r="G56" s="34"/>
      <c r="H56" s="34"/>
      <c r="I56" s="34"/>
      <c r="J56" s="34"/>
      <c r="K56" s="34"/>
      <c r="L56" s="34"/>
    </row>
  </sheetData>
  <mergeCells count="11">
    <mergeCell ref="N49:N53"/>
    <mergeCell ref="A56:E56"/>
    <mergeCell ref="C9:K9"/>
    <mergeCell ref="D8:I8"/>
    <mergeCell ref="A54:J54"/>
    <mergeCell ref="D10:K10"/>
    <mergeCell ref="J1:M2"/>
    <mergeCell ref="J3:L3"/>
    <mergeCell ref="J4:L4"/>
    <mergeCell ref="J5:L5"/>
    <mergeCell ref="J6:L6"/>
  </mergeCells>
  <pageMargins left="0.70866141732283472" right="0.11811023622047245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N37" sqref="N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ПЗ товаров, работ 2011 ЧУ ЦЭИ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2011-07-07T11:48:04Z</cp:lastPrinted>
  <dcterms:created xsi:type="dcterms:W3CDTF">2010-11-22T12:00:33Z</dcterms:created>
  <dcterms:modified xsi:type="dcterms:W3CDTF">2011-08-03T12:41:59Z</dcterms:modified>
</cp:coreProperties>
</file>