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45" windowWidth="23520" windowHeight="760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пз!$A$10:$L$89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89" i="12" l="1"/>
  <c r="I87" i="12" l="1"/>
  <c r="H87" i="12"/>
  <c r="I86" i="12"/>
  <c r="I85" i="12"/>
  <c r="H87" i="11" l="1"/>
  <c r="I15" i="12" l="1"/>
  <c r="I16" i="12"/>
  <c r="H16" i="12"/>
  <c r="H18" i="11" l="1"/>
  <c r="H39" i="12" l="1"/>
  <c r="H40" i="12" s="1"/>
  <c r="I17" i="11" l="1"/>
  <c r="I18" i="11" s="1"/>
  <c r="H41" i="11"/>
  <c r="H42" i="11" s="1"/>
  <c r="H63" i="12" l="1"/>
  <c r="I63" i="12" s="1"/>
  <c r="H62" i="12"/>
  <c r="I62" i="12" s="1"/>
  <c r="H61" i="12"/>
  <c r="I61" i="12" s="1"/>
  <c r="H60" i="12"/>
  <c r="I60" i="12" s="1"/>
  <c r="H59" i="12"/>
  <c r="I59" i="12" s="1"/>
  <c r="H58" i="12"/>
  <c r="I58" i="12" s="1"/>
  <c r="H57" i="12"/>
  <c r="I57" i="12" s="1"/>
  <c r="H56" i="12"/>
  <c r="I56" i="12" s="1"/>
  <c r="H55" i="12"/>
  <c r="I55" i="12" s="1"/>
  <c r="H54" i="12"/>
  <c r="I54" i="12" s="1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7" i="12"/>
  <c r="I47" i="12" s="1"/>
  <c r="H46" i="12"/>
  <c r="I46" i="12" s="1"/>
  <c r="H45" i="12"/>
  <c r="I45" i="12" s="1"/>
  <c r="I64" i="12" s="1"/>
  <c r="H44" i="12"/>
  <c r="I44" i="12" s="1"/>
  <c r="H43" i="12"/>
  <c r="I43" i="12" s="1"/>
  <c r="H50" i="11"/>
  <c r="I50" i="11" s="1"/>
  <c r="H51" i="11"/>
  <c r="I51" i="11" s="1"/>
  <c r="H52" i="11"/>
  <c r="I52" i="11" s="1"/>
  <c r="H53" i="11"/>
  <c r="I53" i="11" s="1"/>
  <c r="H54" i="11"/>
  <c r="I54" i="11" s="1"/>
  <c r="H55" i="11"/>
  <c r="I55" i="11" s="1"/>
  <c r="H56" i="11"/>
  <c r="I56" i="11" s="1"/>
  <c r="H57" i="11"/>
  <c r="I57" i="11" s="1"/>
  <c r="H58" i="11"/>
  <c r="I58" i="11" s="1"/>
  <c r="H59" i="11"/>
  <c r="I59" i="11" s="1"/>
  <c r="H60" i="11"/>
  <c r="I60" i="11" s="1"/>
  <c r="H61" i="11"/>
  <c r="I61" i="11" s="1"/>
  <c r="H62" i="11"/>
  <c r="I62" i="11" s="1"/>
  <c r="H63" i="11"/>
  <c r="I63" i="11" s="1"/>
  <c r="H64" i="11"/>
  <c r="I64" i="11" s="1"/>
  <c r="H65" i="11"/>
  <c r="I65" i="11" s="1"/>
  <c r="H49" i="11"/>
  <c r="I49" i="11"/>
  <c r="H48" i="11"/>
  <c r="I48" i="11" s="1"/>
  <c r="H47" i="11"/>
  <c r="I47" i="11" s="1"/>
  <c r="H46" i="11"/>
  <c r="I46" i="11" s="1"/>
  <c r="H45" i="11"/>
  <c r="H66" i="11" l="1"/>
  <c r="H64" i="12"/>
  <c r="H88" i="12" s="1"/>
  <c r="I45" i="11"/>
  <c r="I66" i="11" s="1"/>
  <c r="H88" i="11"/>
  <c r="I28" i="12" l="1"/>
  <c r="A37" i="12"/>
  <c r="I83" i="12" l="1"/>
  <c r="I82" i="12"/>
  <c r="I84" i="11"/>
  <c r="I81" i="12" l="1"/>
  <c r="I83" i="11" l="1"/>
  <c r="I85" i="11"/>
  <c r="I81" i="11" l="1"/>
  <c r="I82" i="11"/>
  <c r="I79" i="12" l="1"/>
  <c r="I78" i="12"/>
  <c r="I77" i="12"/>
  <c r="I76" i="12"/>
  <c r="I75" i="12"/>
  <c r="I74" i="12"/>
  <c r="I73" i="12"/>
  <c r="I37" i="12"/>
  <c r="I70" i="12"/>
  <c r="I69" i="12"/>
  <c r="I68" i="12"/>
  <c r="I67" i="12"/>
  <c r="A34" i="12"/>
  <c r="A35" i="12" s="1"/>
  <c r="I84" i="12"/>
  <c r="A33" i="12"/>
  <c r="I32" i="12"/>
  <c r="I29" i="12"/>
  <c r="I27" i="12"/>
  <c r="I26" i="12"/>
  <c r="I25" i="12"/>
  <c r="I22" i="12"/>
  <c r="I21" i="12"/>
  <c r="H12" i="12"/>
  <c r="I12" i="12" l="1"/>
  <c r="I13" i="12" s="1"/>
  <c r="I88" i="12"/>
  <c r="H13" i="12"/>
  <c r="I39" i="12"/>
  <c r="I40" i="12" s="1"/>
  <c r="I15" i="11" l="1"/>
  <c r="H14" i="11"/>
  <c r="I86" i="11" l="1"/>
  <c r="I75" i="11"/>
  <c r="I70" i="11" l="1"/>
  <c r="I14" i="11"/>
  <c r="I34" i="11" l="1"/>
  <c r="I31" i="11" l="1"/>
  <c r="H89" i="11"/>
  <c r="I80" i="11" l="1"/>
  <c r="I79" i="11" l="1"/>
  <c r="I78" i="11"/>
  <c r="I77" i="11"/>
  <c r="I76" i="11"/>
  <c r="I30" i="11" l="1"/>
  <c r="I29" i="11" l="1"/>
  <c r="I28" i="11"/>
  <c r="I39" i="11" l="1"/>
  <c r="I72" i="11"/>
  <c r="I71" i="11"/>
  <c r="I27" i="11"/>
  <c r="I24" i="11"/>
  <c r="I23" i="11" l="1"/>
  <c r="I41" i="11" s="1"/>
  <c r="I42" i="11" s="1"/>
  <c r="I69" i="11" l="1"/>
  <c r="A21" i="1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3" i="11" s="1"/>
  <c r="A34" i="11" s="1"/>
  <c r="A35" i="11" s="1"/>
  <c r="A36" i="11" s="1"/>
  <c r="A37" i="11" s="1"/>
  <c r="A38" i="11" s="1"/>
  <c r="A39" i="11" s="1"/>
  <c r="I87" i="11" l="1"/>
  <c r="I88" i="11" s="1"/>
  <c r="I89" i="11" s="1"/>
  <c r="H89" i="12"/>
</calcChain>
</file>

<file path=xl/sharedStrings.xml><?xml version="1.0" encoding="utf-8"?>
<sst xmlns="http://schemas.openxmlformats.org/spreadsheetml/2006/main" count="736" uniqueCount="291">
  <si>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</si>
  <si>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</si>
  <si>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</si>
  <si>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</si>
  <si>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</si>
  <si>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</si>
  <si>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</si>
  <si>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</si>
  <si>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</si>
  <si>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</si>
  <si>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</si>
  <si>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</si>
  <si>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</si>
  <si>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</si>
  <si>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</si>
  <si>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</si>
  <si>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</si>
  <si>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</si>
  <si>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</si>
  <si>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</si>
  <si>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</si>
  <si>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</si>
  <si>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</si>
  <si>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</si>
  <si>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</si>
  <si>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</si>
  <si>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</si>
  <si>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</si>
  <si>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</si>
  <si>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</si>
  <si>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</si>
  <si>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</si>
  <si>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</si>
  <si>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</si>
  <si>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</si>
  <si>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</si>
  <si>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</si>
  <si>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</si>
  <si>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</si>
  <si>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</si>
  <si>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</si>
  <si>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</si>
  <si>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</si>
  <si>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</si>
  <si>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</si>
  <si>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</si>
  <si>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</si>
  <si>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</si>
  <si>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</si>
  <si>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</si>
  <si>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</si>
  <si>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</si>
  <si>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</si>
  <si>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</si>
  <si>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</si>
  <si>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</si>
  <si>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</si>
  <si>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</si>
  <si>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</si>
  <si>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</si>
  <si>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</si>
  <si>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</si>
  <si>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</si>
  <si>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</si>
  <si>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</si>
  <si>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</si>
  <si>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</si>
  <si>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</si>
  <si>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</si>
  <si>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</si>
  <si>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</si>
  <si>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</si>
  <si>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</si>
  <si>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</si>
  <si>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</si>
  <si>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</si>
  <si>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</si>
  <si>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</si>
  <si>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г. Астана,
пр. Кабанбай батыра, 53</t>
  </si>
  <si>
    <t>Языковые курсы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</si>
  <si>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</si>
  <si>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</si>
  <si>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</si>
  <si>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</si>
  <si>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</si>
  <si>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</si>
  <si>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</si>
  <si>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</si>
  <si>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</si>
  <si>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</si>
  <si>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</si>
  <si>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</si>
  <si>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</si>
  <si>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</si>
  <si>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</si>
  <si>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</si>
  <si>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</si>
  <si>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</si>
  <si>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</si>
  <si>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</si>
  <si>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</si>
  <si>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</si>
  <si>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</si>
  <si>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</si>
  <si>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</si>
  <si>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</si>
  <si>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</si>
  <si>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</si>
  <si>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</si>
  <si>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</si>
  <si>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</si>
  <si>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</si>
  <si>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</si>
  <si>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</si>
  <si>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</si>
  <si>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</si>
  <si>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</si>
  <si>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</si>
  <si>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</si>
  <si>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</si>
  <si>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</si>
  <si>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</si>
  <si>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</si>
  <si>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</si>
  <si>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</si>
  <si>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</si>
  <si>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</si>
  <si>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</si>
  <si>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</si>
  <si>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</si>
  <si>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</si>
  <si>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</si>
  <si>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</si>
  <si>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</si>
  <si>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</si>
  <si>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</si>
  <si>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</si>
  <si>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</si>
  <si>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</si>
  <si>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</si>
  <si>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</si>
  <si>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</si>
  <si>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</si>
  <si>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</si>
  <si>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</si>
  <si>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</si>
  <si>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</si>
  <si>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</si>
  <si>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</si>
  <si>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</si>
  <si>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</si>
  <si>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</si>
  <si>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</si>
  <si>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</si>
  <si>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</si>
  <si>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</si>
  <si>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</si>
  <si>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</si>
  <si>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</si>
  <si>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</si>
  <si>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</si>
  <si>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</si>
  <si>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</si>
  <si>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</si>
  <si>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>с даты вступления договора в силу по 31 декабря 2014 года</t>
  </si>
  <si>
    <t>Проведение опроса среди работодателей и студентов</t>
  </si>
  <si>
    <t xml:space="preserve">запрос ценовых предложений 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</si>
  <si>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</si>
  <si>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</si>
  <si>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</si>
  <si>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</si>
  <si>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</si>
  <si>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</si>
  <si>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</si>
  <si>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</si>
  <si>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</si>
  <si>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</si>
  <si>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</si>
  <si>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</si>
  <si>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</si>
  <si>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</si>
  <si>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</si>
  <si>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</si>
  <si>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</si>
  <si>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</si>
  <si>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</si>
  <si>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</si>
  <si>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</si>
  <si>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 xml:space="preserve">Жұмыс берушілер мен студенттер арасында саулнама өткізу 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</si>
  <si>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</si>
  <si>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</si>
  <si>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</si>
  <si>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</si>
  <si>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</si>
  <si>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</si>
  <si>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</si>
  <si>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</si>
  <si>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</si>
  <si>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</si>
  <si>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</si>
  <si>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</si>
  <si>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</si>
  <si>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</si>
  <si>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</si>
  <si>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</si>
  <si>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</si>
  <si>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</si>
  <si>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</si>
  <si>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</si>
  <si>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</si>
  <si>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</si>
  <si>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</si>
  <si>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</si>
  <si>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</si>
  <si>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</si>
  <si>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</si>
  <si>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</si>
  <si>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</si>
  <si>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</si>
  <si>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</si>
  <si>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</si>
  <si>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</si>
  <si>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</si>
  <si>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</si>
  <si>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</si>
  <si>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</si>
  <si>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</si>
  <si>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</si>
  <si>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</si>
  <si>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</si>
  <si>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</si>
  <si>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</si>
  <si>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</si>
  <si>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</si>
  <si>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</si>
  <si>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</si>
  <si>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</si>
  <si>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</si>
  <si>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</si>
  <si>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</si>
  <si>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</si>
  <si>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</si>
  <si>
    <t>Услуги по изготовлению информационно-имиджевых  фильмов</t>
  </si>
  <si>
    <t>Изготовление четырех информационно-имиджевых  фильмов</t>
  </si>
  <si>
    <t>три месяца с даты       заключения договора</t>
  </si>
  <si>
    <t>шарттың күшіне енген күнінен бастап үш ай</t>
  </si>
  <si>
    <t xml:space="preserve">Информациялық-имидж фильмдерін шығару бойынша қызметтер  </t>
  </si>
  <si>
    <t xml:space="preserve">Төрт информациялық-имидж фильмдерін шығару бойынша қызметтер  </t>
  </si>
  <si>
    <t>2014-2016 жылдары қаржылық есептілігіне аудиті</t>
  </si>
  <si>
    <t>2014-2016 жылдары «Назарбаев Университеті» дербес білім беру ұйымының жеке және шоғырландырылған қаржылық есептілігіне аудит өткізу</t>
  </si>
  <si>
    <t>2017 жылғы 30 наурызға дейін</t>
  </si>
  <si>
    <t>Обзор зарплат за 2014 год и прогнозы на 2015 год</t>
  </si>
  <si>
    <t>пп. 6) П.3.1. Правил (в новой редакции)</t>
  </si>
  <si>
    <t>Отчет по денежному вознаграждению и по кадровым политикам, практикам</t>
  </si>
  <si>
    <t>в течение 3 (трех) рабочих дней</t>
  </si>
  <si>
    <t>2014 жылғы еңбек ақыларға  шолу жүргізу және 2015 жылға  болжау</t>
  </si>
  <si>
    <t>Қаржы марапаттауы  және кадырлық саясаттар, тажіребелер бойынша есеп</t>
  </si>
  <si>
    <t>3 жұмыс күн ішінде</t>
  </si>
  <si>
    <t>Ереженің 3.1-тармағының 6) тармақшасы (жаңа нұсқада)</t>
  </si>
  <si>
    <t>6 месяцев со дня вступления в силу договора</t>
  </si>
  <si>
    <t>шарттың күшіне енген күнінен бастап 6 ай ішінде</t>
  </si>
  <si>
    <t>Земельный участок</t>
  </si>
  <si>
    <t xml:space="preserve">Недвижимое имущество </t>
  </si>
  <si>
    <t>пп. 2) П.3.1. Правил (в новой редакции)</t>
  </si>
  <si>
    <t>гектар</t>
  </si>
  <si>
    <t>до 31 декабря 2014 года</t>
  </si>
  <si>
    <t>исп. менеджер ДОЗ Жусупова Д.К., тел. 8 (7172)70-60-81</t>
  </si>
  <si>
    <t xml:space="preserve">Жылжымайтын мүлiк  </t>
  </si>
  <si>
    <t>Ереженің 3.1-тармағының 2) тармақшасы (жаңа нұсқада)</t>
  </si>
  <si>
    <t>Жер участкісі</t>
  </si>
  <si>
    <t>2014 жылғы 31 желтоқсанға дейін</t>
  </si>
  <si>
    <t>Курсы английского языка для 10 сотрудников Департамента казахского языка Школы гуманитарных и социальных наук.
Длительность курса обучения не менее 72 занятий.
Учебно-методические пособия входят в стоимость обучения.
Занятия проводятся не менее 3 раз в неделю по 90 мин.</t>
  </si>
  <si>
    <t xml:space="preserve">Гуманитарлық және әлеуметтік ғылымдар мектебінің Қазақ тілі департаментінің 10 қызметкеріне  ағылшын тілі курстары.
Курстың ұзақтығы 72 сабақтан кем емес.
Оқыту құнына оқу-әдістемелік құралдар кіреді.
Сабақтар 90 минуттан аптасында 3 рет өткізіледі.
</t>
  </si>
  <si>
    <t>Работы</t>
  </si>
  <si>
    <t>Итого по работам:</t>
  </si>
  <si>
    <t>Изготовление комплектов мантий</t>
  </si>
  <si>
    <t xml:space="preserve"> тендер</t>
  </si>
  <si>
    <t>работа</t>
  </si>
  <si>
    <t>со дня вступления в силу договора до 1 августа 2015 года</t>
  </si>
  <si>
    <t>место выполнения работ: территория Исполнителя, место поставки результатов работ: Астана, пр.Кабанбай батыра, 53</t>
  </si>
  <si>
    <t>Жұмыстар</t>
  </si>
  <si>
    <t>Жұмыстар бойынша жинағы:</t>
  </si>
  <si>
    <t xml:space="preserve">Мантия жиынтығын жасау </t>
  </si>
  <si>
    <t>жұмыс</t>
  </si>
  <si>
    <t>шарттың күшіне енген күнінен бастап 2014 жылғы 1 тамызға дейін</t>
  </si>
  <si>
    <t>жұмыстарды орындау орны: Орындаушының аймағы, жұмыстардың нәтижелерін жеткізу орны: Астана қ., Қабанбай батыр даң., 53</t>
  </si>
  <si>
    <t>Орынд.: СҰД менеджері Жусупова Д.К., тел. 8 (7172)70-60-81</t>
  </si>
  <si>
    <t xml:space="preserve"> шарттың күшіне енген күнінен бастап 2015 жылғы 31 қантарға дейін </t>
  </si>
  <si>
    <t>Ереженің 3.1-тармағының 11) тармақшасы (жаңа нұсқада)</t>
  </si>
  <si>
    <t>Буқаралық ақпарат қүралдарының қызметтерін орналастыру</t>
  </si>
  <si>
    <t>Хабарландыруды орналастыру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</si>
</sst>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0.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0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 shrinkToFit="1"/>
    </xf>
    <xf numFmtId="4" fontId="25" fillId="2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3" fontId="25" fillId="2" borderId="12" xfId="2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43" fontId="25" fillId="2" borderId="4" xfId="149" applyFont="1" applyFill="1" applyBorder="1" applyAlignment="1">
      <alignment horizontal="center" vertical="center"/>
    </xf>
    <xf numFmtId="43" fontId="25" fillId="2" borderId="4" xfId="149" applyFont="1" applyFill="1" applyBorder="1" applyAlignment="1">
      <alignment horizontal="center" vertical="center" wrapText="1"/>
    </xf>
    <xf numFmtId="43" fontId="25" fillId="2" borderId="12" xfId="149" applyFont="1" applyFill="1" applyBorder="1" applyAlignment="1">
      <alignment horizontal="center" vertical="center" wrapText="1"/>
    </xf>
    <xf numFmtId="43" fontId="25" fillId="2" borderId="1" xfId="149" applyFont="1" applyFill="1" applyBorder="1" applyAlignment="1">
      <alignment horizontal="center" vertical="center"/>
    </xf>
    <xf numFmtId="198" fontId="25" fillId="2" borderId="4" xfId="0" applyNumberFormat="1" applyFont="1" applyFill="1" applyBorder="1" applyAlignment="1">
      <alignment horizontal="center" vertical="center" wrapText="1"/>
    </xf>
    <xf numFmtId="43" fontId="27" fillId="3" borderId="1" xfId="149" applyFont="1" applyFill="1" applyBorder="1" applyAlignment="1">
      <alignment horizontal="center" vertical="center" wrapText="1"/>
    </xf>
    <xf numFmtId="3" fontId="25" fillId="2" borderId="6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70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70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70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128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129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129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86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196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132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132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132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127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129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128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131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131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127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175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131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131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131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129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129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107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107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106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108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126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193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107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108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172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128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126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125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126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192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128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124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125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171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127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126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189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125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123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125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126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192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128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124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125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124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171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127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126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126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126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189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125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123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123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108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108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95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156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90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152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86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155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90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152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82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86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tabSelected="1" view="pageBreakPreview" zoomScale="90" zoomScaleNormal="80" zoomScaleSheetLayoutView="90" workbookViewId="0">
      <pane ySplit="10" topLeftCell="A84" activePane="bottomLeft" state="frozen"/>
      <selection pane="bottomLeft" activeCell="I99" sqref="I99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1" t="s">
        <v>236</v>
      </c>
      <c r="K1" s="66"/>
    </row>
    <row r="2" spans="1:26" ht="18.75" x14ac:dyDescent="0.25">
      <c r="G2" s="102" t="s">
        <v>218</v>
      </c>
      <c r="K2" s="66"/>
    </row>
    <row r="3" spans="1:26" ht="18.75" x14ac:dyDescent="0.25">
      <c r="G3" s="102" t="s">
        <v>238</v>
      </c>
      <c r="K3" s="66"/>
    </row>
    <row r="4" spans="1:26" ht="18.75" x14ac:dyDescent="0.25">
      <c r="G4" s="102" t="s">
        <v>227</v>
      </c>
      <c r="K4" s="66"/>
    </row>
    <row r="5" spans="1:26" ht="18.75" x14ac:dyDescent="0.25">
      <c r="G5" s="102"/>
      <c r="K5" s="66"/>
    </row>
    <row r="6" spans="1:26" ht="18.75" x14ac:dyDescent="0.25">
      <c r="G6" s="102"/>
      <c r="K6" s="66"/>
    </row>
    <row r="7" spans="1:26" ht="18.75" x14ac:dyDescent="0.25">
      <c r="G7" s="102"/>
      <c r="K7" s="66"/>
    </row>
    <row r="8" spans="1:26" ht="18.75" x14ac:dyDescent="0.25">
      <c r="D8" s="33" t="s">
        <v>63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68" t="s">
        <v>10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1:26" s="1" customFormat="1" x14ac:dyDescent="0.25">
      <c r="A13" s="173" t="s">
        <v>158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</row>
    <row r="14" spans="1:26" s="1" customFormat="1" ht="30" x14ac:dyDescent="0.25">
      <c r="A14" s="17">
        <v>1</v>
      </c>
      <c r="B14" s="115" t="s">
        <v>170</v>
      </c>
      <c r="C14" s="17" t="s">
        <v>159</v>
      </c>
      <c r="D14" s="115" t="s">
        <v>172</v>
      </c>
      <c r="E14" s="17" t="s">
        <v>160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4" t="s">
        <v>161</v>
      </c>
      <c r="K14" s="104" t="s">
        <v>54</v>
      </c>
    </row>
    <row r="15" spans="1:26" x14ac:dyDescent="0.25">
      <c r="A15" s="173" t="s">
        <v>171</v>
      </c>
      <c r="B15" s="174"/>
      <c r="C15" s="174"/>
      <c r="D15" s="174"/>
      <c r="E15" s="174"/>
      <c r="F15" s="174"/>
      <c r="G15" s="175"/>
      <c r="H15" s="49">
        <v>669630</v>
      </c>
      <c r="I15" s="49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73" t="s">
        <v>273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5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60" x14ac:dyDescent="0.25">
      <c r="A17" s="17">
        <v>1</v>
      </c>
      <c r="B17" s="22" t="s">
        <v>275</v>
      </c>
      <c r="C17" s="57" t="s">
        <v>276</v>
      </c>
      <c r="D17" s="22" t="s">
        <v>275</v>
      </c>
      <c r="E17" s="57" t="s">
        <v>277</v>
      </c>
      <c r="F17" s="57">
        <v>1</v>
      </c>
      <c r="G17" s="11"/>
      <c r="H17" s="5">
        <v>37350000</v>
      </c>
      <c r="I17" s="11">
        <f>H17*1.12</f>
        <v>41832000.000000007</v>
      </c>
      <c r="J17" s="57" t="s">
        <v>278</v>
      </c>
      <c r="K17" s="12" t="s">
        <v>279</v>
      </c>
      <c r="L17" s="91"/>
      <c r="M17" s="81"/>
      <c r="N17" s="91"/>
      <c r="O17" s="82"/>
      <c r="P17" s="82"/>
      <c r="Q17" s="82"/>
      <c r="R17" s="83"/>
      <c r="S17" s="83"/>
      <c r="T17" s="31"/>
      <c r="U17" s="31"/>
      <c r="V17" s="31"/>
      <c r="W17" s="31"/>
      <c r="X17" s="31"/>
      <c r="Y17" s="31"/>
      <c r="Z17" s="31"/>
    </row>
    <row r="18" spans="1:26" x14ac:dyDescent="0.25">
      <c r="A18" s="173" t="s">
        <v>274</v>
      </c>
      <c r="B18" s="174"/>
      <c r="C18" s="174"/>
      <c r="D18" s="174"/>
      <c r="E18" s="174"/>
      <c r="F18" s="174"/>
      <c r="G18" s="175"/>
      <c r="H18" s="49">
        <f>H17</f>
        <v>37350000</v>
      </c>
      <c r="I18" s="49">
        <f>I17</f>
        <v>41832000.000000007</v>
      </c>
      <c r="J18" s="71"/>
      <c r="K18" s="67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172" t="s">
        <v>9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s="1" customFormat="1" ht="45" x14ac:dyDescent="0.25">
      <c r="A20" s="16">
        <v>1</v>
      </c>
      <c r="B20" s="22" t="s">
        <v>223</v>
      </c>
      <c r="C20" s="9" t="s">
        <v>159</v>
      </c>
      <c r="D20" s="22" t="s">
        <v>223</v>
      </c>
      <c r="E20" s="10" t="s">
        <v>2</v>
      </c>
      <c r="F20" s="10">
        <v>1</v>
      </c>
      <c r="G20" s="10"/>
      <c r="H20" s="10">
        <v>2300000</v>
      </c>
      <c r="I20" s="11">
        <v>2300000</v>
      </c>
      <c r="J20" s="17" t="s">
        <v>224</v>
      </c>
      <c r="K20" s="17" t="s">
        <v>167</v>
      </c>
    </row>
    <row r="21" spans="1:26" s="1" customFormat="1" ht="45" x14ac:dyDescent="0.25">
      <c r="A21" s="16">
        <f>A20+1</f>
        <v>2</v>
      </c>
      <c r="B21" s="22" t="s">
        <v>65</v>
      </c>
      <c r="C21" s="9" t="s">
        <v>159</v>
      </c>
      <c r="D21" s="105" t="s">
        <v>65</v>
      </c>
      <c r="E21" s="10" t="s">
        <v>2</v>
      </c>
      <c r="F21" s="10">
        <v>1</v>
      </c>
      <c r="G21" s="10"/>
      <c r="H21" s="10">
        <v>900000</v>
      </c>
      <c r="I21" s="11">
        <v>900000</v>
      </c>
      <c r="J21" s="17" t="s">
        <v>224</v>
      </c>
      <c r="K21" s="17" t="s">
        <v>168</v>
      </c>
    </row>
    <row r="22" spans="1:26" s="1" customFormat="1" ht="45" x14ac:dyDescent="0.25">
      <c r="A22" s="16">
        <f t="shared" ref="A22:A39" si="1">A21+1</f>
        <v>3</v>
      </c>
      <c r="B22" s="22" t="s">
        <v>66</v>
      </c>
      <c r="C22" s="9" t="s">
        <v>159</v>
      </c>
      <c r="D22" s="105" t="s">
        <v>66</v>
      </c>
      <c r="E22" s="10" t="s">
        <v>2</v>
      </c>
      <c r="F22" s="10">
        <v>1</v>
      </c>
      <c r="G22" s="10"/>
      <c r="H22" s="10">
        <v>2700000</v>
      </c>
      <c r="I22" s="11">
        <v>2700000</v>
      </c>
      <c r="J22" s="17" t="s">
        <v>224</v>
      </c>
      <c r="K22" s="17" t="s">
        <v>169</v>
      </c>
      <c r="L22" s="45"/>
      <c r="M22" s="46"/>
      <c r="N22" s="45"/>
      <c r="O22" s="47"/>
      <c r="P22" s="47"/>
      <c r="Q22" s="47"/>
      <c r="R22" s="48"/>
      <c r="S22" s="48"/>
    </row>
    <row r="23" spans="1:26" s="1" customFormat="1" ht="75" x14ac:dyDescent="0.25">
      <c r="A23" s="16">
        <f t="shared" si="1"/>
        <v>4</v>
      </c>
      <c r="B23" s="22" t="s">
        <v>157</v>
      </c>
      <c r="C23" s="9" t="s">
        <v>4</v>
      </c>
      <c r="D23" s="105" t="s">
        <v>115</v>
      </c>
      <c r="E23" s="10" t="s">
        <v>2</v>
      </c>
      <c r="F23" s="10">
        <v>1</v>
      </c>
      <c r="G23" s="10"/>
      <c r="H23" s="10">
        <v>17401786</v>
      </c>
      <c r="I23" s="11">
        <f t="shared" ref="I23:I31" si="2">H23*1.12</f>
        <v>19490000.32</v>
      </c>
      <c r="J23" s="109" t="s">
        <v>86</v>
      </c>
      <c r="K23" s="17" t="s">
        <v>68</v>
      </c>
      <c r="L23" s="45"/>
      <c r="M23" s="46"/>
      <c r="N23" s="45"/>
      <c r="O23" s="47"/>
      <c r="P23" s="47"/>
      <c r="Q23" s="47"/>
      <c r="R23" s="48"/>
      <c r="S23" s="48"/>
    </row>
    <row r="24" spans="1:26" s="1" customFormat="1" ht="43.5" customHeight="1" x14ac:dyDescent="0.25">
      <c r="A24" s="16">
        <f t="shared" si="1"/>
        <v>5</v>
      </c>
      <c r="B24" s="22" t="s">
        <v>70</v>
      </c>
      <c r="C24" s="9" t="s">
        <v>4</v>
      </c>
      <c r="D24" s="105" t="s">
        <v>173</v>
      </c>
      <c r="E24" s="10" t="s">
        <v>2</v>
      </c>
      <c r="F24" s="10">
        <v>1</v>
      </c>
      <c r="G24" s="10"/>
      <c r="H24" s="10">
        <v>13865972</v>
      </c>
      <c r="I24" s="10">
        <f t="shared" si="2"/>
        <v>15529888.640000001</v>
      </c>
      <c r="J24" s="17" t="s">
        <v>71</v>
      </c>
      <c r="K24" s="17" t="s">
        <v>72</v>
      </c>
      <c r="L24" s="45"/>
      <c r="M24" s="46"/>
      <c r="N24" s="45"/>
      <c r="O24" s="47"/>
      <c r="P24" s="47"/>
      <c r="Q24" s="47"/>
      <c r="R24" s="48"/>
      <c r="S24" s="48"/>
    </row>
    <row r="25" spans="1:26" s="1" customFormat="1" x14ac:dyDescent="0.25">
      <c r="A25" s="16">
        <f t="shared" si="1"/>
        <v>6</v>
      </c>
      <c r="B25" s="22" t="s">
        <v>213</v>
      </c>
      <c r="C25" s="9"/>
      <c r="D25" s="105"/>
      <c r="E25" s="10"/>
      <c r="F25" s="10"/>
      <c r="G25" s="10"/>
      <c r="H25" s="10"/>
      <c r="I25" s="10"/>
      <c r="J25" s="17"/>
      <c r="K25" s="17"/>
      <c r="L25" s="45"/>
      <c r="M25" s="46"/>
      <c r="N25" s="45"/>
      <c r="O25" s="47"/>
      <c r="P25" s="47"/>
      <c r="Q25" s="47"/>
      <c r="R25" s="48"/>
      <c r="S25" s="48"/>
    </row>
    <row r="26" spans="1:26" x14ac:dyDescent="0.25">
      <c r="A26" s="16">
        <f t="shared" si="1"/>
        <v>7</v>
      </c>
      <c r="B26" s="22" t="s">
        <v>213</v>
      </c>
      <c r="C26" s="9"/>
      <c r="D26" s="105"/>
      <c r="E26" s="10"/>
      <c r="F26" s="10"/>
      <c r="G26" s="10"/>
      <c r="H26" s="10"/>
      <c r="I26" s="10"/>
      <c r="J26" s="17"/>
      <c r="K26" s="17"/>
      <c r="L26" s="80"/>
      <c r="M26" s="81"/>
      <c r="N26" s="80"/>
      <c r="O26" s="82"/>
      <c r="P26" s="82"/>
      <c r="Q26" s="82"/>
      <c r="R26" s="83"/>
      <c r="S26" s="83"/>
      <c r="T26" s="31"/>
      <c r="U26" s="31"/>
      <c r="V26" s="31"/>
      <c r="W26" s="31"/>
      <c r="X26" s="31"/>
      <c r="Y26" s="31"/>
      <c r="Z26" s="31"/>
    </row>
    <row r="27" spans="1:26" ht="45" x14ac:dyDescent="0.25">
      <c r="A27" s="16">
        <f t="shared" si="1"/>
        <v>8</v>
      </c>
      <c r="B27" s="22" t="s">
        <v>73</v>
      </c>
      <c r="C27" s="9" t="s">
        <v>159</v>
      </c>
      <c r="D27" s="105" t="s">
        <v>74</v>
      </c>
      <c r="E27" s="10" t="s">
        <v>2</v>
      </c>
      <c r="F27" s="10">
        <v>1</v>
      </c>
      <c r="G27" s="10"/>
      <c r="H27" s="5">
        <v>6000000</v>
      </c>
      <c r="I27" s="10">
        <f t="shared" si="2"/>
        <v>6720000.0000000009</v>
      </c>
      <c r="J27" s="17" t="s">
        <v>164</v>
      </c>
      <c r="K27" s="17" t="s">
        <v>72</v>
      </c>
      <c r="L27" s="80"/>
      <c r="M27" s="81"/>
      <c r="N27" s="80"/>
      <c r="O27" s="82"/>
      <c r="P27" s="82"/>
      <c r="Q27" s="82"/>
      <c r="R27" s="83"/>
      <c r="S27" s="83"/>
      <c r="T27" s="31"/>
      <c r="U27" s="31"/>
      <c r="V27" s="31"/>
      <c r="W27" s="31"/>
      <c r="X27" s="31"/>
      <c r="Y27" s="31"/>
      <c r="Z27" s="31"/>
    </row>
    <row r="28" spans="1:26" s="1" customFormat="1" ht="30" x14ac:dyDescent="0.25">
      <c r="A28" s="16">
        <f>A27+1</f>
        <v>9</v>
      </c>
      <c r="B28" s="22" t="s">
        <v>82</v>
      </c>
      <c r="C28" s="9" t="s">
        <v>159</v>
      </c>
      <c r="D28" s="105" t="s">
        <v>81</v>
      </c>
      <c r="E28" s="10" t="s">
        <v>2</v>
      </c>
      <c r="F28" s="10">
        <v>1</v>
      </c>
      <c r="G28" s="11"/>
      <c r="H28" s="5">
        <v>629330</v>
      </c>
      <c r="I28" s="10">
        <f t="shared" si="2"/>
        <v>704849.60000000009</v>
      </c>
      <c r="J28" s="17" t="s">
        <v>141</v>
      </c>
      <c r="K28" s="17" t="s">
        <v>78</v>
      </c>
      <c r="L28" s="45"/>
      <c r="M28" s="46"/>
      <c r="N28" s="45"/>
      <c r="O28" s="47"/>
      <c r="P28" s="47"/>
      <c r="Q28" s="47"/>
      <c r="R28" s="48"/>
      <c r="S28" s="48"/>
    </row>
    <row r="29" spans="1:26" s="1" customFormat="1" ht="90" x14ac:dyDescent="0.25">
      <c r="A29" s="16">
        <f t="shared" si="1"/>
        <v>10</v>
      </c>
      <c r="B29" s="22" t="s">
        <v>79</v>
      </c>
      <c r="C29" s="9" t="s">
        <v>159</v>
      </c>
      <c r="D29" s="105" t="s">
        <v>271</v>
      </c>
      <c r="E29" s="10" t="s">
        <v>2</v>
      </c>
      <c r="F29" s="10">
        <v>1</v>
      </c>
      <c r="G29" s="11"/>
      <c r="H29" s="5">
        <v>1760000</v>
      </c>
      <c r="I29" s="10">
        <f t="shared" si="2"/>
        <v>1971200.0000000002</v>
      </c>
      <c r="J29" s="17" t="s">
        <v>259</v>
      </c>
      <c r="K29" s="17" t="s">
        <v>78</v>
      </c>
      <c r="L29" s="45"/>
      <c r="M29" s="46"/>
      <c r="N29" s="45"/>
      <c r="O29" s="47"/>
      <c r="P29" s="47"/>
      <c r="Q29" s="47"/>
      <c r="R29" s="48"/>
      <c r="S29" s="48"/>
    </row>
    <row r="30" spans="1:26" s="1" customFormat="1" ht="45" x14ac:dyDescent="0.25">
      <c r="A30" s="16">
        <f t="shared" si="1"/>
        <v>11</v>
      </c>
      <c r="B30" s="22" t="s">
        <v>239</v>
      </c>
      <c r="C30" s="9" t="s">
        <v>4</v>
      </c>
      <c r="D30" s="105" t="s">
        <v>240</v>
      </c>
      <c r="E30" s="10" t="s">
        <v>2</v>
      </c>
      <c r="F30" s="10">
        <v>1</v>
      </c>
      <c r="G30" s="11"/>
      <c r="H30" s="5">
        <v>96468000</v>
      </c>
      <c r="I30" s="10">
        <f t="shared" si="2"/>
        <v>108044160.00000001</v>
      </c>
      <c r="J30" s="17" t="s">
        <v>241</v>
      </c>
      <c r="K30" s="17" t="s">
        <v>78</v>
      </c>
      <c r="L30" s="45"/>
      <c r="M30" s="46"/>
      <c r="N30" s="45"/>
      <c r="O30" s="47"/>
      <c r="P30" s="47"/>
      <c r="Q30" s="47"/>
      <c r="R30" s="48"/>
      <c r="S30" s="48"/>
    </row>
    <row r="31" spans="1:26" ht="60" x14ac:dyDescent="0.25">
      <c r="A31" s="16">
        <f t="shared" si="1"/>
        <v>12</v>
      </c>
      <c r="B31" s="103" t="s">
        <v>133</v>
      </c>
      <c r="C31" s="104" t="s">
        <v>4</v>
      </c>
      <c r="D31" s="105" t="s">
        <v>174</v>
      </c>
      <c r="E31" s="106" t="s">
        <v>2</v>
      </c>
      <c r="F31" s="10">
        <v>1</v>
      </c>
      <c r="G31" s="107"/>
      <c r="H31" s="64">
        <v>300000000</v>
      </c>
      <c r="I31" s="10">
        <f t="shared" si="2"/>
        <v>336000000.00000006</v>
      </c>
      <c r="J31" s="104" t="s">
        <v>134</v>
      </c>
      <c r="K31" s="104" t="s">
        <v>72</v>
      </c>
      <c r="L31" s="80"/>
      <c r="M31" s="81"/>
      <c r="N31" s="80"/>
      <c r="O31" s="82"/>
      <c r="P31" s="82"/>
      <c r="Q31" s="82"/>
      <c r="R31" s="83"/>
      <c r="S31" s="83"/>
      <c r="T31" s="31"/>
      <c r="U31" s="31"/>
      <c r="V31" s="31"/>
      <c r="W31" s="31"/>
      <c r="X31" s="31"/>
      <c r="Y31" s="31"/>
      <c r="Z31" s="31"/>
    </row>
    <row r="32" spans="1:26" x14ac:dyDescent="0.25">
      <c r="A32" s="144">
        <v>13</v>
      </c>
      <c r="B32" s="22" t="s">
        <v>213</v>
      </c>
      <c r="C32" s="145"/>
      <c r="D32" s="146"/>
      <c r="E32" s="147"/>
      <c r="F32" s="148"/>
      <c r="G32" s="149"/>
      <c r="H32" s="150"/>
      <c r="I32" s="148"/>
      <c r="J32" s="145"/>
      <c r="K32" s="144"/>
      <c r="L32" s="80"/>
      <c r="M32" s="81"/>
      <c r="N32" s="80"/>
      <c r="O32" s="82"/>
      <c r="P32" s="82"/>
      <c r="Q32" s="82"/>
      <c r="R32" s="83"/>
      <c r="S32" s="83"/>
      <c r="T32" s="31"/>
      <c r="U32" s="31"/>
      <c r="V32" s="31"/>
      <c r="W32" s="31"/>
      <c r="X32" s="31"/>
      <c r="Y32" s="31"/>
      <c r="Z32" s="31"/>
    </row>
    <row r="33" spans="1:26" x14ac:dyDescent="0.25">
      <c r="A33" s="16">
        <f t="shared" si="1"/>
        <v>14</v>
      </c>
      <c r="B33" s="22" t="s">
        <v>213</v>
      </c>
      <c r="C33" s="15"/>
      <c r="D33" s="113"/>
      <c r="E33" s="114"/>
      <c r="F33" s="114"/>
      <c r="G33" s="114"/>
      <c r="H33" s="108"/>
      <c r="I33" s="10"/>
      <c r="J33" s="15"/>
      <c r="K33" s="114"/>
      <c r="L33" s="80"/>
      <c r="M33" s="81"/>
      <c r="N33" s="80"/>
      <c r="O33" s="82"/>
      <c r="P33" s="82"/>
      <c r="Q33" s="82"/>
      <c r="R33" s="83"/>
      <c r="S33" s="83"/>
      <c r="T33" s="31"/>
      <c r="U33" s="31"/>
      <c r="V33" s="31"/>
      <c r="W33" s="31"/>
      <c r="X33" s="31"/>
      <c r="Y33" s="31"/>
      <c r="Z33" s="31"/>
    </row>
    <row r="34" spans="1:26" ht="75" x14ac:dyDescent="0.25">
      <c r="A34" s="16">
        <f t="shared" si="1"/>
        <v>15</v>
      </c>
      <c r="B34" s="95" t="s">
        <v>165</v>
      </c>
      <c r="C34" s="57" t="s">
        <v>166</v>
      </c>
      <c r="D34" s="95" t="s">
        <v>198</v>
      </c>
      <c r="E34" s="57" t="s">
        <v>2</v>
      </c>
      <c r="F34" s="57">
        <v>1</v>
      </c>
      <c r="G34" s="89"/>
      <c r="H34" s="64">
        <v>4000000</v>
      </c>
      <c r="I34" s="77">
        <f t="shared" ref="I34" si="3">H34*1.12</f>
        <v>4480000</v>
      </c>
      <c r="J34" s="57" t="s">
        <v>145</v>
      </c>
      <c r="K34" s="57" t="s">
        <v>72</v>
      </c>
      <c r="L34" s="91"/>
      <c r="M34" s="81"/>
      <c r="N34" s="91"/>
      <c r="O34" s="82"/>
      <c r="P34" s="82"/>
      <c r="Q34" s="82"/>
      <c r="R34" s="83"/>
      <c r="S34" s="83"/>
      <c r="T34" s="31"/>
      <c r="U34" s="31"/>
      <c r="V34" s="31"/>
      <c r="W34" s="31"/>
      <c r="X34" s="31"/>
      <c r="Y34" s="31"/>
      <c r="Z34" s="31"/>
    </row>
    <row r="35" spans="1:26" x14ac:dyDescent="0.25">
      <c r="A35" s="16">
        <f>A34+1</f>
        <v>16</v>
      </c>
      <c r="B35" s="22" t="s">
        <v>213</v>
      </c>
      <c r="C35" s="55"/>
      <c r="D35" s="154"/>
      <c r="E35" s="55"/>
      <c r="F35" s="55"/>
      <c r="G35" s="55"/>
      <c r="H35" s="56"/>
      <c r="I35" s="56"/>
      <c r="J35" s="55"/>
      <c r="K35" s="55"/>
      <c r="L35" s="91"/>
      <c r="M35" s="81"/>
      <c r="N35" s="91"/>
      <c r="O35" s="82"/>
      <c r="P35" s="82"/>
      <c r="Q35" s="82"/>
      <c r="R35" s="83"/>
      <c r="S35" s="83"/>
      <c r="T35" s="31"/>
      <c r="U35" s="31"/>
      <c r="V35" s="31"/>
      <c r="W35" s="31"/>
      <c r="X35" s="31"/>
      <c r="Y35" s="31"/>
      <c r="Z35" s="31"/>
    </row>
    <row r="36" spans="1:26" x14ac:dyDescent="0.25">
      <c r="A36" s="16">
        <f t="shared" si="1"/>
        <v>17</v>
      </c>
      <c r="B36" s="22" t="s">
        <v>213</v>
      </c>
      <c r="C36" s="57"/>
      <c r="D36" s="95"/>
      <c r="E36" s="57"/>
      <c r="F36" s="57"/>
      <c r="G36" s="89"/>
      <c r="H36" s="64"/>
      <c r="I36" s="11"/>
      <c r="J36" s="57"/>
      <c r="K36" s="57"/>
      <c r="L36" s="91"/>
      <c r="M36" s="81"/>
      <c r="N36" s="91"/>
      <c r="O36" s="82"/>
      <c r="P36" s="82"/>
      <c r="Q36" s="82"/>
      <c r="R36" s="83"/>
      <c r="S36" s="83"/>
      <c r="T36" s="31"/>
      <c r="U36" s="31"/>
      <c r="V36" s="31"/>
      <c r="W36" s="31"/>
      <c r="X36" s="31"/>
      <c r="Y36" s="31"/>
      <c r="Z36" s="31"/>
    </row>
    <row r="37" spans="1:26" ht="60" x14ac:dyDescent="0.25">
      <c r="A37" s="16">
        <f t="shared" si="1"/>
        <v>18</v>
      </c>
      <c r="B37" s="95" t="s">
        <v>215</v>
      </c>
      <c r="C37" s="9" t="s">
        <v>4</v>
      </c>
      <c r="D37" s="95" t="s">
        <v>216</v>
      </c>
      <c r="E37" s="57" t="s">
        <v>2</v>
      </c>
      <c r="F37" s="57">
        <v>1</v>
      </c>
      <c r="G37" s="89"/>
      <c r="H37" s="138">
        <v>53571429</v>
      </c>
      <c r="I37" s="139">
        <v>60000000</v>
      </c>
      <c r="J37" s="132" t="s">
        <v>217</v>
      </c>
      <c r="K37" s="16" t="s">
        <v>78</v>
      </c>
      <c r="L37" s="91"/>
      <c r="M37" s="81"/>
      <c r="N37" s="91"/>
      <c r="O37" s="82"/>
      <c r="P37" s="82"/>
      <c r="Q37" s="82"/>
      <c r="R37" s="83"/>
      <c r="S37" s="83"/>
      <c r="T37" s="31"/>
      <c r="U37" s="31"/>
      <c r="V37" s="31"/>
      <c r="W37" s="31"/>
      <c r="X37" s="31"/>
      <c r="Y37" s="31"/>
      <c r="Z37" s="31"/>
    </row>
    <row r="38" spans="1:26" x14ac:dyDescent="0.25">
      <c r="A38" s="17">
        <f t="shared" si="1"/>
        <v>19</v>
      </c>
      <c r="B38" s="22" t="s">
        <v>213</v>
      </c>
      <c r="C38" s="9"/>
      <c r="D38" s="95"/>
      <c r="E38" s="57"/>
      <c r="F38" s="57"/>
      <c r="G38" s="89"/>
      <c r="H38" s="64"/>
      <c r="I38" s="11"/>
      <c r="J38" s="57"/>
      <c r="K38" s="57"/>
      <c r="L38" s="91"/>
      <c r="M38" s="81"/>
      <c r="N38" s="91"/>
      <c r="O38" s="82"/>
      <c r="P38" s="82"/>
      <c r="Q38" s="82"/>
      <c r="R38" s="83"/>
      <c r="S38" s="83"/>
      <c r="T38" s="31"/>
      <c r="U38" s="31"/>
      <c r="V38" s="31"/>
      <c r="W38" s="31"/>
      <c r="X38" s="31"/>
      <c r="Y38" s="31"/>
      <c r="Z38" s="31"/>
    </row>
    <row r="39" spans="1:26" ht="30" x14ac:dyDescent="0.25">
      <c r="A39" s="17">
        <f t="shared" si="1"/>
        <v>20</v>
      </c>
      <c r="B39" s="22" t="s">
        <v>242</v>
      </c>
      <c r="C39" s="57" t="s">
        <v>159</v>
      </c>
      <c r="D39" s="22" t="s">
        <v>243</v>
      </c>
      <c r="E39" s="57" t="s">
        <v>2</v>
      </c>
      <c r="F39" s="57">
        <v>1</v>
      </c>
      <c r="G39" s="11"/>
      <c r="H39" s="5">
        <v>7500000</v>
      </c>
      <c r="I39" s="11">
        <f>H39*1.12</f>
        <v>8400000</v>
      </c>
      <c r="J39" s="98" t="s">
        <v>244</v>
      </c>
      <c r="K39" s="3" t="s">
        <v>72</v>
      </c>
      <c r="L39" s="91"/>
      <c r="M39" s="81"/>
      <c r="N39" s="91"/>
      <c r="O39" s="82"/>
      <c r="P39" s="82"/>
      <c r="Q39" s="82"/>
      <c r="R39" s="83"/>
      <c r="S39" s="83"/>
      <c r="T39" s="31"/>
      <c r="U39" s="31"/>
      <c r="V39" s="31"/>
      <c r="W39" s="31"/>
      <c r="X39" s="31"/>
      <c r="Y39" s="31"/>
      <c r="Z39" s="31"/>
    </row>
    <row r="40" spans="1:26" x14ac:dyDescent="0.25">
      <c r="A40" s="17">
        <v>21</v>
      </c>
      <c r="B40" s="22" t="s">
        <v>213</v>
      </c>
      <c r="C40" s="57"/>
      <c r="D40" s="22"/>
      <c r="E40" s="57"/>
      <c r="F40" s="57"/>
      <c r="G40" s="11"/>
      <c r="H40" s="165"/>
      <c r="I40" s="139"/>
      <c r="J40" s="166"/>
      <c r="K40" s="167"/>
      <c r="L40" s="91"/>
      <c r="M40" s="81"/>
      <c r="N40" s="91"/>
      <c r="O40" s="82"/>
      <c r="P40" s="82"/>
      <c r="Q40" s="82"/>
      <c r="R40" s="83"/>
      <c r="S40" s="83"/>
      <c r="T40" s="31"/>
      <c r="U40" s="31"/>
      <c r="V40" s="31"/>
      <c r="W40" s="31"/>
      <c r="X40" s="31"/>
      <c r="Y40" s="31"/>
      <c r="Z40" s="31"/>
    </row>
    <row r="41" spans="1:26" s="1" customFormat="1" x14ac:dyDescent="0.25">
      <c r="A41" s="176" t="s">
        <v>11</v>
      </c>
      <c r="B41" s="177"/>
      <c r="C41" s="177"/>
      <c r="D41" s="177"/>
      <c r="E41" s="177"/>
      <c r="F41" s="177"/>
      <c r="G41" s="178"/>
      <c r="H41" s="75">
        <f>SUM(H20:H39)</f>
        <v>507096517</v>
      </c>
      <c r="I41" s="75">
        <f>SUM(I20:I39)</f>
        <v>567240098.56000006</v>
      </c>
      <c r="J41" s="92"/>
      <c r="K41" s="93"/>
    </row>
    <row r="42" spans="1:26" s="1" customFormat="1" x14ac:dyDescent="0.25">
      <c r="A42" s="173" t="s">
        <v>44</v>
      </c>
      <c r="B42" s="174"/>
      <c r="C42" s="174"/>
      <c r="D42" s="174"/>
      <c r="E42" s="174"/>
      <c r="F42" s="174"/>
      <c r="G42" s="175"/>
      <c r="H42" s="49">
        <f>H15+H18+H41</f>
        <v>545116147</v>
      </c>
      <c r="I42" s="49">
        <f>I15+I18+I41</f>
        <v>609822084.16000009</v>
      </c>
      <c r="J42" s="68"/>
      <c r="K42" s="68"/>
    </row>
    <row r="43" spans="1:26" s="1" customFormat="1" x14ac:dyDescent="0.25">
      <c r="A43" s="169" t="s">
        <v>41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1"/>
    </row>
    <row r="44" spans="1:26" s="158" customFormat="1" x14ac:dyDescent="0.25">
      <c r="A44" s="173" t="s">
        <v>158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5"/>
    </row>
    <row r="45" spans="1:26" ht="60" x14ac:dyDescent="0.25">
      <c r="A45" s="16">
        <v>1</v>
      </c>
      <c r="B45" s="129" t="s">
        <v>262</v>
      </c>
      <c r="C45" s="57" t="s">
        <v>263</v>
      </c>
      <c r="D45" s="129" t="s">
        <v>261</v>
      </c>
      <c r="E45" s="15" t="s">
        <v>264</v>
      </c>
      <c r="F45" s="15">
        <v>5.7099999999999998E-2</v>
      </c>
      <c r="G45" s="159">
        <v>44458709.979999997</v>
      </c>
      <c r="H45" s="160">
        <f>F45*G45</f>
        <v>2538592.3398579997</v>
      </c>
      <c r="I45" s="161">
        <f>H45*1.12</f>
        <v>2843223.4206409599</v>
      </c>
      <c r="J45" s="15" t="s">
        <v>265</v>
      </c>
      <c r="K45" s="16" t="s">
        <v>78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60" x14ac:dyDescent="0.25">
      <c r="A46" s="16">
        <v>2</v>
      </c>
      <c r="B46" s="129" t="s">
        <v>262</v>
      </c>
      <c r="C46" s="57" t="s">
        <v>263</v>
      </c>
      <c r="D46" s="129" t="s">
        <v>261</v>
      </c>
      <c r="E46" s="15" t="s">
        <v>264</v>
      </c>
      <c r="F46" s="15">
        <v>3.9199999999999999E-2</v>
      </c>
      <c r="G46" s="159">
        <v>49899600.25</v>
      </c>
      <c r="H46" s="160">
        <f>F46*G46</f>
        <v>1956064.3297999999</v>
      </c>
      <c r="I46" s="161">
        <f>H46*1.12</f>
        <v>2190792.0493760002</v>
      </c>
      <c r="J46" s="15" t="s">
        <v>265</v>
      </c>
      <c r="K46" s="16" t="s">
        <v>78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60" x14ac:dyDescent="0.25">
      <c r="A47" s="16">
        <v>3</v>
      </c>
      <c r="B47" s="129" t="s">
        <v>262</v>
      </c>
      <c r="C47" s="57" t="s">
        <v>263</v>
      </c>
      <c r="D47" s="129" t="s">
        <v>261</v>
      </c>
      <c r="E47" s="15" t="s">
        <v>264</v>
      </c>
      <c r="F47" s="15">
        <v>4.0800000000000003E-2</v>
      </c>
      <c r="G47" s="159">
        <v>28153533.82</v>
      </c>
      <c r="H47" s="160">
        <f>F47*G47</f>
        <v>1148664.179856</v>
      </c>
      <c r="I47" s="161">
        <f>H47*1.12</f>
        <v>1286503.88143872</v>
      </c>
      <c r="J47" s="15" t="s">
        <v>265</v>
      </c>
      <c r="K47" s="16" t="s">
        <v>78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60" x14ac:dyDescent="0.25">
      <c r="A48" s="16">
        <v>4</v>
      </c>
      <c r="B48" s="129" t="s">
        <v>262</v>
      </c>
      <c r="C48" s="57" t="s">
        <v>263</v>
      </c>
      <c r="D48" s="129" t="s">
        <v>261</v>
      </c>
      <c r="E48" s="15" t="s">
        <v>264</v>
      </c>
      <c r="F48" s="15">
        <v>4.2700000000000002E-2</v>
      </c>
      <c r="G48" s="159">
        <v>22608097.66</v>
      </c>
      <c r="H48" s="160">
        <f>F48*G48</f>
        <v>965365.77008200006</v>
      </c>
      <c r="I48" s="161">
        <f>H48*1.12</f>
        <v>1081209.6624918401</v>
      </c>
      <c r="J48" s="15" t="s">
        <v>265</v>
      </c>
      <c r="K48" s="16" t="s">
        <v>78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60" x14ac:dyDescent="0.25">
      <c r="A49" s="16">
        <v>5</v>
      </c>
      <c r="B49" s="129" t="s">
        <v>262</v>
      </c>
      <c r="C49" s="57" t="s">
        <v>263</v>
      </c>
      <c r="D49" s="129" t="s">
        <v>261</v>
      </c>
      <c r="E49" s="15" t="s">
        <v>264</v>
      </c>
      <c r="F49" s="15">
        <v>3.6299999999999999E-2</v>
      </c>
      <c r="G49" s="159">
        <v>39315229.200000003</v>
      </c>
      <c r="H49" s="160">
        <f>F49*G49</f>
        <v>1427142.81996</v>
      </c>
      <c r="I49" s="161">
        <f>H49*1.12</f>
        <v>1598399.9583552002</v>
      </c>
      <c r="J49" s="15" t="s">
        <v>265</v>
      </c>
      <c r="K49" s="16" t="s">
        <v>78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60" x14ac:dyDescent="0.25">
      <c r="A50" s="16">
        <v>6</v>
      </c>
      <c r="B50" s="129" t="s">
        <v>262</v>
      </c>
      <c r="C50" s="57" t="s">
        <v>263</v>
      </c>
      <c r="D50" s="129" t="s">
        <v>261</v>
      </c>
      <c r="E50" s="15" t="s">
        <v>264</v>
      </c>
      <c r="F50" s="15">
        <v>3.2099999999999997E-2</v>
      </c>
      <c r="G50" s="159">
        <v>68446682.239999995</v>
      </c>
      <c r="H50" s="160">
        <f t="shared" ref="H50:H65" si="4">F50*G50</f>
        <v>2197138.4999039997</v>
      </c>
      <c r="I50" s="161">
        <f t="shared" ref="I50:I65" si="5">H50*1.12</f>
        <v>2460795.1198924799</v>
      </c>
      <c r="J50" s="15" t="s">
        <v>265</v>
      </c>
      <c r="K50" s="16" t="s">
        <v>78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60" x14ac:dyDescent="0.25">
      <c r="A51" s="16">
        <v>7</v>
      </c>
      <c r="B51" s="129" t="s">
        <v>262</v>
      </c>
      <c r="C51" s="57" t="s">
        <v>263</v>
      </c>
      <c r="D51" s="129" t="s">
        <v>261</v>
      </c>
      <c r="E51" s="15" t="s">
        <v>264</v>
      </c>
      <c r="F51" s="15">
        <v>3.4299999999999997E-2</v>
      </c>
      <c r="G51" s="159">
        <v>45272267.049999997</v>
      </c>
      <c r="H51" s="160">
        <f t="shared" si="4"/>
        <v>1552838.7598149998</v>
      </c>
      <c r="I51" s="161">
        <f t="shared" si="5"/>
        <v>1739179.4109927998</v>
      </c>
      <c r="J51" s="15" t="s">
        <v>265</v>
      </c>
      <c r="K51" s="16" t="s">
        <v>78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60" x14ac:dyDescent="0.25">
      <c r="A52" s="16">
        <v>8</v>
      </c>
      <c r="B52" s="129" t="s">
        <v>262</v>
      </c>
      <c r="C52" s="57" t="s">
        <v>263</v>
      </c>
      <c r="D52" s="129" t="s">
        <v>261</v>
      </c>
      <c r="E52" s="15" t="s">
        <v>264</v>
      </c>
      <c r="F52" s="15">
        <v>3.3099999999999997E-2</v>
      </c>
      <c r="G52" s="159">
        <v>45396954.380000003</v>
      </c>
      <c r="H52" s="160">
        <f t="shared" si="4"/>
        <v>1502639.189978</v>
      </c>
      <c r="I52" s="161">
        <f t="shared" si="5"/>
        <v>1682955.8927753603</v>
      </c>
      <c r="J52" s="15" t="s">
        <v>265</v>
      </c>
      <c r="K52" s="16" t="s">
        <v>78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60" x14ac:dyDescent="0.25">
      <c r="A53" s="16">
        <v>9</v>
      </c>
      <c r="B53" s="129" t="s">
        <v>262</v>
      </c>
      <c r="C53" s="57" t="s">
        <v>263</v>
      </c>
      <c r="D53" s="129" t="s">
        <v>261</v>
      </c>
      <c r="E53" s="15" t="s">
        <v>264</v>
      </c>
      <c r="F53" s="15">
        <v>3.4200000000000001E-2</v>
      </c>
      <c r="G53" s="159">
        <v>45443085.670000002</v>
      </c>
      <c r="H53" s="160">
        <f t="shared" si="4"/>
        <v>1554153.5299140001</v>
      </c>
      <c r="I53" s="161">
        <f t="shared" si="5"/>
        <v>1740651.9535036802</v>
      </c>
      <c r="J53" s="15" t="s">
        <v>265</v>
      </c>
      <c r="K53" s="16" t="s">
        <v>78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60" x14ac:dyDescent="0.25">
      <c r="A54" s="16">
        <v>10</v>
      </c>
      <c r="B54" s="129" t="s">
        <v>262</v>
      </c>
      <c r="C54" s="57" t="s">
        <v>263</v>
      </c>
      <c r="D54" s="129" t="s">
        <v>261</v>
      </c>
      <c r="E54" s="15" t="s">
        <v>264</v>
      </c>
      <c r="F54" s="15">
        <v>3.4099999999999998E-2</v>
      </c>
      <c r="G54" s="159">
        <v>27008561.579999998</v>
      </c>
      <c r="H54" s="160">
        <f t="shared" si="4"/>
        <v>920991.94987799984</v>
      </c>
      <c r="I54" s="161">
        <f t="shared" si="5"/>
        <v>1031510.9838633599</v>
      </c>
      <c r="J54" s="15" t="s">
        <v>265</v>
      </c>
      <c r="K54" s="16" t="s">
        <v>78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60" x14ac:dyDescent="0.25">
      <c r="A55" s="16">
        <v>11</v>
      </c>
      <c r="B55" s="129" t="s">
        <v>262</v>
      </c>
      <c r="C55" s="57" t="s">
        <v>263</v>
      </c>
      <c r="D55" s="129" t="s">
        <v>261</v>
      </c>
      <c r="E55" s="15" t="s">
        <v>264</v>
      </c>
      <c r="F55" s="15">
        <v>3.0499999999999999E-2</v>
      </c>
      <c r="G55" s="159">
        <v>71826458.030000001</v>
      </c>
      <c r="H55" s="160">
        <f t="shared" si="4"/>
        <v>2190706.9699149998</v>
      </c>
      <c r="I55" s="161">
        <f t="shared" si="5"/>
        <v>2453591.8063047999</v>
      </c>
      <c r="J55" s="15" t="s">
        <v>265</v>
      </c>
      <c r="K55" s="16" t="s">
        <v>78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60" x14ac:dyDescent="0.25">
      <c r="A56" s="16">
        <v>12</v>
      </c>
      <c r="B56" s="129" t="s">
        <v>262</v>
      </c>
      <c r="C56" s="57" t="s">
        <v>263</v>
      </c>
      <c r="D56" s="129" t="s">
        <v>261</v>
      </c>
      <c r="E56" s="15" t="s">
        <v>264</v>
      </c>
      <c r="F56" s="163">
        <v>3.3000000000000002E-2</v>
      </c>
      <c r="G56" s="159">
        <v>24524082.420000002</v>
      </c>
      <c r="H56" s="160">
        <f t="shared" si="4"/>
        <v>809294.71986000007</v>
      </c>
      <c r="I56" s="161">
        <f t="shared" si="5"/>
        <v>906410.08624320012</v>
      </c>
      <c r="J56" s="15" t="s">
        <v>265</v>
      </c>
      <c r="K56" s="16" t="s">
        <v>78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60" x14ac:dyDescent="0.25">
      <c r="A57" s="16">
        <v>13</v>
      </c>
      <c r="B57" s="129" t="s">
        <v>262</v>
      </c>
      <c r="C57" s="57" t="s">
        <v>263</v>
      </c>
      <c r="D57" s="129" t="s">
        <v>261</v>
      </c>
      <c r="E57" s="15" t="s">
        <v>264</v>
      </c>
      <c r="F57" s="163">
        <v>3.1E-2</v>
      </c>
      <c r="G57" s="159">
        <v>50853137.420000002</v>
      </c>
      <c r="H57" s="160">
        <f t="shared" si="4"/>
        <v>1576447.2600199999</v>
      </c>
      <c r="I57" s="161">
        <f t="shared" si="5"/>
        <v>1765620.9312224002</v>
      </c>
      <c r="J57" s="15" t="s">
        <v>265</v>
      </c>
      <c r="K57" s="16" t="s">
        <v>78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60" x14ac:dyDescent="0.25">
      <c r="A58" s="16">
        <v>14</v>
      </c>
      <c r="B58" s="129" t="s">
        <v>262</v>
      </c>
      <c r="C58" s="57" t="s">
        <v>263</v>
      </c>
      <c r="D58" s="129" t="s">
        <v>261</v>
      </c>
      <c r="E58" s="15" t="s">
        <v>264</v>
      </c>
      <c r="F58" s="15">
        <v>3.3700000000000001E-2</v>
      </c>
      <c r="G58" s="159">
        <v>57301705.640000001</v>
      </c>
      <c r="H58" s="160">
        <f t="shared" si="4"/>
        <v>1931067.480068</v>
      </c>
      <c r="I58" s="161">
        <f t="shared" si="5"/>
        <v>2162795.5776761603</v>
      </c>
      <c r="J58" s="15" t="s">
        <v>265</v>
      </c>
      <c r="K58" s="16" t="s">
        <v>78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60" x14ac:dyDescent="0.25">
      <c r="A59" s="16">
        <v>15</v>
      </c>
      <c r="B59" s="129" t="s">
        <v>262</v>
      </c>
      <c r="C59" s="57" t="s">
        <v>263</v>
      </c>
      <c r="D59" s="129" t="s">
        <v>261</v>
      </c>
      <c r="E59" s="15" t="s">
        <v>264</v>
      </c>
      <c r="F59" s="15">
        <v>3.2300000000000002E-2</v>
      </c>
      <c r="G59" s="159">
        <v>28859486.07</v>
      </c>
      <c r="H59" s="160">
        <f t="shared" si="4"/>
        <v>932161.40006100002</v>
      </c>
      <c r="I59" s="161">
        <f t="shared" si="5"/>
        <v>1044020.7680683201</v>
      </c>
      <c r="J59" s="15" t="s">
        <v>265</v>
      </c>
      <c r="K59" s="16" t="s">
        <v>78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60" x14ac:dyDescent="0.25">
      <c r="A60" s="16">
        <v>16</v>
      </c>
      <c r="B60" s="129" t="s">
        <v>262</v>
      </c>
      <c r="C60" s="57" t="s">
        <v>263</v>
      </c>
      <c r="D60" s="129" t="s">
        <v>261</v>
      </c>
      <c r="E60" s="15" t="s">
        <v>264</v>
      </c>
      <c r="F60" s="15">
        <v>3.1099999999999999E-2</v>
      </c>
      <c r="G60" s="159">
        <v>23208816.719999999</v>
      </c>
      <c r="H60" s="160">
        <f t="shared" si="4"/>
        <v>721794.19999199989</v>
      </c>
      <c r="I60" s="161">
        <f t="shared" si="5"/>
        <v>808409.50399103994</v>
      </c>
      <c r="J60" s="15" t="s">
        <v>265</v>
      </c>
      <c r="K60" s="16" t="s">
        <v>78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60" x14ac:dyDescent="0.25">
      <c r="A61" s="16">
        <v>17</v>
      </c>
      <c r="B61" s="129" t="s">
        <v>262</v>
      </c>
      <c r="C61" s="57" t="s">
        <v>263</v>
      </c>
      <c r="D61" s="129" t="s">
        <v>261</v>
      </c>
      <c r="E61" s="15" t="s">
        <v>264</v>
      </c>
      <c r="F61" s="15">
        <v>3.04E-2</v>
      </c>
      <c r="G61" s="159">
        <v>56162109.869999997</v>
      </c>
      <c r="H61" s="160">
        <f t="shared" si="4"/>
        <v>1707328.140048</v>
      </c>
      <c r="I61" s="161">
        <f t="shared" si="5"/>
        <v>1912207.5168537602</v>
      </c>
      <c r="J61" s="15" t="s">
        <v>265</v>
      </c>
      <c r="K61" s="16" t="s">
        <v>78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60" x14ac:dyDescent="0.25">
      <c r="A62" s="16">
        <v>18</v>
      </c>
      <c r="B62" s="129" t="s">
        <v>262</v>
      </c>
      <c r="C62" s="57" t="s">
        <v>263</v>
      </c>
      <c r="D62" s="129" t="s">
        <v>261</v>
      </c>
      <c r="E62" s="15" t="s">
        <v>264</v>
      </c>
      <c r="F62" s="163">
        <v>0.03</v>
      </c>
      <c r="G62" s="159">
        <v>42546521.329999998</v>
      </c>
      <c r="H62" s="160">
        <f t="shared" si="4"/>
        <v>1276395.6398999998</v>
      </c>
      <c r="I62" s="161">
        <f t="shared" si="5"/>
        <v>1429563.116688</v>
      </c>
      <c r="J62" s="15" t="s">
        <v>265</v>
      </c>
      <c r="K62" s="16" t="s">
        <v>78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60" x14ac:dyDescent="0.25">
      <c r="A63" s="16">
        <v>19</v>
      </c>
      <c r="B63" s="129" t="s">
        <v>262</v>
      </c>
      <c r="C63" s="57" t="s">
        <v>263</v>
      </c>
      <c r="D63" s="129" t="s">
        <v>261</v>
      </c>
      <c r="E63" s="15" t="s">
        <v>264</v>
      </c>
      <c r="F63" s="15">
        <v>2.92E-2</v>
      </c>
      <c r="G63" s="159">
        <v>41603619.520000003</v>
      </c>
      <c r="H63" s="160">
        <f t="shared" si="4"/>
        <v>1214825.6899840001</v>
      </c>
      <c r="I63" s="161">
        <f t="shared" si="5"/>
        <v>1360604.7727820801</v>
      </c>
      <c r="J63" s="15" t="s">
        <v>265</v>
      </c>
      <c r="K63" s="16" t="s">
        <v>78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60" x14ac:dyDescent="0.25">
      <c r="A64" s="16">
        <v>20</v>
      </c>
      <c r="B64" s="129" t="s">
        <v>262</v>
      </c>
      <c r="C64" s="57" t="s">
        <v>263</v>
      </c>
      <c r="D64" s="129" t="s">
        <v>261</v>
      </c>
      <c r="E64" s="15" t="s">
        <v>264</v>
      </c>
      <c r="F64" s="15">
        <v>2.9899999999999999E-2</v>
      </c>
      <c r="G64" s="159">
        <v>62183270.899999999</v>
      </c>
      <c r="H64" s="160">
        <f t="shared" si="4"/>
        <v>1859279.7999099998</v>
      </c>
      <c r="I64" s="161">
        <f t="shared" si="5"/>
        <v>2082393.3758992001</v>
      </c>
      <c r="J64" s="15" t="s">
        <v>265</v>
      </c>
      <c r="K64" s="16" t="s">
        <v>78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60" x14ac:dyDescent="0.25">
      <c r="A65" s="16">
        <v>21</v>
      </c>
      <c r="B65" s="95" t="s">
        <v>262</v>
      </c>
      <c r="C65" s="57" t="s">
        <v>263</v>
      </c>
      <c r="D65" s="129" t="s">
        <v>261</v>
      </c>
      <c r="E65" s="15" t="s">
        <v>264</v>
      </c>
      <c r="F65" s="57">
        <v>4.3299999999999998E-2</v>
      </c>
      <c r="G65" s="162">
        <v>28306096.530000001</v>
      </c>
      <c r="H65" s="160">
        <f t="shared" si="4"/>
        <v>1225653.9797489999</v>
      </c>
      <c r="I65" s="161">
        <f t="shared" si="5"/>
        <v>1372732.4573188801</v>
      </c>
      <c r="J65" s="15" t="s">
        <v>265</v>
      </c>
      <c r="K65" s="16" t="s">
        <v>78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x14ac:dyDescent="0.25">
      <c r="A66" s="173" t="s">
        <v>171</v>
      </c>
      <c r="B66" s="174"/>
      <c r="C66" s="174"/>
      <c r="D66" s="174"/>
      <c r="E66" s="174"/>
      <c r="F66" s="174"/>
      <c r="G66" s="175"/>
      <c r="H66" s="164">
        <f>SUM(H45:H65)</f>
        <v>31208546.648552001</v>
      </c>
      <c r="I66" s="164">
        <f>SUM(I45:I65)</f>
        <v>34953572.24637825</v>
      </c>
      <c r="J66" s="71"/>
      <c r="K66" s="67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s="1" customFormat="1" x14ac:dyDescent="0.25">
      <c r="A67" s="173" t="s">
        <v>9</v>
      </c>
      <c r="B67" s="174"/>
      <c r="C67" s="174"/>
      <c r="D67" s="174"/>
      <c r="E67" s="174"/>
      <c r="F67" s="174"/>
      <c r="G67" s="174"/>
      <c r="H67" s="174"/>
      <c r="I67" s="174"/>
      <c r="J67" s="174"/>
      <c r="K67" s="175"/>
    </row>
    <row r="68" spans="1:26" ht="90" x14ac:dyDescent="0.25">
      <c r="A68" s="17">
        <v>1</v>
      </c>
      <c r="B68" s="23" t="s">
        <v>3</v>
      </c>
      <c r="C68" s="3" t="s">
        <v>15</v>
      </c>
      <c r="D68" s="23" t="s">
        <v>55</v>
      </c>
      <c r="E68" s="3" t="s">
        <v>2</v>
      </c>
      <c r="F68" s="3">
        <v>1</v>
      </c>
      <c r="G68" s="3"/>
      <c r="H68" s="12">
        <v>17128500</v>
      </c>
      <c r="I68" s="12">
        <v>17128500</v>
      </c>
      <c r="J68" s="65" t="s">
        <v>139</v>
      </c>
      <c r="K68" s="3" t="s">
        <v>53</v>
      </c>
      <c r="L68" s="31"/>
      <c r="M68" s="7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90" x14ac:dyDescent="0.25">
      <c r="A69" s="17">
        <v>2</v>
      </c>
      <c r="B69" s="19" t="s">
        <v>51</v>
      </c>
      <c r="C69" s="3" t="s">
        <v>52</v>
      </c>
      <c r="D69" s="19" t="s">
        <v>64</v>
      </c>
      <c r="E69" s="3" t="s">
        <v>2</v>
      </c>
      <c r="F69" s="3">
        <v>17</v>
      </c>
      <c r="G69" s="5"/>
      <c r="H69" s="62">
        <v>380800</v>
      </c>
      <c r="I69" s="11">
        <f>H69*1.12</f>
        <v>426496.00000000006</v>
      </c>
      <c r="J69" s="109" t="s">
        <v>69</v>
      </c>
      <c r="K69" s="3" t="s">
        <v>53</v>
      </c>
      <c r="L69" s="31"/>
      <c r="M69" s="72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30" x14ac:dyDescent="0.25">
      <c r="A70" s="17">
        <v>3</v>
      </c>
      <c r="B70" s="19" t="s">
        <v>162</v>
      </c>
      <c r="C70" s="12" t="s">
        <v>77</v>
      </c>
      <c r="D70" s="19" t="s">
        <v>163</v>
      </c>
      <c r="E70" s="12" t="s">
        <v>2</v>
      </c>
      <c r="F70" s="12">
        <v>1</v>
      </c>
      <c r="G70" s="62"/>
      <c r="H70" s="62">
        <v>4486607</v>
      </c>
      <c r="I70" s="11">
        <f>H70*1.12</f>
        <v>5024999.8400000008</v>
      </c>
      <c r="J70" s="109" t="s">
        <v>69</v>
      </c>
      <c r="K70" s="3" t="s">
        <v>72</v>
      </c>
      <c r="L70" s="31"/>
      <c r="M70" s="72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s="1" customFormat="1" ht="45" x14ac:dyDescent="0.25">
      <c r="A71" s="17">
        <v>4</v>
      </c>
      <c r="B71" s="22" t="s">
        <v>75</v>
      </c>
      <c r="C71" s="12" t="s">
        <v>76</v>
      </c>
      <c r="D71" s="22" t="s">
        <v>75</v>
      </c>
      <c r="E71" s="15" t="s">
        <v>2</v>
      </c>
      <c r="F71" s="15">
        <v>1</v>
      </c>
      <c r="G71" s="11"/>
      <c r="H71" s="5">
        <v>45000000</v>
      </c>
      <c r="I71" s="11">
        <f t="shared" ref="I71:I72" si="6">H71*1.12</f>
        <v>50400000.000000007</v>
      </c>
      <c r="J71" s="98" t="s">
        <v>164</v>
      </c>
      <c r="K71" s="3" t="s">
        <v>72</v>
      </c>
    </row>
    <row r="72" spans="1:26" s="1" customFormat="1" ht="45" x14ac:dyDescent="0.25">
      <c r="A72" s="17">
        <v>5</v>
      </c>
      <c r="B72" s="151" t="s">
        <v>207</v>
      </c>
      <c r="C72" s="12" t="s">
        <v>208</v>
      </c>
      <c r="D72" s="151" t="s">
        <v>207</v>
      </c>
      <c r="E72" s="15" t="s">
        <v>2</v>
      </c>
      <c r="F72" s="15">
        <v>1</v>
      </c>
      <c r="G72" s="10"/>
      <c r="H72" s="108">
        <v>8075000</v>
      </c>
      <c r="I72" s="10">
        <f t="shared" si="6"/>
        <v>9044000</v>
      </c>
      <c r="J72" s="152" t="s">
        <v>209</v>
      </c>
      <c r="K72" s="12" t="s">
        <v>54</v>
      </c>
    </row>
    <row r="73" spans="1:26" s="1" customFormat="1" x14ac:dyDescent="0.25">
      <c r="A73" s="17">
        <v>6</v>
      </c>
      <c r="B73" s="22" t="s">
        <v>213</v>
      </c>
      <c r="C73" s="89"/>
      <c r="D73" s="89"/>
      <c r="E73" s="89"/>
      <c r="F73" s="89"/>
      <c r="G73" s="89"/>
      <c r="H73" s="89"/>
      <c r="I73" s="89"/>
      <c r="J73" s="89"/>
      <c r="K73" s="89"/>
    </row>
    <row r="74" spans="1:26" s="1" customFormat="1" x14ac:dyDescent="0.25">
      <c r="A74" s="17">
        <v>7</v>
      </c>
      <c r="B74" s="22" t="s">
        <v>213</v>
      </c>
      <c r="C74" s="12"/>
      <c r="D74" s="22"/>
      <c r="E74" s="15"/>
      <c r="F74" s="15"/>
      <c r="G74" s="10"/>
      <c r="H74" s="10"/>
      <c r="I74" s="10"/>
      <c r="J74" s="98"/>
      <c r="K74" s="3"/>
    </row>
    <row r="75" spans="1:26" s="1" customFormat="1" ht="45" x14ac:dyDescent="0.25">
      <c r="A75" s="17">
        <v>8</v>
      </c>
      <c r="B75" s="22" t="s">
        <v>83</v>
      </c>
      <c r="C75" s="3" t="s">
        <v>84</v>
      </c>
      <c r="D75" s="22" t="s">
        <v>85</v>
      </c>
      <c r="E75" s="57" t="s">
        <v>2</v>
      </c>
      <c r="F75" s="57">
        <v>1</v>
      </c>
      <c r="G75" s="11"/>
      <c r="H75" s="11">
        <v>2610478</v>
      </c>
      <c r="I75" s="11">
        <f t="shared" ref="I75:I78" si="7">H75*1.12</f>
        <v>2923735.3600000003</v>
      </c>
      <c r="J75" s="17" t="s">
        <v>86</v>
      </c>
      <c r="K75" s="110" t="s">
        <v>175</v>
      </c>
    </row>
    <row r="76" spans="1:26" s="1" customFormat="1" ht="30" x14ac:dyDescent="0.25">
      <c r="A76" s="17">
        <v>9</v>
      </c>
      <c r="B76" s="22" t="s">
        <v>87</v>
      </c>
      <c r="C76" s="3" t="s">
        <v>84</v>
      </c>
      <c r="D76" s="22" t="s">
        <v>88</v>
      </c>
      <c r="E76" s="57" t="s">
        <v>2</v>
      </c>
      <c r="F76" s="57">
        <v>1</v>
      </c>
      <c r="G76" s="11"/>
      <c r="H76" s="11">
        <v>54895500</v>
      </c>
      <c r="I76" s="11">
        <f t="shared" si="7"/>
        <v>61482960.000000007</v>
      </c>
      <c r="J76" s="17" t="s">
        <v>86</v>
      </c>
      <c r="K76" s="110" t="s">
        <v>89</v>
      </c>
    </row>
    <row r="77" spans="1:26" s="1" customFormat="1" ht="30" x14ac:dyDescent="0.25">
      <c r="A77" s="17">
        <v>10</v>
      </c>
      <c r="B77" s="22" t="s">
        <v>91</v>
      </c>
      <c r="C77" s="3" t="s">
        <v>15</v>
      </c>
      <c r="D77" s="22" t="s">
        <v>92</v>
      </c>
      <c r="E77" s="57" t="s">
        <v>2</v>
      </c>
      <c r="F77" s="57">
        <v>1</v>
      </c>
      <c r="G77" s="11"/>
      <c r="H77" s="11">
        <v>31250000</v>
      </c>
      <c r="I77" s="11">
        <f t="shared" si="7"/>
        <v>35000000</v>
      </c>
      <c r="J77" s="17" t="s">
        <v>90</v>
      </c>
      <c r="K77" s="110" t="s">
        <v>93</v>
      </c>
    </row>
    <row r="78" spans="1:26" s="1" customFormat="1" ht="45" x14ac:dyDescent="0.25">
      <c r="A78" s="17">
        <v>11</v>
      </c>
      <c r="B78" s="22" t="s">
        <v>94</v>
      </c>
      <c r="C78" s="3" t="s">
        <v>80</v>
      </c>
      <c r="D78" s="22" t="s">
        <v>94</v>
      </c>
      <c r="E78" s="57" t="s">
        <v>2</v>
      </c>
      <c r="F78" s="57">
        <v>1</v>
      </c>
      <c r="G78" s="11"/>
      <c r="H78" s="11">
        <v>650000</v>
      </c>
      <c r="I78" s="11">
        <f t="shared" si="7"/>
        <v>728000.00000000012</v>
      </c>
      <c r="J78" s="17" t="s">
        <v>95</v>
      </c>
      <c r="K78" s="110" t="s">
        <v>89</v>
      </c>
    </row>
    <row r="79" spans="1:26" s="1" customFormat="1" ht="45" x14ac:dyDescent="0.25">
      <c r="A79" s="17">
        <v>12</v>
      </c>
      <c r="B79" s="22" t="s">
        <v>96</v>
      </c>
      <c r="C79" s="3" t="s">
        <v>80</v>
      </c>
      <c r="D79" s="22" t="s">
        <v>88</v>
      </c>
      <c r="E79" s="57" t="s">
        <v>2</v>
      </c>
      <c r="F79" s="57">
        <v>1</v>
      </c>
      <c r="G79" s="11"/>
      <c r="H79" s="11">
        <v>32354700</v>
      </c>
      <c r="I79" s="11">
        <f>H79*1.12</f>
        <v>36237264</v>
      </c>
      <c r="J79" s="17" t="s">
        <v>86</v>
      </c>
      <c r="K79" s="110" t="s">
        <v>89</v>
      </c>
    </row>
    <row r="80" spans="1:26" s="1" customFormat="1" ht="30" x14ac:dyDescent="0.25">
      <c r="A80" s="17">
        <v>13</v>
      </c>
      <c r="B80" s="95" t="s">
        <v>97</v>
      </c>
      <c r="C80" s="3" t="s">
        <v>80</v>
      </c>
      <c r="D80" s="111" t="s">
        <v>88</v>
      </c>
      <c r="E80" s="57" t="s">
        <v>2</v>
      </c>
      <c r="F80" s="57">
        <v>1</v>
      </c>
      <c r="G80" s="89"/>
      <c r="H80" s="11">
        <v>191900500</v>
      </c>
      <c r="I80" s="11">
        <f>H80*1.12</f>
        <v>214928560.00000003</v>
      </c>
      <c r="J80" s="57" t="s">
        <v>98</v>
      </c>
      <c r="K80" s="110" t="s">
        <v>89</v>
      </c>
    </row>
    <row r="81" spans="1:26" s="1" customFormat="1" ht="45" x14ac:dyDescent="0.25">
      <c r="A81" s="17">
        <v>14</v>
      </c>
      <c r="B81" s="95" t="s">
        <v>143</v>
      </c>
      <c r="C81" s="57" t="s">
        <v>142</v>
      </c>
      <c r="D81" s="95" t="s">
        <v>144</v>
      </c>
      <c r="E81" s="89" t="s">
        <v>2</v>
      </c>
      <c r="F81" s="89">
        <v>1</v>
      </c>
      <c r="G81" s="89"/>
      <c r="H81" s="112">
        <v>1500000</v>
      </c>
      <c r="I81" s="11">
        <f t="shared" ref="I81:I85" si="8">H81*1.12</f>
        <v>1680000.0000000002</v>
      </c>
      <c r="J81" s="57" t="s">
        <v>148</v>
      </c>
      <c r="K81" s="89" t="s">
        <v>72</v>
      </c>
    </row>
    <row r="82" spans="1:26" s="1" customFormat="1" ht="30" x14ac:dyDescent="0.25">
      <c r="A82" s="17">
        <v>15</v>
      </c>
      <c r="B82" s="129" t="s">
        <v>152</v>
      </c>
      <c r="C82" s="15" t="s">
        <v>146</v>
      </c>
      <c r="D82" s="129" t="s">
        <v>153</v>
      </c>
      <c r="E82" s="114" t="s">
        <v>2</v>
      </c>
      <c r="F82" s="114">
        <v>1</v>
      </c>
      <c r="G82" s="114"/>
      <c r="H82" s="130">
        <v>1134464</v>
      </c>
      <c r="I82" s="11">
        <f t="shared" si="8"/>
        <v>1270599.6800000002</v>
      </c>
      <c r="J82" s="15" t="s">
        <v>67</v>
      </c>
      <c r="K82" s="57" t="s">
        <v>54</v>
      </c>
    </row>
    <row r="83" spans="1:26" s="1" customFormat="1" ht="38.25" x14ac:dyDescent="0.25">
      <c r="A83" s="17">
        <v>16</v>
      </c>
      <c r="B83" s="137" t="s">
        <v>194</v>
      </c>
      <c r="C83" s="135" t="s">
        <v>195</v>
      </c>
      <c r="D83" s="137" t="s">
        <v>196</v>
      </c>
      <c r="E83" s="135" t="s">
        <v>2</v>
      </c>
      <c r="F83" s="135">
        <v>1</v>
      </c>
      <c r="G83" s="135"/>
      <c r="H83" s="112">
        <v>100000000</v>
      </c>
      <c r="I83" s="11">
        <f t="shared" si="8"/>
        <v>112000000.00000001</v>
      </c>
      <c r="J83" s="135" t="s">
        <v>90</v>
      </c>
      <c r="K83" s="136" t="s">
        <v>197</v>
      </c>
    </row>
    <row r="84" spans="1:26" s="1" customFormat="1" ht="30" x14ac:dyDescent="0.25">
      <c r="A84" s="17">
        <v>17</v>
      </c>
      <c r="B84" s="131" t="s">
        <v>191</v>
      </c>
      <c r="C84" s="132" t="s">
        <v>142</v>
      </c>
      <c r="D84" s="131" t="s">
        <v>192</v>
      </c>
      <c r="E84" s="133" t="s">
        <v>2</v>
      </c>
      <c r="F84" s="133">
        <v>1</v>
      </c>
      <c r="G84" s="133"/>
      <c r="H84" s="134">
        <v>925000</v>
      </c>
      <c r="I84" s="11">
        <f t="shared" ref="I84" si="9">H84*1.12</f>
        <v>1036000.0000000001</v>
      </c>
      <c r="J84" s="132" t="s">
        <v>193</v>
      </c>
      <c r="K84" s="57" t="s">
        <v>72</v>
      </c>
    </row>
    <row r="85" spans="1:26" s="1" customFormat="1" ht="60" x14ac:dyDescent="0.25">
      <c r="A85" s="17">
        <v>18</v>
      </c>
      <c r="B85" s="131" t="s">
        <v>229</v>
      </c>
      <c r="C85" s="132" t="s">
        <v>234</v>
      </c>
      <c r="D85" s="131" t="s">
        <v>230</v>
      </c>
      <c r="E85" s="133" t="s">
        <v>2</v>
      </c>
      <c r="F85" s="133">
        <v>1</v>
      </c>
      <c r="G85" s="133"/>
      <c r="H85" s="134">
        <v>665000</v>
      </c>
      <c r="I85" s="11">
        <f t="shared" si="8"/>
        <v>744800.00000000012</v>
      </c>
      <c r="J85" s="132" t="s">
        <v>233</v>
      </c>
      <c r="K85" s="57" t="s">
        <v>72</v>
      </c>
    </row>
    <row r="86" spans="1:26" s="1" customFormat="1" ht="60" x14ac:dyDescent="0.25">
      <c r="A86" s="16">
        <v>19</v>
      </c>
      <c r="B86" s="129" t="s">
        <v>251</v>
      </c>
      <c r="C86" s="156" t="s">
        <v>252</v>
      </c>
      <c r="D86" s="129" t="s">
        <v>253</v>
      </c>
      <c r="E86" s="15" t="s">
        <v>2</v>
      </c>
      <c r="F86" s="15">
        <v>1</v>
      </c>
      <c r="G86" s="114"/>
      <c r="H86" s="108">
        <v>250000</v>
      </c>
      <c r="I86" s="157">
        <f>H86*1.12</f>
        <v>280000</v>
      </c>
      <c r="J86" s="15" t="s">
        <v>254</v>
      </c>
      <c r="K86" s="16" t="s">
        <v>78</v>
      </c>
    </row>
    <row r="87" spans="1:26" s="1" customFormat="1" x14ac:dyDescent="0.25">
      <c r="A87" s="172" t="s">
        <v>11</v>
      </c>
      <c r="B87" s="172"/>
      <c r="C87" s="172"/>
      <c r="D87" s="172"/>
      <c r="E87" s="172"/>
      <c r="F87" s="172"/>
      <c r="G87" s="172"/>
      <c r="H87" s="49">
        <f>SUM(H68:H86)</f>
        <v>493206549</v>
      </c>
      <c r="I87" s="49">
        <f>SUM(I68:I86)</f>
        <v>550335914.88000011</v>
      </c>
      <c r="J87" s="69"/>
      <c r="K87" s="69"/>
    </row>
    <row r="88" spans="1:26" s="1" customFormat="1" x14ac:dyDescent="0.25">
      <c r="A88" s="172" t="s">
        <v>45</v>
      </c>
      <c r="B88" s="172"/>
      <c r="C88" s="172"/>
      <c r="D88" s="172"/>
      <c r="E88" s="172"/>
      <c r="F88" s="172"/>
      <c r="G88" s="172"/>
      <c r="H88" s="49">
        <f>H66+H87</f>
        <v>524415095.648552</v>
      </c>
      <c r="I88" s="49">
        <f>I66+I87</f>
        <v>585289487.12637842</v>
      </c>
      <c r="J88" s="69"/>
      <c r="K88" s="69"/>
    </row>
    <row r="89" spans="1:26" s="1" customFormat="1" x14ac:dyDescent="0.25">
      <c r="A89" s="181" t="s">
        <v>46</v>
      </c>
      <c r="B89" s="181"/>
      <c r="C89" s="181"/>
      <c r="D89" s="181"/>
      <c r="E89" s="181"/>
      <c r="F89" s="181"/>
      <c r="G89" s="181"/>
      <c r="H89" s="50">
        <f>H88+H42</f>
        <v>1069531242.6485519</v>
      </c>
      <c r="I89" s="50">
        <f>I88+I42</f>
        <v>1195111571.2863784</v>
      </c>
      <c r="J89" s="155"/>
      <c r="K89" s="155"/>
    </row>
    <row r="90" spans="1:26" x14ac:dyDescent="0.25">
      <c r="A90" s="31"/>
      <c r="J90" s="72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x14ac:dyDescent="0.25">
      <c r="A91" s="179" t="s">
        <v>266</v>
      </c>
      <c r="B91" s="179"/>
      <c r="C91" s="179"/>
      <c r="D91" s="179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x14ac:dyDescent="0.25">
      <c r="A92" s="41"/>
      <c r="J92" s="72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" customHeight="1" x14ac:dyDescent="0.25">
      <c r="A93" s="180" t="s">
        <v>237</v>
      </c>
      <c r="B93" s="180"/>
      <c r="C93" s="180"/>
      <c r="D93" s="180"/>
      <c r="E93" s="180"/>
      <c r="F93" s="180"/>
      <c r="J93" s="72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x14ac:dyDescent="0.25">
      <c r="A94" s="180"/>
      <c r="B94" s="180"/>
      <c r="C94" s="180"/>
      <c r="D94" s="180"/>
      <c r="E94" s="180"/>
      <c r="F94" s="180"/>
      <c r="I94" s="60" t="s">
        <v>147</v>
      </c>
      <c r="J94" s="72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x14ac:dyDescent="0.25">
      <c r="J95" s="72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7" spans="1:26" x14ac:dyDescent="0.25">
      <c r="A97" s="31"/>
      <c r="B97" s="31"/>
      <c r="D97" s="31"/>
      <c r="H97" s="31"/>
      <c r="I97" s="31"/>
      <c r="J97" s="72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x14ac:dyDescent="0.25">
      <c r="A98" s="31"/>
      <c r="B98" s="31"/>
      <c r="D98" s="31"/>
      <c r="H98" s="31"/>
      <c r="I98" s="31"/>
      <c r="J98" s="72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</sheetData>
  <mergeCells count="17">
    <mergeCell ref="A91:D91"/>
    <mergeCell ref="A93:F94"/>
    <mergeCell ref="A89:G89"/>
    <mergeCell ref="A88:G88"/>
    <mergeCell ref="A87:G87"/>
    <mergeCell ref="A12:K12"/>
    <mergeCell ref="A43:K43"/>
    <mergeCell ref="A19:K19"/>
    <mergeCell ref="A67:K67"/>
    <mergeCell ref="A41:G41"/>
    <mergeCell ref="A42:G42"/>
    <mergeCell ref="A15:G15"/>
    <mergeCell ref="A13:K13"/>
    <mergeCell ref="A44:K44"/>
    <mergeCell ref="A66:G66"/>
    <mergeCell ref="A16:K16"/>
    <mergeCell ref="A18:G18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82" zoomScale="80" zoomScaleNormal="80" workbookViewId="0">
      <selection activeCell="I89" sqref="I89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83" t="s">
        <v>177</v>
      </c>
      <c r="H1" s="183"/>
      <c r="I1" s="183"/>
      <c r="J1" s="183"/>
      <c r="K1" s="183"/>
    </row>
    <row r="2" spans="1:11" ht="18.75" x14ac:dyDescent="0.25">
      <c r="G2" s="7" t="s">
        <v>219</v>
      </c>
      <c r="H2" s="117"/>
      <c r="I2" s="117"/>
    </row>
    <row r="3" spans="1:11" ht="18.75" x14ac:dyDescent="0.25">
      <c r="F3" s="18"/>
      <c r="G3" s="18" t="s">
        <v>228</v>
      </c>
      <c r="H3" s="18"/>
      <c r="I3" s="18"/>
      <c r="J3" s="18"/>
      <c r="K3" s="21"/>
    </row>
    <row r="4" spans="1:11" ht="18.75" x14ac:dyDescent="0.25">
      <c r="G4" s="7"/>
      <c r="H4" s="118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178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68" t="s">
        <v>27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1" s="4" customFormat="1" ht="15" customHeight="1" x14ac:dyDescent="0.25">
      <c r="A11" s="172" t="s">
        <v>176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s="32" customFormat="1" ht="45" x14ac:dyDescent="0.25">
      <c r="A12" s="26">
        <v>1</v>
      </c>
      <c r="B12" s="78" t="s">
        <v>179</v>
      </c>
      <c r="C12" s="9" t="s">
        <v>42</v>
      </c>
      <c r="D12" s="78" t="s">
        <v>180</v>
      </c>
      <c r="E12" s="79" t="s">
        <v>181</v>
      </c>
      <c r="F12" s="79" t="s">
        <v>182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19" t="s">
        <v>183</v>
      </c>
      <c r="K12" s="8" t="s">
        <v>61</v>
      </c>
    </row>
    <row r="13" spans="1:11" s="32" customFormat="1" ht="15" customHeight="1" x14ac:dyDescent="0.25">
      <c r="A13" s="172" t="s">
        <v>184</v>
      </c>
      <c r="B13" s="172"/>
      <c r="C13" s="172"/>
      <c r="D13" s="172"/>
      <c r="E13" s="172"/>
      <c r="F13" s="172"/>
      <c r="G13" s="172"/>
      <c r="H13" s="49">
        <f>H12</f>
        <v>669630</v>
      </c>
      <c r="I13" s="49">
        <f>I12</f>
        <v>749985.60000000009</v>
      </c>
      <c r="J13" s="71"/>
      <c r="K13" s="67"/>
    </row>
    <row r="14" spans="1:11" s="32" customFormat="1" ht="15" customHeight="1" x14ac:dyDescent="0.25">
      <c r="A14" s="172" t="s">
        <v>280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</row>
    <row r="15" spans="1:11" s="32" customFormat="1" ht="87.75" customHeight="1" x14ac:dyDescent="0.25">
      <c r="A15" s="17">
        <v>1</v>
      </c>
      <c r="B15" s="22" t="s">
        <v>282</v>
      </c>
      <c r="C15" s="57" t="s">
        <v>276</v>
      </c>
      <c r="D15" s="22" t="s">
        <v>282</v>
      </c>
      <c r="E15" s="57" t="s">
        <v>283</v>
      </c>
      <c r="F15" s="57">
        <v>1</v>
      </c>
      <c r="G15" s="11"/>
      <c r="H15" s="5">
        <v>37350000</v>
      </c>
      <c r="I15" s="11">
        <f>H15*1.12</f>
        <v>41832000.000000007</v>
      </c>
      <c r="J15" s="120" t="s">
        <v>284</v>
      </c>
      <c r="K15" s="12" t="s">
        <v>285</v>
      </c>
    </row>
    <row r="16" spans="1:11" s="32" customFormat="1" ht="15" customHeight="1" x14ac:dyDescent="0.25">
      <c r="A16" s="172" t="s">
        <v>281</v>
      </c>
      <c r="B16" s="172"/>
      <c r="C16" s="172"/>
      <c r="D16" s="172"/>
      <c r="E16" s="172"/>
      <c r="F16" s="172"/>
      <c r="G16" s="172"/>
      <c r="H16" s="49">
        <f>H15</f>
        <v>37350000</v>
      </c>
      <c r="I16" s="49">
        <f>I15</f>
        <v>41832000.000000007</v>
      </c>
      <c r="J16" s="71"/>
      <c r="K16" s="67"/>
    </row>
    <row r="17" spans="1:11" s="4" customFormat="1" ht="15" customHeight="1" x14ac:dyDescent="0.25">
      <c r="A17" s="172" t="s">
        <v>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</row>
    <row r="18" spans="1:11" s="27" customFormat="1" ht="45" x14ac:dyDescent="0.25">
      <c r="A18" s="26">
        <v>1</v>
      </c>
      <c r="B18" s="22" t="s">
        <v>226</v>
      </c>
      <c r="C18" s="9" t="s">
        <v>42</v>
      </c>
      <c r="D18" s="22" t="s">
        <v>226</v>
      </c>
      <c r="E18" s="11" t="s">
        <v>30</v>
      </c>
      <c r="F18" s="11">
        <v>1</v>
      </c>
      <c r="G18" s="11"/>
      <c r="H18" s="11">
        <v>2300000</v>
      </c>
      <c r="I18" s="11">
        <v>2300000</v>
      </c>
      <c r="J18" s="98" t="s">
        <v>225</v>
      </c>
      <c r="K18" s="8" t="s">
        <v>185</v>
      </c>
    </row>
    <row r="19" spans="1:11" s="27" customFormat="1" ht="45" x14ac:dyDescent="0.25">
      <c r="A19" s="26">
        <v>2</v>
      </c>
      <c r="B19" s="38" t="s">
        <v>99</v>
      </c>
      <c r="C19" s="9" t="s">
        <v>42</v>
      </c>
      <c r="D19" s="38" t="s">
        <v>99</v>
      </c>
      <c r="E19" s="40" t="s">
        <v>30</v>
      </c>
      <c r="F19" s="40">
        <v>1</v>
      </c>
      <c r="G19" s="40"/>
      <c r="H19" s="11">
        <v>900000</v>
      </c>
      <c r="I19" s="11">
        <v>900000</v>
      </c>
      <c r="J19" s="98" t="s">
        <v>225</v>
      </c>
      <c r="K19" s="28" t="s">
        <v>186</v>
      </c>
    </row>
    <row r="20" spans="1:11" s="27" customFormat="1" ht="45" x14ac:dyDescent="0.25">
      <c r="A20" s="26">
        <v>3</v>
      </c>
      <c r="B20" s="22" t="s">
        <v>100</v>
      </c>
      <c r="C20" s="9" t="s">
        <v>42</v>
      </c>
      <c r="D20" s="22" t="s">
        <v>100</v>
      </c>
      <c r="E20" s="11" t="s">
        <v>30</v>
      </c>
      <c r="F20" s="11">
        <v>1</v>
      </c>
      <c r="G20" s="11"/>
      <c r="H20" s="11">
        <v>2700000</v>
      </c>
      <c r="I20" s="11">
        <v>2700000</v>
      </c>
      <c r="J20" s="98" t="s">
        <v>225</v>
      </c>
      <c r="K20" s="28" t="s">
        <v>187</v>
      </c>
    </row>
    <row r="21" spans="1:11" s="27" customFormat="1" ht="75" x14ac:dyDescent="0.25">
      <c r="A21" s="26">
        <v>4</v>
      </c>
      <c r="B21" s="22" t="s">
        <v>101</v>
      </c>
      <c r="C21" s="9" t="s">
        <v>4</v>
      </c>
      <c r="D21" s="22" t="s">
        <v>102</v>
      </c>
      <c r="E21" s="11" t="s">
        <v>30</v>
      </c>
      <c r="F21" s="11">
        <v>1</v>
      </c>
      <c r="G21" s="11"/>
      <c r="H21" s="11">
        <v>17401786</v>
      </c>
      <c r="I21" s="11">
        <f t="shared" ref="I21:I29" si="1">H21*1.12</f>
        <v>19490000.32</v>
      </c>
      <c r="J21" s="119" t="s">
        <v>122</v>
      </c>
      <c r="K21" s="8" t="s">
        <v>103</v>
      </c>
    </row>
    <row r="22" spans="1:11" s="27" customFormat="1" ht="45" x14ac:dyDescent="0.25">
      <c r="A22" s="26">
        <v>5</v>
      </c>
      <c r="B22" s="54" t="s">
        <v>104</v>
      </c>
      <c r="C22" s="9" t="s">
        <v>4</v>
      </c>
      <c r="D22" s="54" t="s">
        <v>105</v>
      </c>
      <c r="E22" s="11" t="s">
        <v>30</v>
      </c>
      <c r="F22" s="55">
        <v>1</v>
      </c>
      <c r="G22" s="55"/>
      <c r="H22" s="11">
        <v>13865972</v>
      </c>
      <c r="I22" s="56">
        <f t="shared" si="1"/>
        <v>15529888.640000001</v>
      </c>
      <c r="J22" s="120" t="s">
        <v>106</v>
      </c>
      <c r="K22" s="8" t="s">
        <v>28</v>
      </c>
    </row>
    <row r="23" spans="1:11" s="27" customFormat="1" x14ac:dyDescent="0.25">
      <c r="A23" s="26">
        <v>6</v>
      </c>
      <c r="B23" s="38" t="s">
        <v>214</v>
      </c>
      <c r="C23" s="9"/>
      <c r="D23" s="22"/>
      <c r="E23" s="11"/>
      <c r="F23" s="11"/>
      <c r="G23" s="11"/>
      <c r="H23" s="11"/>
      <c r="I23" s="11"/>
      <c r="J23" s="120"/>
      <c r="K23" s="8"/>
    </row>
    <row r="24" spans="1:11" s="27" customFormat="1" x14ac:dyDescent="0.25">
      <c r="A24" s="26">
        <v>7</v>
      </c>
      <c r="B24" s="38" t="s">
        <v>214</v>
      </c>
      <c r="C24" s="59"/>
      <c r="D24" s="38"/>
      <c r="E24" s="40"/>
      <c r="F24" s="40"/>
      <c r="G24" s="40"/>
      <c r="H24" s="11"/>
      <c r="I24" s="40"/>
      <c r="J24" s="119"/>
      <c r="K24" s="28"/>
    </row>
    <row r="25" spans="1:11" s="27" customFormat="1" ht="45" x14ac:dyDescent="0.25">
      <c r="A25" s="26">
        <v>8</v>
      </c>
      <c r="B25" s="38" t="s">
        <v>107</v>
      </c>
      <c r="C25" s="59" t="s">
        <v>42</v>
      </c>
      <c r="D25" s="38" t="s">
        <v>108</v>
      </c>
      <c r="E25" s="40" t="s">
        <v>30</v>
      </c>
      <c r="F25" s="40">
        <v>1</v>
      </c>
      <c r="G25" s="40"/>
      <c r="H25" s="5">
        <v>6000000</v>
      </c>
      <c r="I25" s="40">
        <f t="shared" si="1"/>
        <v>6720000.0000000009</v>
      </c>
      <c r="J25" s="119" t="s">
        <v>138</v>
      </c>
      <c r="K25" s="28" t="s">
        <v>28</v>
      </c>
    </row>
    <row r="26" spans="1:11" s="27" customFormat="1" ht="45" x14ac:dyDescent="0.25">
      <c r="A26" s="26">
        <v>9</v>
      </c>
      <c r="B26" s="22" t="s">
        <v>109</v>
      </c>
      <c r="C26" s="9" t="s">
        <v>42</v>
      </c>
      <c r="D26" s="22" t="s">
        <v>110</v>
      </c>
      <c r="E26" s="11" t="s">
        <v>30</v>
      </c>
      <c r="F26" s="11">
        <v>1</v>
      </c>
      <c r="G26" s="11"/>
      <c r="H26" s="5">
        <v>629330</v>
      </c>
      <c r="I26" s="11">
        <f t="shared" si="1"/>
        <v>704849.60000000009</v>
      </c>
      <c r="J26" s="120" t="s">
        <v>114</v>
      </c>
      <c r="K26" s="8" t="s">
        <v>61</v>
      </c>
    </row>
    <row r="27" spans="1:11" s="27" customFormat="1" ht="105" x14ac:dyDescent="0.25">
      <c r="A27" s="26">
        <v>10</v>
      </c>
      <c r="B27" s="22" t="s">
        <v>132</v>
      </c>
      <c r="C27" s="9" t="s">
        <v>42</v>
      </c>
      <c r="D27" s="22" t="s">
        <v>272</v>
      </c>
      <c r="E27" s="11" t="s">
        <v>30</v>
      </c>
      <c r="F27" s="11">
        <v>1</v>
      </c>
      <c r="G27" s="11"/>
      <c r="H27" s="5">
        <v>1760000</v>
      </c>
      <c r="I27" s="11">
        <f t="shared" si="1"/>
        <v>1971200.0000000002</v>
      </c>
      <c r="J27" s="120" t="s">
        <v>260</v>
      </c>
      <c r="K27" s="8" t="s">
        <v>61</v>
      </c>
    </row>
    <row r="28" spans="1:11" s="27" customFormat="1" ht="45" x14ac:dyDescent="0.25">
      <c r="A28" s="26">
        <v>11</v>
      </c>
      <c r="B28" s="22" t="s">
        <v>248</v>
      </c>
      <c r="C28" s="9" t="s">
        <v>4</v>
      </c>
      <c r="D28" s="22" t="s">
        <v>249</v>
      </c>
      <c r="E28" s="11" t="s">
        <v>30</v>
      </c>
      <c r="F28" s="11">
        <v>1</v>
      </c>
      <c r="G28" s="11"/>
      <c r="H28" s="5">
        <v>96468000</v>
      </c>
      <c r="I28" s="10">
        <f t="shared" si="1"/>
        <v>108044160.00000001</v>
      </c>
      <c r="J28" s="120" t="s">
        <v>250</v>
      </c>
      <c r="K28" s="8" t="s">
        <v>61</v>
      </c>
    </row>
    <row r="29" spans="1:11" s="27" customFormat="1" ht="60" x14ac:dyDescent="0.25">
      <c r="A29" s="26">
        <v>12</v>
      </c>
      <c r="B29" s="38" t="s">
        <v>135</v>
      </c>
      <c r="C29" s="59" t="s">
        <v>4</v>
      </c>
      <c r="D29" s="38" t="s">
        <v>136</v>
      </c>
      <c r="E29" s="40" t="s">
        <v>30</v>
      </c>
      <c r="F29" s="40">
        <v>1</v>
      </c>
      <c r="G29" s="40"/>
      <c r="H29" s="64">
        <v>300000000</v>
      </c>
      <c r="I29" s="40">
        <f t="shared" si="1"/>
        <v>336000000.00000006</v>
      </c>
      <c r="J29" s="119" t="s">
        <v>137</v>
      </c>
      <c r="K29" s="28" t="s">
        <v>28</v>
      </c>
    </row>
    <row r="30" spans="1:11" s="27" customFormat="1" x14ac:dyDescent="0.25">
      <c r="A30" s="26">
        <v>13</v>
      </c>
      <c r="B30" s="38" t="s">
        <v>214</v>
      </c>
      <c r="C30" s="79"/>
      <c r="D30" s="38"/>
      <c r="E30" s="40"/>
      <c r="F30" s="40"/>
      <c r="G30" s="40"/>
      <c r="H30" s="64"/>
      <c r="I30" s="40"/>
      <c r="J30" s="119"/>
      <c r="K30" s="28"/>
    </row>
    <row r="31" spans="1:11" x14ac:dyDescent="0.25">
      <c r="A31" s="87">
        <v>14</v>
      </c>
      <c r="B31" s="38" t="s">
        <v>214</v>
      </c>
      <c r="C31" s="9"/>
      <c r="D31" s="19"/>
      <c r="E31" s="40"/>
      <c r="F31" s="89"/>
      <c r="G31" s="89"/>
      <c r="H31" s="64"/>
      <c r="I31" s="90"/>
      <c r="J31" s="57"/>
      <c r="K31" s="28"/>
    </row>
    <row r="32" spans="1:11" ht="75" x14ac:dyDescent="0.25">
      <c r="A32" s="55">
        <v>15</v>
      </c>
      <c r="B32" s="94" t="s">
        <v>188</v>
      </c>
      <c r="C32" s="9" t="s">
        <v>42</v>
      </c>
      <c r="D32" s="94" t="s">
        <v>199</v>
      </c>
      <c r="E32" s="40" t="s">
        <v>30</v>
      </c>
      <c r="F32" s="76">
        <v>1</v>
      </c>
      <c r="G32" s="55"/>
      <c r="H32" s="64">
        <v>4000000</v>
      </c>
      <c r="I32" s="40">
        <f t="shared" ref="I32" si="2">H32*1.12</f>
        <v>4480000</v>
      </c>
      <c r="J32" s="119" t="s">
        <v>154</v>
      </c>
      <c r="K32" s="28" t="s">
        <v>28</v>
      </c>
    </row>
    <row r="33" spans="1:11" x14ac:dyDescent="0.25">
      <c r="A33" s="17">
        <f>A32+1</f>
        <v>16</v>
      </c>
      <c r="B33" s="38" t="s">
        <v>214</v>
      </c>
      <c r="C33" s="89"/>
      <c r="D33" s="88"/>
      <c r="E33" s="89"/>
      <c r="F33" s="89"/>
      <c r="G33" s="89"/>
      <c r="H33" s="90"/>
      <c r="I33" s="90"/>
      <c r="J33" s="89"/>
      <c r="K33" s="111"/>
    </row>
    <row r="34" spans="1:11" s="4" customFormat="1" x14ac:dyDescent="0.25">
      <c r="A34" s="17">
        <f t="shared" ref="A34" si="3">A33+1</f>
        <v>17</v>
      </c>
      <c r="B34" s="38" t="s">
        <v>214</v>
      </c>
      <c r="C34" s="9"/>
      <c r="D34" s="95"/>
      <c r="E34" s="40"/>
      <c r="F34" s="57"/>
      <c r="G34" s="89"/>
      <c r="H34" s="64"/>
      <c r="I34" s="11"/>
      <c r="J34" s="120"/>
      <c r="K34" s="28"/>
    </row>
    <row r="35" spans="1:11" s="27" customFormat="1" ht="75" x14ac:dyDescent="0.25">
      <c r="A35" s="26">
        <f>A34+1</f>
        <v>18</v>
      </c>
      <c r="B35" s="142" t="s">
        <v>220</v>
      </c>
      <c r="C35" s="59" t="s">
        <v>4</v>
      </c>
      <c r="D35" s="142" t="s">
        <v>221</v>
      </c>
      <c r="E35" s="40" t="s">
        <v>30</v>
      </c>
      <c r="F35" s="140">
        <v>1</v>
      </c>
      <c r="G35" s="55"/>
      <c r="H35" s="141">
        <v>53571429</v>
      </c>
      <c r="I35" s="141">
        <v>60000000</v>
      </c>
      <c r="J35" s="143" t="s">
        <v>222</v>
      </c>
      <c r="K35" s="28" t="s">
        <v>61</v>
      </c>
    </row>
    <row r="36" spans="1:11" s="27" customFormat="1" x14ac:dyDescent="0.25">
      <c r="A36" s="26">
        <v>19</v>
      </c>
      <c r="B36" s="38" t="s">
        <v>214</v>
      </c>
      <c r="C36" s="59"/>
      <c r="D36" s="142"/>
      <c r="E36" s="140"/>
      <c r="F36" s="140"/>
      <c r="G36" s="55"/>
      <c r="H36" s="141"/>
      <c r="I36" s="11"/>
      <c r="J36" s="143"/>
      <c r="K36" s="28"/>
    </row>
    <row r="37" spans="1:11" s="27" customFormat="1" ht="45" x14ac:dyDescent="0.25">
      <c r="A37" s="26">
        <f>A36+1</f>
        <v>20</v>
      </c>
      <c r="B37" s="19" t="s">
        <v>246</v>
      </c>
      <c r="C37" s="9" t="s">
        <v>42</v>
      </c>
      <c r="D37" s="23" t="s">
        <v>247</v>
      </c>
      <c r="E37" s="17" t="s">
        <v>30</v>
      </c>
      <c r="F37" s="57">
        <v>1</v>
      </c>
      <c r="G37" s="124"/>
      <c r="H37" s="5">
        <v>7500000</v>
      </c>
      <c r="I37" s="40">
        <f>H37*1.12</f>
        <v>8400000</v>
      </c>
      <c r="J37" s="100" t="s">
        <v>245</v>
      </c>
      <c r="K37" s="28" t="s">
        <v>31</v>
      </c>
    </row>
    <row r="38" spans="1:11" s="27" customFormat="1" x14ac:dyDescent="0.25">
      <c r="A38" s="26">
        <v>21</v>
      </c>
      <c r="B38" s="38" t="s">
        <v>214</v>
      </c>
      <c r="C38" s="9"/>
      <c r="D38" s="23"/>
      <c r="E38" s="17"/>
      <c r="F38" s="57"/>
      <c r="G38" s="124"/>
      <c r="H38" s="5"/>
      <c r="I38" s="40"/>
      <c r="J38" s="100"/>
      <c r="K38" s="28"/>
    </row>
    <row r="39" spans="1:11" s="4" customFormat="1" ht="15" customHeight="1" x14ac:dyDescent="0.25">
      <c r="A39" s="121" t="s">
        <v>32</v>
      </c>
      <c r="B39" s="116"/>
      <c r="C39" s="116"/>
      <c r="D39" s="116"/>
      <c r="E39" s="116"/>
      <c r="F39" s="116"/>
      <c r="G39" s="116"/>
      <c r="H39" s="49">
        <f>SUM(H18:H37)</f>
        <v>507096517</v>
      </c>
      <c r="I39" s="49">
        <f>SUM(I18:I37)</f>
        <v>567240098.56000006</v>
      </c>
      <c r="J39" s="122"/>
      <c r="K39" s="42"/>
    </row>
    <row r="40" spans="1:11" s="4" customFormat="1" ht="15" customHeight="1" x14ac:dyDescent="0.25">
      <c r="A40" s="182" t="s">
        <v>47</v>
      </c>
      <c r="B40" s="182"/>
      <c r="C40" s="182"/>
      <c r="D40" s="182"/>
      <c r="E40" s="182"/>
      <c r="F40" s="182"/>
      <c r="G40" s="182"/>
      <c r="H40" s="49">
        <f>H13+H16+H39</f>
        <v>545116147</v>
      </c>
      <c r="I40" s="49">
        <f>I13+I16+I39</f>
        <v>609822084.16000009</v>
      </c>
      <c r="J40" s="122"/>
      <c r="K40" s="42"/>
    </row>
    <row r="41" spans="1:11" s="4" customFormat="1" x14ac:dyDescent="0.25">
      <c r="A41" s="168" t="s">
        <v>43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1" s="4" customFormat="1" x14ac:dyDescent="0.25">
      <c r="A42" s="172" t="s">
        <v>176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</row>
    <row r="43" spans="1:11" s="27" customFormat="1" ht="60" x14ac:dyDescent="0.25">
      <c r="A43" s="26">
        <v>1</v>
      </c>
      <c r="B43" s="129" t="s">
        <v>267</v>
      </c>
      <c r="C43" s="132" t="s">
        <v>268</v>
      </c>
      <c r="D43" s="129" t="s">
        <v>269</v>
      </c>
      <c r="E43" s="15" t="s">
        <v>264</v>
      </c>
      <c r="F43" s="15">
        <v>5.7099999999999998E-2</v>
      </c>
      <c r="G43" s="159">
        <v>44458709.979999997</v>
      </c>
      <c r="H43" s="160">
        <f>F43*G43</f>
        <v>2538592.3398579997</v>
      </c>
      <c r="I43" s="161">
        <f>H43*1.12</f>
        <v>2843223.4206409599</v>
      </c>
      <c r="J43" s="15" t="s">
        <v>270</v>
      </c>
      <c r="K43" s="28" t="s">
        <v>61</v>
      </c>
    </row>
    <row r="44" spans="1:11" s="27" customFormat="1" ht="60" x14ac:dyDescent="0.25">
      <c r="A44" s="26">
        <v>2</v>
      </c>
      <c r="B44" s="129" t="s">
        <v>267</v>
      </c>
      <c r="C44" s="132" t="s">
        <v>268</v>
      </c>
      <c r="D44" s="129" t="s">
        <v>269</v>
      </c>
      <c r="E44" s="15" t="s">
        <v>264</v>
      </c>
      <c r="F44" s="15">
        <v>3.9199999999999999E-2</v>
      </c>
      <c r="G44" s="159">
        <v>49899600.25</v>
      </c>
      <c r="H44" s="160">
        <f>F44*G44</f>
        <v>1956064.3297999999</v>
      </c>
      <c r="I44" s="161">
        <f>H44*1.12</f>
        <v>2190792.0493760002</v>
      </c>
      <c r="J44" s="15" t="s">
        <v>270</v>
      </c>
      <c r="K44" s="28" t="s">
        <v>61</v>
      </c>
    </row>
    <row r="45" spans="1:11" s="27" customFormat="1" ht="60" x14ac:dyDescent="0.25">
      <c r="A45" s="26">
        <v>3</v>
      </c>
      <c r="B45" s="129" t="s">
        <v>267</v>
      </c>
      <c r="C45" s="132" t="s">
        <v>268</v>
      </c>
      <c r="D45" s="129" t="s">
        <v>269</v>
      </c>
      <c r="E45" s="15" t="s">
        <v>264</v>
      </c>
      <c r="F45" s="15">
        <v>4.0800000000000003E-2</v>
      </c>
      <c r="G45" s="159">
        <v>28153533.82</v>
      </c>
      <c r="H45" s="160">
        <f>F45*G45</f>
        <v>1148664.179856</v>
      </c>
      <c r="I45" s="161">
        <f>H45*1.12</f>
        <v>1286503.88143872</v>
      </c>
      <c r="J45" s="15" t="s">
        <v>270</v>
      </c>
      <c r="K45" s="28" t="s">
        <v>61</v>
      </c>
    </row>
    <row r="46" spans="1:11" s="27" customFormat="1" ht="60" x14ac:dyDescent="0.25">
      <c r="A46" s="26">
        <v>4</v>
      </c>
      <c r="B46" s="129" t="s">
        <v>267</v>
      </c>
      <c r="C46" s="132" t="s">
        <v>268</v>
      </c>
      <c r="D46" s="129" t="s">
        <v>269</v>
      </c>
      <c r="E46" s="15" t="s">
        <v>264</v>
      </c>
      <c r="F46" s="15">
        <v>4.2700000000000002E-2</v>
      </c>
      <c r="G46" s="159">
        <v>22608097.66</v>
      </c>
      <c r="H46" s="160">
        <f>F46*G46</f>
        <v>965365.77008200006</v>
      </c>
      <c r="I46" s="161">
        <f>H46*1.12</f>
        <v>1081209.6624918401</v>
      </c>
      <c r="J46" s="15" t="s">
        <v>270</v>
      </c>
      <c r="K46" s="28" t="s">
        <v>61</v>
      </c>
    </row>
    <row r="47" spans="1:11" s="27" customFormat="1" ht="60" x14ac:dyDescent="0.25">
      <c r="A47" s="26">
        <v>5</v>
      </c>
      <c r="B47" s="129" t="s">
        <v>267</v>
      </c>
      <c r="C47" s="132" t="s">
        <v>268</v>
      </c>
      <c r="D47" s="129" t="s">
        <v>269</v>
      </c>
      <c r="E47" s="15" t="s">
        <v>264</v>
      </c>
      <c r="F47" s="15">
        <v>3.6299999999999999E-2</v>
      </c>
      <c r="G47" s="159">
        <v>39315229.200000003</v>
      </c>
      <c r="H47" s="160">
        <f>F47*G47</f>
        <v>1427142.81996</v>
      </c>
      <c r="I47" s="161">
        <f>H47*1.12</f>
        <v>1598399.9583552002</v>
      </c>
      <c r="J47" s="15" t="s">
        <v>270</v>
      </c>
      <c r="K47" s="28" t="s">
        <v>61</v>
      </c>
    </row>
    <row r="48" spans="1:11" s="27" customFormat="1" ht="60" x14ac:dyDescent="0.25">
      <c r="A48" s="26">
        <v>6</v>
      </c>
      <c r="B48" s="129" t="s">
        <v>267</v>
      </c>
      <c r="C48" s="132" t="s">
        <v>268</v>
      </c>
      <c r="D48" s="129" t="s">
        <v>269</v>
      </c>
      <c r="E48" s="15" t="s">
        <v>264</v>
      </c>
      <c r="F48" s="15">
        <v>3.2099999999999997E-2</v>
      </c>
      <c r="G48" s="159">
        <v>68446682.239999995</v>
      </c>
      <c r="H48" s="160">
        <f t="shared" ref="H48:H63" si="4">F48*G48</f>
        <v>2197138.4999039997</v>
      </c>
      <c r="I48" s="161">
        <f t="shared" ref="I48:I63" si="5">H48*1.12</f>
        <v>2460795.1198924799</v>
      </c>
      <c r="J48" s="15" t="s">
        <v>270</v>
      </c>
      <c r="K48" s="28" t="s">
        <v>61</v>
      </c>
    </row>
    <row r="49" spans="1:11" s="27" customFormat="1" ht="60" x14ac:dyDescent="0.25">
      <c r="A49" s="26">
        <v>7</v>
      </c>
      <c r="B49" s="129" t="s">
        <v>267</v>
      </c>
      <c r="C49" s="132" t="s">
        <v>268</v>
      </c>
      <c r="D49" s="129" t="s">
        <v>269</v>
      </c>
      <c r="E49" s="15" t="s">
        <v>264</v>
      </c>
      <c r="F49" s="15">
        <v>3.4299999999999997E-2</v>
      </c>
      <c r="G49" s="159">
        <v>45272267.049999997</v>
      </c>
      <c r="H49" s="160">
        <f t="shared" si="4"/>
        <v>1552838.7598149998</v>
      </c>
      <c r="I49" s="161">
        <f t="shared" si="5"/>
        <v>1739179.4109927998</v>
      </c>
      <c r="J49" s="15" t="s">
        <v>270</v>
      </c>
      <c r="K49" s="28" t="s">
        <v>61</v>
      </c>
    </row>
    <row r="50" spans="1:11" s="27" customFormat="1" ht="60" x14ac:dyDescent="0.25">
      <c r="A50" s="26">
        <v>8</v>
      </c>
      <c r="B50" s="129" t="s">
        <v>267</v>
      </c>
      <c r="C50" s="132" t="s">
        <v>268</v>
      </c>
      <c r="D50" s="129" t="s">
        <v>269</v>
      </c>
      <c r="E50" s="15" t="s">
        <v>264</v>
      </c>
      <c r="F50" s="15">
        <v>3.3099999999999997E-2</v>
      </c>
      <c r="G50" s="159">
        <v>45396954.380000003</v>
      </c>
      <c r="H50" s="160">
        <f t="shared" si="4"/>
        <v>1502639.189978</v>
      </c>
      <c r="I50" s="161">
        <f t="shared" si="5"/>
        <v>1682955.8927753603</v>
      </c>
      <c r="J50" s="15" t="s">
        <v>270</v>
      </c>
      <c r="K50" s="28" t="s">
        <v>61</v>
      </c>
    </row>
    <row r="51" spans="1:11" s="27" customFormat="1" ht="60" x14ac:dyDescent="0.25">
      <c r="A51" s="26">
        <v>9</v>
      </c>
      <c r="B51" s="129" t="s">
        <v>267</v>
      </c>
      <c r="C51" s="132" t="s">
        <v>268</v>
      </c>
      <c r="D51" s="129" t="s">
        <v>269</v>
      </c>
      <c r="E51" s="15" t="s">
        <v>264</v>
      </c>
      <c r="F51" s="15">
        <v>3.4200000000000001E-2</v>
      </c>
      <c r="G51" s="159">
        <v>45443085.670000002</v>
      </c>
      <c r="H51" s="160">
        <f t="shared" si="4"/>
        <v>1554153.5299140001</v>
      </c>
      <c r="I51" s="161">
        <f t="shared" si="5"/>
        <v>1740651.9535036802</v>
      </c>
      <c r="J51" s="15" t="s">
        <v>270</v>
      </c>
      <c r="K51" s="28" t="s">
        <v>61</v>
      </c>
    </row>
    <row r="52" spans="1:11" s="27" customFormat="1" ht="60" x14ac:dyDescent="0.25">
      <c r="A52" s="26">
        <v>10</v>
      </c>
      <c r="B52" s="129" t="s">
        <v>267</v>
      </c>
      <c r="C52" s="132" t="s">
        <v>268</v>
      </c>
      <c r="D52" s="129" t="s">
        <v>269</v>
      </c>
      <c r="E52" s="15" t="s">
        <v>264</v>
      </c>
      <c r="F52" s="15">
        <v>3.4099999999999998E-2</v>
      </c>
      <c r="G52" s="159">
        <v>27008561.579999998</v>
      </c>
      <c r="H52" s="160">
        <f t="shared" si="4"/>
        <v>920991.94987799984</v>
      </c>
      <c r="I52" s="161">
        <f t="shared" si="5"/>
        <v>1031510.9838633599</v>
      </c>
      <c r="J52" s="15" t="s">
        <v>270</v>
      </c>
      <c r="K52" s="28" t="s">
        <v>61</v>
      </c>
    </row>
    <row r="53" spans="1:11" s="27" customFormat="1" ht="60" x14ac:dyDescent="0.25">
      <c r="A53" s="26">
        <v>11</v>
      </c>
      <c r="B53" s="129" t="s">
        <v>267</v>
      </c>
      <c r="C53" s="132" t="s">
        <v>268</v>
      </c>
      <c r="D53" s="129" t="s">
        <v>269</v>
      </c>
      <c r="E53" s="15" t="s">
        <v>264</v>
      </c>
      <c r="F53" s="15">
        <v>3.0499999999999999E-2</v>
      </c>
      <c r="G53" s="159">
        <v>71826458.030000001</v>
      </c>
      <c r="H53" s="160">
        <f t="shared" si="4"/>
        <v>2190706.9699149998</v>
      </c>
      <c r="I53" s="161">
        <f t="shared" si="5"/>
        <v>2453591.8063047999</v>
      </c>
      <c r="J53" s="15" t="s">
        <v>270</v>
      </c>
      <c r="K53" s="28" t="s">
        <v>61</v>
      </c>
    </row>
    <row r="54" spans="1:11" s="27" customFormat="1" ht="60" x14ac:dyDescent="0.25">
      <c r="A54" s="26">
        <v>12</v>
      </c>
      <c r="B54" s="129" t="s">
        <v>267</v>
      </c>
      <c r="C54" s="132" t="s">
        <v>268</v>
      </c>
      <c r="D54" s="129" t="s">
        <v>269</v>
      </c>
      <c r="E54" s="15" t="s">
        <v>264</v>
      </c>
      <c r="F54" s="163">
        <v>3.3000000000000002E-2</v>
      </c>
      <c r="G54" s="159">
        <v>24524082.420000002</v>
      </c>
      <c r="H54" s="160">
        <f t="shared" si="4"/>
        <v>809294.71986000007</v>
      </c>
      <c r="I54" s="161">
        <f t="shared" si="5"/>
        <v>906410.08624320012</v>
      </c>
      <c r="J54" s="15" t="s">
        <v>270</v>
      </c>
      <c r="K54" s="28" t="s">
        <v>61</v>
      </c>
    </row>
    <row r="55" spans="1:11" s="27" customFormat="1" ht="60" x14ac:dyDescent="0.25">
      <c r="A55" s="26">
        <v>13</v>
      </c>
      <c r="B55" s="129" t="s">
        <v>267</v>
      </c>
      <c r="C55" s="132" t="s">
        <v>268</v>
      </c>
      <c r="D55" s="129" t="s">
        <v>269</v>
      </c>
      <c r="E55" s="15" t="s">
        <v>264</v>
      </c>
      <c r="F55" s="163">
        <v>3.1E-2</v>
      </c>
      <c r="G55" s="159">
        <v>50853137.420000002</v>
      </c>
      <c r="H55" s="160">
        <f t="shared" si="4"/>
        <v>1576447.2600199999</v>
      </c>
      <c r="I55" s="161">
        <f t="shared" si="5"/>
        <v>1765620.9312224002</v>
      </c>
      <c r="J55" s="15" t="s">
        <v>270</v>
      </c>
      <c r="K55" s="28" t="s">
        <v>61</v>
      </c>
    </row>
    <row r="56" spans="1:11" s="27" customFormat="1" ht="60" x14ac:dyDescent="0.25">
      <c r="A56" s="26">
        <v>14</v>
      </c>
      <c r="B56" s="129" t="s">
        <v>267</v>
      </c>
      <c r="C56" s="132" t="s">
        <v>268</v>
      </c>
      <c r="D56" s="129" t="s">
        <v>269</v>
      </c>
      <c r="E56" s="15" t="s">
        <v>264</v>
      </c>
      <c r="F56" s="15">
        <v>3.3700000000000001E-2</v>
      </c>
      <c r="G56" s="159">
        <v>57301705.640000001</v>
      </c>
      <c r="H56" s="160">
        <f t="shared" si="4"/>
        <v>1931067.480068</v>
      </c>
      <c r="I56" s="161">
        <f t="shared" si="5"/>
        <v>2162795.5776761603</v>
      </c>
      <c r="J56" s="15" t="s">
        <v>270</v>
      </c>
      <c r="K56" s="28" t="s">
        <v>61</v>
      </c>
    </row>
    <row r="57" spans="1:11" s="27" customFormat="1" ht="60" x14ac:dyDescent="0.25">
      <c r="A57" s="26">
        <v>15</v>
      </c>
      <c r="B57" s="129" t="s">
        <v>267</v>
      </c>
      <c r="C57" s="132" t="s">
        <v>268</v>
      </c>
      <c r="D57" s="129" t="s">
        <v>269</v>
      </c>
      <c r="E57" s="15" t="s">
        <v>264</v>
      </c>
      <c r="F57" s="15">
        <v>3.2300000000000002E-2</v>
      </c>
      <c r="G57" s="159">
        <v>28859486.07</v>
      </c>
      <c r="H57" s="160">
        <f t="shared" si="4"/>
        <v>932161.40006100002</v>
      </c>
      <c r="I57" s="161">
        <f t="shared" si="5"/>
        <v>1044020.7680683201</v>
      </c>
      <c r="J57" s="15" t="s">
        <v>270</v>
      </c>
      <c r="K57" s="28" t="s">
        <v>61</v>
      </c>
    </row>
    <row r="58" spans="1:11" s="27" customFormat="1" ht="60" x14ac:dyDescent="0.25">
      <c r="A58" s="26">
        <v>16</v>
      </c>
      <c r="B58" s="129" t="s">
        <v>267</v>
      </c>
      <c r="C58" s="132" t="s">
        <v>268</v>
      </c>
      <c r="D58" s="129" t="s">
        <v>269</v>
      </c>
      <c r="E58" s="15" t="s">
        <v>264</v>
      </c>
      <c r="F58" s="15">
        <v>3.1099999999999999E-2</v>
      </c>
      <c r="G58" s="159">
        <v>23208816.719999999</v>
      </c>
      <c r="H58" s="160">
        <f t="shared" si="4"/>
        <v>721794.19999199989</v>
      </c>
      <c r="I58" s="161">
        <f t="shared" si="5"/>
        <v>808409.50399103994</v>
      </c>
      <c r="J58" s="15" t="s">
        <v>270</v>
      </c>
      <c r="K58" s="28" t="s">
        <v>61</v>
      </c>
    </row>
    <row r="59" spans="1:11" s="27" customFormat="1" ht="60" x14ac:dyDescent="0.25">
      <c r="A59" s="26">
        <v>17</v>
      </c>
      <c r="B59" s="129" t="s">
        <v>267</v>
      </c>
      <c r="C59" s="132" t="s">
        <v>268</v>
      </c>
      <c r="D59" s="129" t="s">
        <v>269</v>
      </c>
      <c r="E59" s="15" t="s">
        <v>264</v>
      </c>
      <c r="F59" s="15">
        <v>3.04E-2</v>
      </c>
      <c r="G59" s="159">
        <v>56162109.869999997</v>
      </c>
      <c r="H59" s="160">
        <f t="shared" si="4"/>
        <v>1707328.140048</v>
      </c>
      <c r="I59" s="161">
        <f t="shared" si="5"/>
        <v>1912207.5168537602</v>
      </c>
      <c r="J59" s="15" t="s">
        <v>270</v>
      </c>
      <c r="K59" s="28" t="s">
        <v>61</v>
      </c>
    </row>
    <row r="60" spans="1:11" s="27" customFormat="1" ht="60" x14ac:dyDescent="0.25">
      <c r="A60" s="26">
        <v>18</v>
      </c>
      <c r="B60" s="129" t="s">
        <v>267</v>
      </c>
      <c r="C60" s="132" t="s">
        <v>268</v>
      </c>
      <c r="D60" s="129" t="s">
        <v>269</v>
      </c>
      <c r="E60" s="15" t="s">
        <v>264</v>
      </c>
      <c r="F60" s="163">
        <v>0.03</v>
      </c>
      <c r="G60" s="159">
        <v>42546521.329999998</v>
      </c>
      <c r="H60" s="160">
        <f t="shared" si="4"/>
        <v>1276395.6398999998</v>
      </c>
      <c r="I60" s="161">
        <f t="shared" si="5"/>
        <v>1429563.116688</v>
      </c>
      <c r="J60" s="15" t="s">
        <v>270</v>
      </c>
      <c r="K60" s="28" t="s">
        <v>61</v>
      </c>
    </row>
    <row r="61" spans="1:11" s="27" customFormat="1" ht="60" x14ac:dyDescent="0.25">
      <c r="A61" s="26">
        <v>19</v>
      </c>
      <c r="B61" s="129" t="s">
        <v>267</v>
      </c>
      <c r="C61" s="132" t="s">
        <v>268</v>
      </c>
      <c r="D61" s="129" t="s">
        <v>269</v>
      </c>
      <c r="E61" s="15" t="s">
        <v>264</v>
      </c>
      <c r="F61" s="15">
        <v>2.92E-2</v>
      </c>
      <c r="G61" s="159">
        <v>41603619.520000003</v>
      </c>
      <c r="H61" s="160">
        <f t="shared" si="4"/>
        <v>1214825.6899840001</v>
      </c>
      <c r="I61" s="161">
        <f t="shared" si="5"/>
        <v>1360604.7727820801</v>
      </c>
      <c r="J61" s="15" t="s">
        <v>270</v>
      </c>
      <c r="K61" s="28" t="s">
        <v>61</v>
      </c>
    </row>
    <row r="62" spans="1:11" s="27" customFormat="1" ht="60" x14ac:dyDescent="0.25">
      <c r="A62" s="26">
        <v>20</v>
      </c>
      <c r="B62" s="129" t="s">
        <v>267</v>
      </c>
      <c r="C62" s="132" t="s">
        <v>268</v>
      </c>
      <c r="D62" s="129" t="s">
        <v>269</v>
      </c>
      <c r="E62" s="15" t="s">
        <v>264</v>
      </c>
      <c r="F62" s="15">
        <v>2.9899999999999999E-2</v>
      </c>
      <c r="G62" s="159">
        <v>62183270.899999999</v>
      </c>
      <c r="H62" s="160">
        <f t="shared" si="4"/>
        <v>1859279.7999099998</v>
      </c>
      <c r="I62" s="161">
        <f t="shared" si="5"/>
        <v>2082393.3758992001</v>
      </c>
      <c r="J62" s="15" t="s">
        <v>270</v>
      </c>
      <c r="K62" s="28" t="s">
        <v>61</v>
      </c>
    </row>
    <row r="63" spans="1:11" s="27" customFormat="1" ht="60" x14ac:dyDescent="0.25">
      <c r="A63" s="26">
        <v>21</v>
      </c>
      <c r="B63" s="129" t="s">
        <v>267</v>
      </c>
      <c r="C63" s="132" t="s">
        <v>268</v>
      </c>
      <c r="D63" s="129" t="s">
        <v>269</v>
      </c>
      <c r="E63" s="15" t="s">
        <v>264</v>
      </c>
      <c r="F63" s="57">
        <v>4.3299999999999998E-2</v>
      </c>
      <c r="G63" s="162">
        <v>28306096.530000001</v>
      </c>
      <c r="H63" s="160">
        <f t="shared" si="4"/>
        <v>1225653.9797489999</v>
      </c>
      <c r="I63" s="161">
        <f t="shared" si="5"/>
        <v>1372732.4573188801</v>
      </c>
      <c r="J63" s="15" t="s">
        <v>270</v>
      </c>
      <c r="K63" s="28" t="s">
        <v>61</v>
      </c>
    </row>
    <row r="64" spans="1:11" s="4" customFormat="1" x14ac:dyDescent="0.25">
      <c r="A64" s="172" t="s">
        <v>184</v>
      </c>
      <c r="B64" s="172"/>
      <c r="C64" s="172"/>
      <c r="D64" s="172"/>
      <c r="E64" s="172"/>
      <c r="F64" s="172"/>
      <c r="G64" s="172"/>
      <c r="H64" s="164">
        <f>SUM(H43:H63)</f>
        <v>31208546.648552001</v>
      </c>
      <c r="I64" s="164">
        <f>SUM(I43:I63)</f>
        <v>34953572.24637825</v>
      </c>
      <c r="J64" s="71"/>
      <c r="K64" s="67"/>
    </row>
    <row r="65" spans="1:12" s="27" customFormat="1" x14ac:dyDescent="0.25">
      <c r="A65" s="172" t="s">
        <v>29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</row>
    <row r="66" spans="1:12" s="4" customFormat="1" ht="105" x14ac:dyDescent="0.25">
      <c r="A66" s="26">
        <v>1</v>
      </c>
      <c r="B66" s="85" t="s">
        <v>36</v>
      </c>
      <c r="C66" s="39" t="s">
        <v>35</v>
      </c>
      <c r="D66" s="85" t="s">
        <v>111</v>
      </c>
      <c r="E66" s="26" t="s">
        <v>30</v>
      </c>
      <c r="F66" s="39">
        <v>1</v>
      </c>
      <c r="G66" s="86"/>
      <c r="H66" s="3">
        <v>17128500</v>
      </c>
      <c r="I66" s="3">
        <v>17128500</v>
      </c>
      <c r="J66" s="123" t="s">
        <v>140</v>
      </c>
      <c r="K66" s="28" t="s">
        <v>112</v>
      </c>
    </row>
    <row r="67" spans="1:12" s="4" customFormat="1" ht="105" x14ac:dyDescent="0.25">
      <c r="A67" s="26">
        <v>2</v>
      </c>
      <c r="B67" s="20" t="s">
        <v>60</v>
      </c>
      <c r="C67" s="3" t="s">
        <v>37</v>
      </c>
      <c r="D67" s="20" t="s">
        <v>113</v>
      </c>
      <c r="E67" s="17" t="s">
        <v>30</v>
      </c>
      <c r="F67" s="57">
        <v>17</v>
      </c>
      <c r="G67" s="124"/>
      <c r="H67" s="5">
        <v>380800</v>
      </c>
      <c r="I67" s="11">
        <f t="shared" ref="I67:I70" si="6">H67*1.12</f>
        <v>426496.00000000006</v>
      </c>
      <c r="J67" s="125" t="s">
        <v>114</v>
      </c>
      <c r="K67" s="8" t="s">
        <v>112</v>
      </c>
    </row>
    <row r="68" spans="1:12" s="4" customFormat="1" ht="45" x14ac:dyDescent="0.25">
      <c r="A68" s="26">
        <v>3</v>
      </c>
      <c r="B68" s="20" t="s">
        <v>189</v>
      </c>
      <c r="C68" s="3" t="s">
        <v>37</v>
      </c>
      <c r="D68" s="20" t="s">
        <v>190</v>
      </c>
      <c r="E68" s="17" t="s">
        <v>30</v>
      </c>
      <c r="F68" s="57">
        <v>1</v>
      </c>
      <c r="G68" s="124"/>
      <c r="H68" s="5">
        <v>4486607</v>
      </c>
      <c r="I68" s="11">
        <f t="shared" si="6"/>
        <v>5024999.8400000008</v>
      </c>
      <c r="J68" s="100" t="s">
        <v>116</v>
      </c>
      <c r="K68" s="8" t="s">
        <v>28</v>
      </c>
    </row>
    <row r="69" spans="1:12" s="4" customFormat="1" ht="45" x14ac:dyDescent="0.25">
      <c r="A69" s="26">
        <v>4</v>
      </c>
      <c r="B69" s="19" t="s">
        <v>117</v>
      </c>
      <c r="C69" s="57" t="s">
        <v>118</v>
      </c>
      <c r="D69" s="19" t="s">
        <v>119</v>
      </c>
      <c r="E69" s="17" t="s">
        <v>30</v>
      </c>
      <c r="F69" s="57">
        <v>1</v>
      </c>
      <c r="G69" s="124"/>
      <c r="H69" s="5">
        <v>45000000</v>
      </c>
      <c r="I69" s="11">
        <f t="shared" si="6"/>
        <v>50400000.000000007</v>
      </c>
      <c r="J69" s="100" t="s">
        <v>116</v>
      </c>
      <c r="K69" s="8" t="s">
        <v>28</v>
      </c>
    </row>
    <row r="70" spans="1:12" s="4" customFormat="1" ht="45" x14ac:dyDescent="0.25">
      <c r="A70" s="26">
        <v>5</v>
      </c>
      <c r="B70" s="19" t="s">
        <v>210</v>
      </c>
      <c r="C70" s="57" t="s">
        <v>211</v>
      </c>
      <c r="D70" s="19" t="s">
        <v>210</v>
      </c>
      <c r="E70" s="17" t="s">
        <v>30</v>
      </c>
      <c r="F70" s="57">
        <v>1</v>
      </c>
      <c r="G70" s="124"/>
      <c r="H70" s="64">
        <v>8075000</v>
      </c>
      <c r="I70" s="11">
        <f t="shared" si="6"/>
        <v>9044000</v>
      </c>
      <c r="J70" s="99" t="s">
        <v>212</v>
      </c>
      <c r="K70" s="58" t="s">
        <v>61</v>
      </c>
    </row>
    <row r="71" spans="1:12" s="4" customFormat="1" x14ac:dyDescent="0.25">
      <c r="A71" s="26">
        <v>6</v>
      </c>
      <c r="B71" s="38" t="s">
        <v>214</v>
      </c>
      <c r="C71" s="153"/>
      <c r="D71" s="153"/>
      <c r="E71" s="153"/>
      <c r="F71" s="153"/>
      <c r="G71" s="153"/>
      <c r="H71" s="153"/>
      <c r="I71" s="153"/>
      <c r="J71" s="153"/>
      <c r="K71" s="153"/>
    </row>
    <row r="72" spans="1:12" s="32" customFormat="1" x14ac:dyDescent="0.25">
      <c r="A72" s="26">
        <v>7</v>
      </c>
      <c r="B72" s="38" t="s">
        <v>214</v>
      </c>
      <c r="C72" s="126"/>
      <c r="D72" s="38"/>
      <c r="E72" s="26"/>
      <c r="F72" s="40"/>
      <c r="G72" s="40"/>
      <c r="H72" s="11"/>
      <c r="I72" s="64"/>
      <c r="J72" s="100"/>
      <c r="K72" s="58"/>
      <c r="L72" s="61"/>
    </row>
    <row r="73" spans="1:12" s="32" customFormat="1" ht="45" x14ac:dyDescent="0.25">
      <c r="A73" s="26">
        <v>8</v>
      </c>
      <c r="B73" s="38" t="s">
        <v>120</v>
      </c>
      <c r="C73" s="59" t="s">
        <v>62</v>
      </c>
      <c r="D73" s="38" t="s">
        <v>121</v>
      </c>
      <c r="E73" s="40" t="s">
        <v>30</v>
      </c>
      <c r="F73" s="40">
        <v>1</v>
      </c>
      <c r="G73" s="40"/>
      <c r="H73" s="11">
        <v>2610478</v>
      </c>
      <c r="I73" s="40">
        <f>H73*1.12</f>
        <v>2923735.3600000003</v>
      </c>
      <c r="J73" s="119" t="s">
        <v>122</v>
      </c>
      <c r="K73" s="28" t="s">
        <v>61</v>
      </c>
      <c r="L73" s="61"/>
    </row>
    <row r="74" spans="1:12" s="32" customFormat="1" ht="30" x14ac:dyDescent="0.25">
      <c r="A74" s="26">
        <v>9</v>
      </c>
      <c r="B74" s="22" t="s">
        <v>59</v>
      </c>
      <c r="C74" s="59" t="s">
        <v>62</v>
      </c>
      <c r="D74" s="22" t="s">
        <v>33</v>
      </c>
      <c r="E74" s="40" t="s">
        <v>30</v>
      </c>
      <c r="F74" s="11">
        <v>1</v>
      </c>
      <c r="G74" s="11"/>
      <c r="H74" s="11">
        <v>54895500</v>
      </c>
      <c r="I74" s="11">
        <f t="shared" ref="I74:I81" si="7">H74*1.12</f>
        <v>61482960.000000007</v>
      </c>
      <c r="J74" s="98" t="s">
        <v>123</v>
      </c>
      <c r="K74" s="8" t="s">
        <v>34</v>
      </c>
      <c r="L74" s="61"/>
    </row>
    <row r="75" spans="1:12" s="32" customFormat="1" ht="30" x14ac:dyDescent="0.25">
      <c r="A75" s="26">
        <v>10</v>
      </c>
      <c r="B75" s="22" t="s">
        <v>56</v>
      </c>
      <c r="C75" s="59" t="s">
        <v>124</v>
      </c>
      <c r="D75" s="22" t="s">
        <v>57</v>
      </c>
      <c r="E75" s="40" t="s">
        <v>30</v>
      </c>
      <c r="F75" s="11">
        <v>1</v>
      </c>
      <c r="G75" s="11"/>
      <c r="H75" s="11">
        <v>31250000</v>
      </c>
      <c r="I75" s="11">
        <f t="shared" si="7"/>
        <v>35000000</v>
      </c>
      <c r="J75" s="98" t="s">
        <v>125</v>
      </c>
      <c r="K75" s="28" t="s">
        <v>126</v>
      </c>
      <c r="L75" s="61"/>
    </row>
    <row r="76" spans="1:12" s="32" customFormat="1" ht="45" x14ac:dyDescent="0.25">
      <c r="A76" s="26">
        <v>11</v>
      </c>
      <c r="B76" s="22" t="s">
        <v>127</v>
      </c>
      <c r="C76" s="59" t="s">
        <v>62</v>
      </c>
      <c r="D76" s="22" t="s">
        <v>127</v>
      </c>
      <c r="E76" s="40" t="s">
        <v>30</v>
      </c>
      <c r="F76" s="11">
        <v>1</v>
      </c>
      <c r="G76" s="11"/>
      <c r="H76" s="11">
        <v>650000</v>
      </c>
      <c r="I76" s="11">
        <f t="shared" si="7"/>
        <v>728000.00000000012</v>
      </c>
      <c r="J76" s="17" t="s">
        <v>128</v>
      </c>
      <c r="K76" s="28" t="s">
        <v>34</v>
      </c>
      <c r="L76" s="61"/>
    </row>
    <row r="77" spans="1:12" s="32" customFormat="1" ht="45" x14ac:dyDescent="0.25">
      <c r="A77" s="26">
        <v>12</v>
      </c>
      <c r="B77" s="22" t="s">
        <v>129</v>
      </c>
      <c r="C77" s="59" t="s">
        <v>62</v>
      </c>
      <c r="D77" s="22" t="s">
        <v>130</v>
      </c>
      <c r="E77" s="40" t="s">
        <v>30</v>
      </c>
      <c r="F77" s="11">
        <v>1</v>
      </c>
      <c r="G77" s="11"/>
      <c r="H77" s="11">
        <v>32354700</v>
      </c>
      <c r="I77" s="11">
        <f t="shared" si="7"/>
        <v>36237264</v>
      </c>
      <c r="J77" s="17" t="s">
        <v>123</v>
      </c>
      <c r="K77" s="28" t="s">
        <v>34</v>
      </c>
      <c r="L77" s="61"/>
    </row>
    <row r="78" spans="1:12" s="32" customFormat="1" ht="30" x14ac:dyDescent="0.25">
      <c r="A78" s="26">
        <v>13</v>
      </c>
      <c r="B78" s="22" t="s">
        <v>131</v>
      </c>
      <c r="C78" s="59" t="s">
        <v>62</v>
      </c>
      <c r="D78" s="22" t="s">
        <v>33</v>
      </c>
      <c r="E78" s="40" t="s">
        <v>30</v>
      </c>
      <c r="F78" s="11">
        <v>1</v>
      </c>
      <c r="G78" s="11"/>
      <c r="H78" s="11">
        <v>191900500</v>
      </c>
      <c r="I78" s="11">
        <f t="shared" si="7"/>
        <v>214928560.00000003</v>
      </c>
      <c r="J78" s="17" t="s">
        <v>123</v>
      </c>
      <c r="K78" s="28" t="s">
        <v>34</v>
      </c>
      <c r="L78" s="61"/>
    </row>
    <row r="79" spans="1:12" ht="45" x14ac:dyDescent="0.25">
      <c r="A79" s="26">
        <v>14</v>
      </c>
      <c r="B79" s="96" t="s">
        <v>150</v>
      </c>
      <c r="C79" s="97" t="s">
        <v>37</v>
      </c>
      <c r="D79" s="96" t="s">
        <v>151</v>
      </c>
      <c r="E79" s="84" t="s">
        <v>30</v>
      </c>
      <c r="F79" s="89">
        <v>1</v>
      </c>
      <c r="G79" s="89"/>
      <c r="H79" s="5">
        <v>1500000</v>
      </c>
      <c r="I79" s="90">
        <f t="shared" si="7"/>
        <v>1680000.0000000002</v>
      </c>
      <c r="J79" s="57" t="s">
        <v>149</v>
      </c>
      <c r="K79" s="84" t="s">
        <v>28</v>
      </c>
    </row>
    <row r="80" spans="1:12" ht="45" x14ac:dyDescent="0.25">
      <c r="A80" s="26">
        <v>15</v>
      </c>
      <c r="B80" s="63" t="s">
        <v>155</v>
      </c>
      <c r="C80" s="97" t="s">
        <v>118</v>
      </c>
      <c r="D80" s="74" t="s">
        <v>156</v>
      </c>
      <c r="E80" s="84" t="s">
        <v>30</v>
      </c>
      <c r="F80" s="73">
        <v>1</v>
      </c>
      <c r="G80" s="73"/>
      <c r="H80" s="5">
        <v>1134464</v>
      </c>
      <c r="I80" s="11">
        <v>1270600</v>
      </c>
      <c r="J80" s="100" t="s">
        <v>116</v>
      </c>
      <c r="K80" s="84" t="s">
        <v>61</v>
      </c>
    </row>
    <row r="81" spans="1:11" ht="45" x14ac:dyDescent="0.25">
      <c r="A81" s="26">
        <v>16</v>
      </c>
      <c r="B81" s="96" t="s">
        <v>200</v>
      </c>
      <c r="C81" s="97" t="s">
        <v>35</v>
      </c>
      <c r="D81" s="96" t="s">
        <v>201</v>
      </c>
      <c r="E81" s="84" t="s">
        <v>30</v>
      </c>
      <c r="F81" s="89">
        <v>1</v>
      </c>
      <c r="G81" s="89"/>
      <c r="H81" s="5">
        <v>100000000</v>
      </c>
      <c r="I81" s="90">
        <f t="shared" si="7"/>
        <v>112000000.00000001</v>
      </c>
      <c r="J81" s="57" t="s">
        <v>205</v>
      </c>
      <c r="K81" s="84" t="s">
        <v>126</v>
      </c>
    </row>
    <row r="82" spans="1:11" ht="30" x14ac:dyDescent="0.25">
      <c r="A82" s="26">
        <v>17</v>
      </c>
      <c r="B82" s="63" t="s">
        <v>202</v>
      </c>
      <c r="C82" s="97" t="s">
        <v>203</v>
      </c>
      <c r="D82" s="74" t="s">
        <v>204</v>
      </c>
      <c r="E82" s="84" t="s">
        <v>30</v>
      </c>
      <c r="F82" s="73">
        <v>1</v>
      </c>
      <c r="G82" s="73"/>
      <c r="H82" s="5">
        <v>925000</v>
      </c>
      <c r="I82" s="90">
        <f t="shared" ref="I82:I83" si="8">H82*1.12</f>
        <v>1036000.0000000001</v>
      </c>
      <c r="J82" s="100" t="s">
        <v>206</v>
      </c>
      <c r="K82" s="84" t="s">
        <v>28</v>
      </c>
    </row>
    <row r="83" spans="1:11" ht="75" x14ac:dyDescent="0.25">
      <c r="A83" s="26">
        <v>18</v>
      </c>
      <c r="B83" s="131" t="s">
        <v>231</v>
      </c>
      <c r="C83" s="132" t="s">
        <v>235</v>
      </c>
      <c r="D83" s="131" t="s">
        <v>232</v>
      </c>
      <c r="E83" s="84" t="s">
        <v>30</v>
      </c>
      <c r="F83" s="133">
        <v>1</v>
      </c>
      <c r="G83" s="133"/>
      <c r="H83" s="134">
        <v>665000</v>
      </c>
      <c r="I83" s="11">
        <f t="shared" si="8"/>
        <v>744800.00000000012</v>
      </c>
      <c r="J83" s="100" t="s">
        <v>206</v>
      </c>
      <c r="K83" s="84" t="s">
        <v>28</v>
      </c>
    </row>
    <row r="84" spans="1:11" ht="60" x14ac:dyDescent="0.25">
      <c r="A84" s="26">
        <v>19</v>
      </c>
      <c r="B84" s="95" t="s">
        <v>255</v>
      </c>
      <c r="C84" s="132" t="s">
        <v>258</v>
      </c>
      <c r="D84" s="95" t="s">
        <v>256</v>
      </c>
      <c r="E84" s="40" t="s">
        <v>30</v>
      </c>
      <c r="F84" s="57">
        <v>1</v>
      </c>
      <c r="G84" s="89"/>
      <c r="H84" s="64">
        <v>250000</v>
      </c>
      <c r="I84" s="11">
        <f>H84*1.12</f>
        <v>280000</v>
      </c>
      <c r="J84" s="120" t="s">
        <v>257</v>
      </c>
      <c r="K84" s="28" t="s">
        <v>61</v>
      </c>
    </row>
    <row r="85" spans="1:11" ht="75" x14ac:dyDescent="0.25">
      <c r="A85" s="17">
        <v>20</v>
      </c>
      <c r="B85" s="129" t="s">
        <v>289</v>
      </c>
      <c r="C85" s="132" t="s">
        <v>288</v>
      </c>
      <c r="D85" s="129" t="s">
        <v>290</v>
      </c>
      <c r="E85" s="40" t="s">
        <v>30</v>
      </c>
      <c r="F85" s="15">
        <v>1</v>
      </c>
      <c r="G85" s="114"/>
      <c r="H85" s="108">
        <v>35793</v>
      </c>
      <c r="I85" s="157">
        <f>H85*1.12</f>
        <v>40088.160000000003</v>
      </c>
      <c r="J85" s="100" t="s">
        <v>287</v>
      </c>
      <c r="K85" s="84" t="s">
        <v>28</v>
      </c>
    </row>
    <row r="86" spans="1:11" ht="75" x14ac:dyDescent="0.25">
      <c r="A86" s="16">
        <v>21</v>
      </c>
      <c r="B86" s="129" t="s">
        <v>289</v>
      </c>
      <c r="C86" s="132" t="s">
        <v>288</v>
      </c>
      <c r="D86" s="129" t="s">
        <v>290</v>
      </c>
      <c r="E86" s="40" t="s">
        <v>30</v>
      </c>
      <c r="F86" s="15">
        <v>1</v>
      </c>
      <c r="G86" s="114"/>
      <c r="H86" s="108">
        <v>47250</v>
      </c>
      <c r="I86" s="157">
        <f>H86*1.12</f>
        <v>52920.000000000007</v>
      </c>
      <c r="J86" s="100" t="s">
        <v>287</v>
      </c>
      <c r="K86" s="84" t="s">
        <v>28</v>
      </c>
    </row>
    <row r="87" spans="1:11" x14ac:dyDescent="0.25">
      <c r="A87" s="172" t="s">
        <v>38</v>
      </c>
      <c r="B87" s="172"/>
      <c r="C87" s="172"/>
      <c r="D87" s="172"/>
      <c r="E87" s="172"/>
      <c r="F87" s="172"/>
      <c r="G87" s="172"/>
      <c r="H87" s="49">
        <f>SUM(H66:H86)</f>
        <v>493289592</v>
      </c>
      <c r="I87" s="49">
        <f>SUM(I66:I86)</f>
        <v>550428923.36000001</v>
      </c>
      <c r="J87" s="69"/>
      <c r="K87" s="43"/>
    </row>
    <row r="88" spans="1:11" x14ac:dyDescent="0.25">
      <c r="A88" s="182" t="s">
        <v>48</v>
      </c>
      <c r="B88" s="182"/>
      <c r="C88" s="182"/>
      <c r="D88" s="182"/>
      <c r="E88" s="182"/>
      <c r="F88" s="182"/>
      <c r="G88" s="182"/>
      <c r="H88" s="49">
        <f>H64+H87</f>
        <v>524498138.648552</v>
      </c>
      <c r="I88" s="49">
        <f>I64+I87</f>
        <v>585382495.60637832</v>
      </c>
      <c r="J88" s="69"/>
      <c r="K88" s="44"/>
    </row>
    <row r="89" spans="1:11" x14ac:dyDescent="0.25">
      <c r="A89" s="181" t="s">
        <v>49</v>
      </c>
      <c r="B89" s="181"/>
      <c r="C89" s="181"/>
      <c r="D89" s="181"/>
      <c r="E89" s="181"/>
      <c r="F89" s="181"/>
      <c r="G89" s="181"/>
      <c r="H89" s="50">
        <f>H88+H40</f>
        <v>1069614285.6485519</v>
      </c>
      <c r="I89" s="50">
        <f>I88+I40</f>
        <v>1195204579.7663784</v>
      </c>
      <c r="J89" s="70"/>
      <c r="K89" s="127"/>
    </row>
    <row r="90" spans="1:11" x14ac:dyDescent="0.25">
      <c r="A90" s="1"/>
    </row>
    <row r="91" spans="1:11" x14ac:dyDescent="0.25">
      <c r="A91" s="25" t="s">
        <v>286</v>
      </c>
      <c r="J91" s="128"/>
    </row>
    <row r="92" spans="1:11" x14ac:dyDescent="0.25">
      <c r="J92" s="128"/>
      <c r="K92" s="1"/>
    </row>
    <row r="93" spans="1:11" x14ac:dyDescent="0.25">
      <c r="A93" s="1"/>
      <c r="B93" s="1"/>
      <c r="D93" s="1"/>
      <c r="J93" s="128"/>
    </row>
    <row r="94" spans="1:11" x14ac:dyDescent="0.25">
      <c r="K94" s="1"/>
    </row>
    <row r="95" spans="1:11" x14ac:dyDescent="0.25">
      <c r="A95" s="1"/>
      <c r="B95" s="1"/>
      <c r="D95" s="1"/>
      <c r="J95" s="128"/>
      <c r="K95" s="1"/>
    </row>
    <row r="96" spans="1:11" x14ac:dyDescent="0.25">
      <c r="A96" s="1"/>
      <c r="B96" s="1"/>
      <c r="D96" s="1"/>
      <c r="J96" s="128"/>
      <c r="K96" s="1"/>
    </row>
    <row r="97" spans="1:11" x14ac:dyDescent="0.25">
      <c r="A97" s="1"/>
      <c r="B97" s="1"/>
      <c r="D97" s="1"/>
      <c r="J97" s="128"/>
    </row>
    <row r="100" spans="1:11" x14ac:dyDescent="0.25">
      <c r="A100" s="2"/>
      <c r="B100" s="2"/>
      <c r="C100" s="2"/>
      <c r="D100" s="2"/>
      <c r="E100" s="2"/>
      <c r="F100" s="2"/>
      <c r="G100" s="2"/>
      <c r="H100" s="118"/>
      <c r="I100" s="118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18"/>
      <c r="I101" s="118"/>
      <c r="J101" s="2"/>
      <c r="K101" s="2"/>
    </row>
    <row r="117" spans="1:11" x14ac:dyDescent="0.25">
      <c r="A117" s="2"/>
      <c r="B117" s="2"/>
      <c r="C117" s="2"/>
      <c r="D117" s="2"/>
      <c r="E117" s="2"/>
      <c r="F117" s="2"/>
      <c r="G117" s="2"/>
      <c r="H117" s="118"/>
      <c r="I117" s="118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118"/>
      <c r="I118" s="118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118"/>
      <c r="I119" s="118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118"/>
      <c r="I120" s="118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118"/>
      <c r="I121" s="118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118"/>
      <c r="I122" s="118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118"/>
      <c r="I123" s="118"/>
      <c r="J123" s="2"/>
      <c r="K123" s="2"/>
    </row>
    <row r="124" spans="1:11" ht="15" customHeight="1" x14ac:dyDescent="0.25">
      <c r="A124" s="2"/>
      <c r="B124" s="2"/>
      <c r="C124" s="2"/>
      <c r="D124" s="2"/>
      <c r="E124" s="2"/>
      <c r="F124" s="2"/>
      <c r="G124" s="2"/>
      <c r="H124" s="118"/>
      <c r="I124" s="118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118"/>
      <c r="I125" s="118"/>
      <c r="J125" s="2"/>
      <c r="K125" s="2"/>
    </row>
    <row r="126" spans="1:11" ht="15" customHeight="1" x14ac:dyDescent="0.25">
      <c r="A126" s="2"/>
      <c r="B126" s="2"/>
      <c r="C126" s="2"/>
      <c r="D126" s="2"/>
      <c r="E126" s="2"/>
      <c r="F126" s="2"/>
      <c r="G126" s="2"/>
      <c r="H126" s="118"/>
      <c r="I126" s="118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118"/>
      <c r="I127" s="118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118"/>
      <c r="I128" s="118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118"/>
      <c r="I129" s="118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118"/>
      <c r="I130" s="118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118"/>
      <c r="I131" s="118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118"/>
      <c r="I132" s="118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118"/>
      <c r="I133" s="118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118"/>
      <c r="I134" s="118"/>
      <c r="J134" s="2"/>
      <c r="K134" s="2"/>
    </row>
    <row r="137" spans="1:11" x14ac:dyDescent="0.25">
      <c r="A137" s="2"/>
      <c r="B137" s="2"/>
      <c r="C137" s="2"/>
      <c r="D137" s="2"/>
      <c r="E137" s="2"/>
      <c r="F137" s="2"/>
      <c r="G137" s="2"/>
      <c r="H137" s="118"/>
      <c r="I137" s="118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118"/>
      <c r="I138" s="118"/>
      <c r="J138" s="2"/>
      <c r="K138" s="2"/>
    </row>
  </sheetData>
  <mergeCells count="15">
    <mergeCell ref="A88:G88"/>
    <mergeCell ref="A89:G89"/>
    <mergeCell ref="G1:K1"/>
    <mergeCell ref="A40:G40"/>
    <mergeCell ref="A41:K41"/>
    <mergeCell ref="A65:K65"/>
    <mergeCell ref="A87:G87"/>
    <mergeCell ref="A10:K10"/>
    <mergeCell ref="A17:K17"/>
    <mergeCell ref="A11:K11"/>
    <mergeCell ref="A13:G13"/>
    <mergeCell ref="A42:K42"/>
    <mergeCell ref="A64:G64"/>
    <mergeCell ref="A14:K14"/>
    <mergeCell ref="A16:G16"/>
  </mergeCells>
  <dataValidations disablePrompts="1" count="1">
    <dataValidation allowBlank="1" showInputMessage="1" showErrorMessage="1" prompt="Введите наименование на рус.языке" sqref="D66 B6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Diana Zhussupova</cp:lastModifiedBy>
  <cp:lastPrinted>2015-01-12T09:35:41Z</cp:lastPrinted>
  <dcterms:created xsi:type="dcterms:W3CDTF">2010-11-22T12:00:33Z</dcterms:created>
  <dcterms:modified xsi:type="dcterms:W3CDTF">2015-01-22T08:11:33Z</dcterms:modified>
</cp:coreProperties>
</file>