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85" windowWidth="23520" windowHeight="766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пз!$A$10:$L$62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пз!$10:$10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I58" i="12" l="1"/>
  <c r="H58" i="12"/>
  <c r="H60" i="11"/>
  <c r="I25" i="12" l="1"/>
  <c r="H35" i="12"/>
  <c r="A34" i="12"/>
  <c r="H37" i="11" l="1"/>
  <c r="I56" i="12" l="1"/>
  <c r="I55" i="12"/>
  <c r="I57" i="11"/>
  <c r="I33" i="12" l="1"/>
  <c r="I35" i="11" l="1"/>
  <c r="I12" i="12" l="1"/>
  <c r="A32" i="12" l="1"/>
  <c r="I54" i="12" l="1"/>
  <c r="I56" i="11" l="1"/>
  <c r="I58" i="11"/>
  <c r="I54" i="11" l="1"/>
  <c r="I55" i="11"/>
  <c r="I52" i="12" l="1"/>
  <c r="I51" i="12"/>
  <c r="I50" i="12"/>
  <c r="I49" i="12"/>
  <c r="I48" i="12"/>
  <c r="I47" i="12"/>
  <c r="I46" i="12"/>
  <c r="I34" i="12"/>
  <c r="I43" i="12"/>
  <c r="I42" i="12"/>
  <c r="I41" i="12"/>
  <c r="I40" i="12"/>
  <c r="A31" i="12"/>
  <c r="I57" i="12"/>
  <c r="A30" i="12"/>
  <c r="I29" i="12"/>
  <c r="I35" i="12" s="1"/>
  <c r="I26" i="12"/>
  <c r="I24" i="12"/>
  <c r="I23" i="12"/>
  <c r="I22" i="12"/>
  <c r="I19" i="12"/>
  <c r="I18" i="12"/>
  <c r="H13" i="12"/>
  <c r="H36" i="12" s="1"/>
  <c r="H12" i="12"/>
  <c r="I13" i="12" s="1"/>
  <c r="I36" i="12" l="1"/>
  <c r="I59" i="12"/>
  <c r="I60" i="12" l="1"/>
  <c r="I15" i="11"/>
  <c r="H14" i="11"/>
  <c r="I59" i="11" l="1"/>
  <c r="I48" i="11"/>
  <c r="I43" i="11" l="1"/>
  <c r="I14" i="11"/>
  <c r="H61" i="11" l="1"/>
  <c r="I31" i="11"/>
  <c r="I28" i="11" l="1"/>
  <c r="H38" i="11"/>
  <c r="H62" i="11" s="1"/>
  <c r="I53" i="11" l="1"/>
  <c r="I52" i="11" l="1"/>
  <c r="I51" i="11"/>
  <c r="I50" i="11"/>
  <c r="I49" i="11"/>
  <c r="I27" i="11" l="1"/>
  <c r="I26" i="11" l="1"/>
  <c r="I25" i="11"/>
  <c r="I36" i="11" l="1"/>
  <c r="I45" i="11"/>
  <c r="I44" i="11"/>
  <c r="I24" i="11"/>
  <c r="I21" i="11"/>
  <c r="I20" i="11" l="1"/>
  <c r="I37" i="11" s="1"/>
  <c r="I38" i="11" l="1"/>
  <c r="I42" i="11" l="1"/>
  <c r="I60" i="11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30" i="11" s="1"/>
  <c r="A31" i="11" s="1"/>
  <c r="A32" i="11" s="1"/>
  <c r="A33" i="11" s="1"/>
  <c r="A34" i="11" s="1"/>
  <c r="A35" i="11" s="1"/>
  <c r="A36" i="11" s="1"/>
  <c r="I61" i="11" l="1"/>
  <c r="I62" i="11" s="1"/>
  <c r="H59" i="12"/>
  <c r="H60" i="12" s="1"/>
</calcChain>
</file>

<file path=xl/sharedStrings.xml><?xml version="1.0" encoding="utf-8"?>
<sst xmlns="http://schemas.openxmlformats.org/spreadsheetml/2006/main" count="460" uniqueCount="270">
  <si>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</si>
  <si>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</si>
  <si>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</si>
  <si>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</si>
  <si>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</si>
  <si>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</si>
  <si>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</si>
  <si>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</si>
  <si>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</si>
  <si>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</si>
  <si>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</si>
  <si>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</si>
  <si>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</si>
  <si>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</si>
  <si>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</si>
  <si>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>пп. 25) п.15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</si>
  <si>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</si>
  <si>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</si>
  <si>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</si>
  <si>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</si>
  <si>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</si>
  <si>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</si>
  <si>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</si>
  <si>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</si>
  <si>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</si>
  <si>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</si>
  <si>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</si>
  <si>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</si>
  <si>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Астана қ.</t>
  </si>
  <si>
    <t>Қызметтер</t>
  </si>
  <si>
    <t>қызмет</t>
  </si>
  <si>
    <t xml:space="preserve">Астана қ. </t>
  </si>
  <si>
    <t>Қызметтер бойынша жинағы: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</si>
  <si>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</si>
  <si>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</si>
  <si>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</si>
  <si>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</si>
  <si>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</si>
  <si>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</si>
  <si>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</si>
  <si>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</si>
  <si>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</si>
  <si>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</si>
  <si>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</si>
  <si>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</si>
  <si>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</si>
  <si>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</si>
  <si>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</si>
  <si>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2 бөлім бойынша жинағы:</t>
  </si>
  <si>
    <t>ЖИЫНЫ (1 бөлім+2 бөлім):</t>
  </si>
  <si>
    <t>Бірлігі үшін баға, теңге (маркетингтік бағасы)</t>
  </si>
  <si>
    <t>Аренда конференц-зала для проведения презентации НУ</t>
  </si>
  <si>
    <t>пп. 1) п.15 Правил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</si>
  <si>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</si>
  <si>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г. Астана, пр. Кабанбай батыра, 53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</si>
  <si>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</si>
  <si>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</si>
  <si>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</si>
  <si>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>Единица измерения   (в соответствии с МКЕИ)</t>
  </si>
  <si>
    <t>Ерікті сақтандыру (медициналық сақтандыру)</t>
  </si>
  <si>
    <t>НУ презентациясын жүргiзу үшiн конференция-залды жалдау</t>
  </si>
  <si>
    <t>Астана қ., Қабанбай батыр даң., 53</t>
  </si>
  <si>
    <t>Ереженің 15-т., 4) тт.</t>
  </si>
  <si>
    <t>План закупок товаров, работ, услуг "Назарбаев Университет" на 2014 год</t>
  </si>
  <si>
    <t>Аренда помещений для проведения конференций по информационно-разъяснительной работе касательно правил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</si>
  <si>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Оценка имущества АО "Республиканский диагностический центр"</t>
  </si>
  <si>
    <t>Оценка имущества АО "Национальный научный кардиохирургический центр "</t>
  </si>
  <si>
    <t>со дня вступления в силу договора по 31.12.2014 года</t>
  </si>
  <si>
    <t>Казахстан, США, Великобритания</t>
  </si>
  <si>
    <t>со дня вступления в силу  договора по 31.12.2014 года</t>
  </si>
  <si>
    <t>Оказание PR-услуг по организации информационного маркетинга и рекламы</t>
  </si>
  <si>
    <t>в течение 2014 года</t>
  </si>
  <si>
    <t>г. Астана</t>
  </si>
  <si>
    <t>Услуги по организации тимбилдинга</t>
  </si>
  <si>
    <t>Услуги по организации и проведению тимбилдинга для работников АОО "Назарбаев Университет"</t>
  </si>
  <si>
    <t>Услуги по изготовлению имиджевой продукции</t>
  </si>
  <si>
    <t>пп. 40) п. 15 Правил</t>
  </si>
  <si>
    <t>пп. 1) п. 15 Правил</t>
  </si>
  <si>
    <t>г. Астана,
пр. Кабанбай батыра, 53</t>
  </si>
  <si>
    <t>Языковые курсы</t>
  </si>
  <si>
    <t>пп. 4) п. 15 Правил</t>
  </si>
  <si>
    <t>Тест для оценки уровня знания государственного языка студентами "Назарбаев Университет".</t>
  </si>
  <si>
    <t>Проведение тестирования на знание казахского языка среди студентов</t>
  </si>
  <si>
    <t>Обязательное страхование</t>
  </si>
  <si>
    <t>пп.4) п.15 Правил</t>
  </si>
  <si>
    <t>Обязательное страхование работников от несчастных случаев при исполнении им трудовых (служебных) обязанностей</t>
  </si>
  <si>
    <t>в течение 12 месяцев со дня вступления в силу договора</t>
  </si>
  <si>
    <t>Добровольное страхование (медицинская страховка)</t>
  </si>
  <si>
    <t>Добровольное страхование на случай болезни</t>
  </si>
  <si>
    <t>Республика Казахстан</t>
  </si>
  <si>
    <t>в течение 6 месяцев со дня вступления договора в силу</t>
  </si>
  <si>
    <t>Услуги международных рекрутинговых агентств</t>
  </si>
  <si>
    <t>Услуги международных рекрутинговых агентств по поиску и привлечению академического персонала</t>
  </si>
  <si>
    <t>г. Астана, г. Лондон</t>
  </si>
  <si>
    <t>Брокерские услуги по медицинскому страхованию международного академического персонала</t>
  </si>
  <si>
    <t>с 1 марта 2014 года по 28 февраля 2015 года</t>
  </si>
  <si>
    <t>Добровольное медицинское страхование для международного персонала (за исключением персонала школ)</t>
  </si>
  <si>
    <t>Добровольное медицинское страхование для международного персонала (персонал школ)</t>
  </si>
  <si>
    <t xml:space="preserve">в течение 12 месяцев со дня вступления в силу договора </t>
  </si>
  <si>
    <t>"Республикалық диагностикалық орталық" АҚ мүлігін бағалау</t>
  </si>
  <si>
    <t xml:space="preserve">"Ұлттық ғылыми кардиохирургиялық орталығы" АҚ мүлігін бағалау   </t>
  </si>
  <si>
    <t xml:space="preserve"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  </t>
  </si>
  <si>
    <t>Шетелдік ЖОО-лармен және ғылыми орталықтармен және зияткерлiк  меншік құқық саласында  келісімдерді жасау мәселесі бойынша консультациялық және заң қызметтері</t>
  </si>
  <si>
    <t>Қазақстан, АҚШ, Ұлыбритания</t>
  </si>
  <si>
    <t>Ақпараттық маркетинг және жарнаманы ұйымдастыру бойынша  PR- қызметтерін көрсету</t>
  </si>
  <si>
    <t xml:space="preserve">Баннерлерді, спичрайтингті әзірлеу және өндіру, мониторингтеу, ТВ және радио арналарында ротациялау қызметтері </t>
  </si>
  <si>
    <t xml:space="preserve">2014 жыл бойынша
</t>
  </si>
  <si>
    <t>Тимбилдинг ұйымдастыру  қызметтері</t>
  </si>
  <si>
    <t>"Назарбаев Университеті" қызметкерлеріне арналған тимбилдинг ұйымдастыру  және өткізу  қызметтері</t>
  </si>
  <si>
    <t>Студенттер арасында қазақ тілі біліміне  тестілеу өткізу</t>
  </si>
  <si>
    <t>НУ студенттерінің мемлекеттік тілді білу деңгейін бағалайтын  тест.</t>
  </si>
  <si>
    <t>АРТIS  тестілерін қалаларда өткізу, IELTS тестілерін  қалаларда Астана мен Алматы өткізу, IELTS тестілерін  Қазақстанның өңірлерінде өткізу</t>
  </si>
  <si>
    <t xml:space="preserve">Алматы, Астана, Ақтау, Ақтөбе, Атырау, Қостанай, Павлодар, Петропавл, Шымкент, Талдықорған, Қызылорда, Тараз, Қарағанды, Семей, Орал, Көкшетау, Өскемен </t>
  </si>
  <si>
    <t>"Назарбаев 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</si>
  <si>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>шарттың күшіне енген күнінен бастап 31.12.2014 жылға дейін</t>
  </si>
  <si>
    <t>Консультационные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</si>
  <si>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шарттың күшіне енген күнінен бастап 31.12.2014  жылға дейін</t>
  </si>
  <si>
    <t>Имидж өнiмiн жасау қызметтір</t>
  </si>
  <si>
    <t>Ереженің 15-т. 40) тт.</t>
  </si>
  <si>
    <t xml:space="preserve">Имидж өнiмiн жасау қызметтері </t>
  </si>
  <si>
    <t>Міндетті сақтандыру</t>
  </si>
  <si>
    <t>Қызметкерлерді онымен еңбек (қызметтік) міндеттерін орындау кезінде жазатайым оқиғалардан міндетті сақтандыру</t>
  </si>
  <si>
    <t>шарттың күшіне енген күнінен бастап 12 ай  ішінде</t>
  </si>
  <si>
    <t xml:space="preserve">шарттың күшіне енген күнінен бастап 12 ай  ішінде </t>
  </si>
  <si>
    <t>Ереженің 15-т., 25) тт.</t>
  </si>
  <si>
    <t xml:space="preserve">шарттың күшіне енген күнінен бастап 6 ай  ішінде </t>
  </si>
  <si>
    <t>Астана қ. Лондон қ.</t>
  </si>
  <si>
    <t xml:space="preserve">Халықаралық академиялық персоналды медициналық сақтандыру бойынша делдалдық қызметтер </t>
  </si>
  <si>
    <t xml:space="preserve">2014 жылғы 1 наурыздан бастап 2015 жылғы 28 ақпанға дейін </t>
  </si>
  <si>
    <t>Халықаралық персоналды ауырған жағдайлардан ерікті сақтандыру (мектеп персоналын қоспағанда)</t>
  </si>
  <si>
    <t xml:space="preserve">Ауырған жағдайлардан ерікті сақтандыру </t>
  </si>
  <si>
    <t xml:space="preserve">Халықаралық персоналды ерікті медициналық сақтандыру (мектеп персоналы) </t>
  </si>
  <si>
    <t>Тіл үйрену курсы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</si>
  <si>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</si>
  <si>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в течение 60-ти месяцев со дня вступления в силу договора подряда</t>
  </si>
  <si>
    <t>«Ұлттық ғылыми онкология орталығы» және «Астана қаласындағы Медицина мектебі» объектілері бойынша  Инженер қызметтері</t>
  </si>
  <si>
    <t xml:space="preserve">«Ұлттық ғылыми онкология орталығы» және «Астана қаласындағы Медицина мектебі» объектілерінің құрылысы бойынша жобаның шеңберінде  жобаны басқару, техникалық сүйемелдеу және қадағалау </t>
  </si>
  <si>
    <t>мердiгерлiк шарттың күшіне енген күнінен бастап 60 ай ішінде</t>
  </si>
  <si>
    <t>Шарттың күшіне енген күнінен бастап 2014 жылғы 31 желтоқсанға дейін</t>
  </si>
  <si>
    <t>5 месяцев</t>
  </si>
  <si>
    <t>5 ай</t>
  </si>
  <si>
    <t>со дня подписания договора до 31.12.2014 года</t>
  </si>
  <si>
    <t>пп.1) п. 15 Правил</t>
  </si>
  <si>
    <t>Услуги питания для организации выставки, приуроченной к празднику «Наурыз мейрамы»/«International Day»</t>
  </si>
  <si>
    <t>Обеспечение праздничным обедом национальной казахской кухни на 1 000 персон для организации выставки</t>
  </si>
  <si>
    <t>в течение 10 недель со дня вступления договора в силу.</t>
  </si>
  <si>
    <t>пп.40) п. 15 Правил</t>
  </si>
  <si>
    <t xml:space="preserve"> </t>
  </si>
  <si>
    <t xml:space="preserve"> в течении двух месяцев с даты вступления в силу договора </t>
  </si>
  <si>
    <t xml:space="preserve">шарттың күшіне енген күнінен бастап екі ай  ішінде </t>
  </si>
  <si>
    <t xml:space="preserve">«Наурыз мейрамы»/«International Day» мерекесіне арналған көрмені ұйымдастыру үшін  тамақтандыру қызметтері </t>
  </si>
  <si>
    <t xml:space="preserve">Көрмені ұйымдастыру үшін 1 000 персонаға ұлттық қазақ тағамы бар мерекелік түскі асты қамтамасыз ету </t>
  </si>
  <si>
    <t>Изготовление информационно-имиджевого видеоролика</t>
  </si>
  <si>
    <t>Изготовление 30-ти секундного информационно-имиджевого видеоролика о программе очного обучения MBA</t>
  </si>
  <si>
    <t xml:space="preserve">шарттың күшіне енген күнінен бастап 10 апта  ішінде </t>
  </si>
  <si>
    <t>Ақпараттық-имидждік бейне роликті жасау</t>
  </si>
  <si>
    <t xml:space="preserve">MBA күндізгі оқыту бағдарламасы туралы 30 секундтық ақпараттық-имидждік бейне роликті жасау 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</si>
  <si>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ВУЗамии научными центрами</t>
  </si>
  <si>
    <t>Товары</t>
  </si>
  <si>
    <t>запрос ценовых предложений</t>
  </si>
  <si>
    <t>шт.</t>
  </si>
  <si>
    <t xml:space="preserve">в течение 2 месяцев со дня вступления в силу договора </t>
  </si>
  <si>
    <t>Услуга аренды конференц-зала</t>
  </si>
  <si>
    <t>Аренда помещений для проведения занятий студентов Высшей школы бизнеса</t>
  </si>
  <si>
    <t>с даты вступления договора в силу по 31 декабря 2014 года</t>
  </si>
  <si>
    <t>Проведение опроса среди работодателей и студентов</t>
  </si>
  <si>
    <t xml:space="preserve">запрос ценовых предложений </t>
  </si>
  <si>
    <t>г. Астана, ул. Керей Жанибек хандары, 3</t>
  </si>
  <si>
    <t>г. Астана, пр. Сыганак, 2</t>
  </si>
  <si>
    <t>г. Астана, район Есиль, пр. Туран, 38</t>
  </si>
  <si>
    <t>Мантии академические с головным убором и логотипом Высшей школы бизнеса</t>
  </si>
  <si>
    <t>Итого по товарам:</t>
  </si>
  <si>
    <t>исп. старший менеджер ДОЗ Тасбулатова Д.С., тел. 8 (7172)70-60-80</t>
  </si>
  <si>
    <t>Мантия для выпускников магистратуры с головным убором и логотипом ВШБ</t>
  </si>
  <si>
    <t>Услуги по разработке и производству баннеров, спичрайтинга, мониторинга, ротация на ТВ и радио каналах</t>
  </si>
  <si>
    <t>Управление проектом,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г. Астана"</t>
  </si>
  <si>
    <t>г. Астана, пр.Кабанбай батыра 53</t>
  </si>
  <si>
    <t>Тауарлар</t>
  </si>
  <si>
    <t xml:space="preserve">"Назарбаев Университеті" Атқарушы Вице-президентінің 2013 жылғы  31 желтоқсандағы 
</t>
  </si>
  <si>
    <t xml:space="preserve">«Назарбаев Университеті» 2014 жылға арналған тауарларды, жұмыстарды, қызметтерді сатып алу жоспары  </t>
  </si>
  <si>
    <t>Академиялық мантиялар бас киімі мен Жоғары бизнес мектебінің логотипімен</t>
  </si>
  <si>
    <t xml:space="preserve">Магистратура түлектеріне арналған бас киімі мен ЖБМ логотипі бар мантия </t>
  </si>
  <si>
    <t>дана</t>
  </si>
  <si>
    <t>30</t>
  </si>
  <si>
    <t>шарттың күшіне енген күнінен бастап 2 ай  ішінде</t>
  </si>
  <si>
    <t>Тауарлар бойынша жинағы:</t>
  </si>
  <si>
    <t>Астана қ., Керей Жәнібек хандары к-сі 3</t>
  </si>
  <si>
    <t>Астана қ., Сығанақ даңғ., 2</t>
  </si>
  <si>
    <t>Астана қ., Есіл ауданы, Тұран даңғ., 38</t>
  </si>
  <si>
    <t xml:space="preserve">Жұмыс берушілер мен студенттер арасында саулнама өткізу </t>
  </si>
  <si>
    <t>Конференц-зал қызметтерін жалдау</t>
  </si>
  <si>
    <t xml:space="preserve">Жоғары бизнес мектебінің студенттері үшін сабақтарды өткізуге арналған үй-жайларды жалдау </t>
  </si>
  <si>
    <t>Орынд.: СҰД аға менеджері Тасбулатова Д.С., тел. 8 (7172)70-60-80</t>
  </si>
  <si>
    <t>Услуга питания для организации форума EHELF</t>
  </si>
  <si>
    <t>Обеспечение участников форума EHELF кофе-брейком и фуршетом</t>
  </si>
  <si>
    <t>с даты вступления договора в силу в течения месяца</t>
  </si>
  <si>
    <t>Услуги по отбору персонала</t>
  </si>
  <si>
    <t>пп.25, п.15 Правил</t>
  </si>
  <si>
    <t>Услуги международных рекрутинговых агентств по поиску и привлечению академического персонала (заведующие кафедрой, профессоры)</t>
  </si>
  <si>
    <t xml:space="preserve">г. Астана, г. Лондон </t>
  </si>
  <si>
    <t>Выборочное анкетирование не менее 500 студентов предпоследнего и последнего курсов различных специальностей - бакалавриат и магистратура. Выборочное анкетирование не менее 100 предприятий/организаций Республики Казахстан.</t>
  </si>
  <si>
    <t>Бакалавриат және магистратура түрлі мамандықтарының соңғы курс алдындағы және соңғы курстың кемінде 500 студентіне іріктемелі сауалнама жүргізу.  Қазақстан  Республикасының кемінде 100 кәсіпорынына/ұйымына таңдаулы сауалнама жүргізу</t>
  </si>
  <si>
    <t xml:space="preserve">Персоналды іріктеу бойынша қызметтер </t>
  </si>
  <si>
    <t xml:space="preserve">Академиялық персоналды (кафедра меңгерушілері, профессорлар) іздестіру мен тарту жөніндегі  халықаралық рекрутингтік агенттіктердің қызметтері  </t>
  </si>
  <si>
    <t xml:space="preserve">EHELF форумын ұйымдастыру үшін тамақтандыру қызметтері </t>
  </si>
  <si>
    <t>Ереженің 15-т. 15) тт.</t>
  </si>
  <si>
    <t>EHELF  форумының қатысушыларын кофе-брейкпен және  фуршетпен қамтамасыз ету</t>
  </si>
  <si>
    <t>Шарттың күшіне енген күнінен бастап 6 ай  ішінде</t>
  </si>
  <si>
    <t>Шарттың күшіне енген күнінен бастап бір ай ішінде</t>
  </si>
  <si>
    <t>Услуги по техническому оснащению и изготовлению имиджевой продукции для организации форума EHELF</t>
  </si>
  <si>
    <t>пп. 1), пп.40)       п. 15 Правил</t>
  </si>
  <si>
    <t>со дня вступления в силу договора по 20 июня 2014 года</t>
  </si>
  <si>
    <t xml:space="preserve">EHELF форум өткізу үшін техникамен жарақтандыру және имидж өнiмiн жасау қызметтері </t>
  </si>
  <si>
    <t>Ереженің 15-т. 1), 40) тт.</t>
  </si>
  <si>
    <t>шарттың күшіне енген күнінен бастап 2014 жылғы 20 маусымға дейін</t>
  </si>
  <si>
    <t>исключена</t>
  </si>
  <si>
    <t>Алынып тасталды</t>
  </si>
  <si>
    <t>Услуги по проведению анализа и выявлению рисков деятельности автономной организации образования «Назарбаев Университет» и его организаций</t>
  </si>
  <si>
    <t>Услуги анализа внутренних нормативно-правовых документов, соблюдения процедур закупок, внутренней финансово-хозяйственной деятельности «Назарбаев Университета» и его организаций.</t>
  </si>
  <si>
    <t>до 31 октября 2014 года со дня вступления в силу договора</t>
  </si>
  <si>
    <t xml:space="preserve">"О внесении изменений и дополнений в приказ Исполнительного Вице - президента </t>
  </si>
  <si>
    <t xml:space="preserve">№106 бұйрығына өзгерістер мен толықтырулар енгізу туралы" Атқарушы Вице-президенттің </t>
  </si>
  <si>
    <t xml:space="preserve">«Назарбаев Университеті» білім беру ұйымы мен оның ұйымдарының қызметіне талдау жүргізу және тәуекелдерді айқындау бойынша қызметтер </t>
  </si>
  <si>
    <t xml:space="preserve">«Назарбаев Университеті» білім беру ұйымы мен оның ұйымдарының ішкі нормативтік-құқықтық құжаттарына, сатып алу рәсімдерінің сақталуына, ішкі қаржы-шаруашылық қызметіне талдау жүргізу қызметтері </t>
  </si>
  <si>
    <t>Шарттың  күшіне енген күнінен бастап  2014 жылғы 31 қазанға дейін</t>
  </si>
  <si>
    <t>Проведение международного тестирования по английскому языку IELTS с целью исследования динамики владения английским языком студентами "Назарбаев Университет"</t>
  </si>
  <si>
    <t>Организация и проведение теста "Международная Система Тестирования по английскому языку (International English Language Testing System). Подробная характеристика согласно технической спецификации.</t>
  </si>
  <si>
    <t>с момента подписания Договора до 31 декабря 2014 года</t>
  </si>
  <si>
    <t xml:space="preserve">"Назарбаев Университеті" студенттерінің ағылшын тiлiн меңгеру үрдісін зерттеу мақсатында  IELTS ағылшын тілі бойынша халықаралық тестiлеуді жүргiзу </t>
  </si>
  <si>
    <t>"Халықаралық ағылшын тілі бойынша тестілеу жүйесі (International English Language Testing System )" тестiсін ұйымдастыру және өткізу. Толық сипаттамасы техникалық ерекшелікке сәйкес.</t>
  </si>
  <si>
    <t>Оценка имущества АО "Национальный научный центр онкологии и трансплантологии"</t>
  </si>
  <si>
    <t>со дня подписания договора   в течение шестидесяти рабочих дней</t>
  </si>
  <si>
    <t xml:space="preserve">шарттың күшіне енген күнінен бастап алпыс жүмыс күн ішінде </t>
  </si>
  <si>
    <t>«Ұлттық онкология және трансплантология ғылыми орталығы» АҚ мүлігін бағалау</t>
  </si>
  <si>
    <t>от "24" сентября 2014 года №110-н/қ</t>
  </si>
  <si>
    <t>2014  жылғы "24" қырқүйек №110-н/қ бұйрығына қосымша</t>
  </si>
  <si>
    <t>Услуги по подготовке и организации выставки «День открытых дверей»</t>
  </si>
  <si>
    <t>Размещение рекламно-информационного материала о предстоящей выставке и услуги оформления воздушными шарами</t>
  </si>
  <si>
    <t>«Ашық есік күні» көрмесін дайындау және ұйымдастыру бойынша қызметтер</t>
  </si>
  <si>
    <t>Өткізілетін көрме туралы жарнама-ақпараттық материалды орналастыру және шарлармен қызметтері</t>
  </si>
  <si>
    <t xml:space="preserve">в течение месяца с даты вступления в силу договора </t>
  </si>
  <si>
    <t>пп. 24) П.3.1. Правил (в новой редакции)</t>
  </si>
  <si>
    <t>Ереженің 3.1-тармағының 24) тармақшасы (жаңа нұсқада)</t>
  </si>
  <si>
    <t>Приложение* к приказу Исполнительного Вице президента</t>
  </si>
  <si>
    <t>*согласно "Регламенту взаимодействия по вопросам осуществления закупок" утвержденном решением Управляющего совета от 30.09.2014 года № 30.09.14 внесение, изменения и/или дополнения вносится без приказа</t>
  </si>
  <si>
    <t>Назарбаев Университет от 31 декабря 2013 года №106"</t>
  </si>
  <si>
    <t>Аудит годовой финансовой отчетности за 2014-2016 годы</t>
  </si>
  <si>
    <t>Проведение аудита отдельной и консолидированной финансовой отчетности автономной организации образования «Назарбаев Университет» за 2014-2016 годы</t>
  </si>
  <si>
    <t>до 30 марта 2017 года</t>
  </si>
  <si>
    <t>Услуги по изготовлению информационно-имиджевых  фильмов</t>
  </si>
  <si>
    <t>Изготовление четырех информационно-имиджевых  фильмов</t>
  </si>
  <si>
    <t>три месяца с даты       заключения договора</t>
  </si>
  <si>
    <t>шарттың күшіне енген күнінен бастап үш ай</t>
  </si>
  <si>
    <t xml:space="preserve">Информациялық-имидж фильмдерін шығару бойынша қызметтер  </t>
  </si>
  <si>
    <t xml:space="preserve">Төрт информациялық-имидж фильмдерін шығару бойынша қызметтер  </t>
  </si>
  <si>
    <t>2014-2016 жылдары қаржылық есептілігіне аудиті</t>
  </si>
  <si>
    <t>2014-2016 жылдары «Назарбаев Университеті» дербес білім беру ұйымының жеке және шоғырландырылған қаржылық есептілігіне аудит өткізу</t>
  </si>
  <si>
    <t>2017 жылғы 30 наурызға дейін</t>
  </si>
  <si>
    <t>Обзор зарплат за 2014 год и прогнозы на 2015 год</t>
  </si>
  <si>
    <t>пп. 6) П.3.1. Правил (в новой редакции)</t>
  </si>
  <si>
    <t>Отчет по денежному вознаграждению и по кадровым политикам, практикам</t>
  </si>
  <si>
    <t>в течение 3 (трех) рабочих дней</t>
  </si>
  <si>
    <t>2014 жылғы еңбек ақыларға  шолу жүргізу және 2015 жылға  болжау</t>
  </si>
  <si>
    <t>Қаржы марапаттауы  және кадырлық саясаттар, тажіребелер бойынша есеп</t>
  </si>
  <si>
    <t>3 жұмыс күн ішінде</t>
  </si>
  <si>
    <t>Ереженің 3.1-тармағының 6) тармақшасы (жаңа нұсқада)</t>
  </si>
  <si>
    <t>Курсы английского языка для 10 сотрудников Департамента казахского языка Школы гуманитарных и социальных наук.
Длительность курса обучения не менее 144 занятий.
Учебно-методические пособия входят в стоимость обучения.
Занятия проводятся не менее 3 раз в неделю по 90 мин.</t>
  </si>
  <si>
    <t>6 месяцев со дня вступления в силу договора</t>
  </si>
  <si>
    <t xml:space="preserve">Гуманитарлық және әлеуметтік ғылымдар мектебінің Қазақ тілі департаментінің 10 қызметкеріне  ағылшын тілі курстары.
Курстың ұзақтығы 144 сабақтан кем емес.
Оқыту құнына оқу-әдістемелік құралдар кіреді.
Сабақтар 90 минуттан аптасында 3 рет өткізіледі.
</t>
  </si>
  <si>
    <t>шарттың күшіне енген күнінен бастап 6 ай ішінде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</si>
</sst>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  <numFmt numFmtId="198" formatCode="_-* #,##0_р_._-;\-* #,##0_р_._-;_-* &quot;-&quot;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1" xfId="1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5" fillId="3" borderId="1" xfId="1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 wrapText="1"/>
    </xf>
    <xf numFmtId="1" fontId="27" fillId="3" borderId="1" xfId="1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7" fillId="3" borderId="6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center" vertical="center" wrapText="1"/>
    </xf>
    <xf numFmtId="49" fontId="25" fillId="0" borderId="1" xfId="149" applyNumberFormat="1" applyFont="1" applyFill="1" applyBorder="1" applyAlignment="1">
      <alignment horizontal="left" vertical="center" wrapText="1"/>
    </xf>
    <xf numFmtId="49" fontId="25" fillId="0" borderId="1" xfId="149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5" fillId="0" borderId="1" xfId="4" applyNumberFormat="1" applyFont="1" applyFill="1" applyBorder="1" applyAlignment="1">
      <alignment vertical="center" wrapText="1"/>
    </xf>
    <xf numFmtId="197" fontId="25" fillId="0" borderId="1" xfId="1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 shrinkToFit="1"/>
    </xf>
    <xf numFmtId="4" fontId="25" fillId="3" borderId="6" xfId="0" applyNumberFormat="1" applyFont="1" applyFill="1" applyBorder="1" applyAlignment="1">
      <alignment horizontal="center" vertical="center" wrapText="1"/>
    </xf>
    <xf numFmtId="3" fontId="25" fillId="3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3" fontId="25" fillId="3" borderId="1" xfId="2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center" wrapText="1"/>
    </xf>
    <xf numFmtId="49" fontId="25" fillId="2" borderId="1" xfId="149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1" fontId="25" fillId="2" borderId="1" xfId="0" applyNumberFormat="1" applyFont="1" applyFill="1" applyBorder="1" applyAlignment="1">
      <alignment horizontal="center" vertical="center" wrapText="1"/>
    </xf>
    <xf numFmtId="43" fontId="27" fillId="2" borderId="1" xfId="149" applyFont="1" applyFill="1" applyBorder="1" applyAlignment="1">
      <alignment horizontal="center" vertical="center" wrapText="1"/>
    </xf>
    <xf numFmtId="3" fontId="25" fillId="2" borderId="4" xfId="149" applyNumberFormat="1" applyFont="1" applyFill="1" applyBorder="1" applyAlignment="1">
      <alignment horizontal="center" vertical="center" wrapText="1"/>
    </xf>
    <xf numFmtId="4" fontId="25" fillId="2" borderId="4" xfId="3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4" fontId="25" fillId="0" borderId="1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3" fontId="25" fillId="2" borderId="1" xfId="3" applyNumberFormat="1" applyFont="1" applyFill="1" applyBorder="1" applyAlignment="1">
      <alignment horizontal="center" vertical="center" wrapText="1"/>
    </xf>
    <xf numFmtId="4" fontId="25" fillId="2" borderId="1" xfId="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3" fontId="25" fillId="2" borderId="11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3" fontId="25" fillId="2" borderId="6" xfId="149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6" xfId="1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1" fontId="25" fillId="0" borderId="4" xfId="2" applyNumberFormat="1" applyFont="1" applyFill="1" applyBorder="1" applyAlignment="1">
      <alignment horizontal="center" vertical="center" wrapText="1"/>
    </xf>
    <xf numFmtId="49" fontId="25" fillId="0" borderId="4" xfId="149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 shrinkToFit="1"/>
    </xf>
    <xf numFmtId="1" fontId="25" fillId="0" borderId="4" xfId="0" applyNumberFormat="1" applyFont="1" applyFill="1" applyBorder="1" applyAlignment="1">
      <alignment horizontal="center" vertical="center" wrapText="1"/>
    </xf>
    <xf numFmtId="3" fontId="25" fillId="0" borderId="4" xfId="2" applyNumberFormat="1" applyFont="1" applyFill="1" applyBorder="1" applyAlignment="1">
      <alignment horizontal="center" vertical="center" wrapText="1"/>
    </xf>
    <xf numFmtId="43" fontId="27" fillId="0" borderId="4" xfId="149" applyFont="1" applyFill="1" applyBorder="1" applyAlignment="1">
      <alignment horizontal="center" vertical="center" wrapText="1"/>
    </xf>
    <xf numFmtId="3" fontId="25" fillId="0" borderId="4" xfId="149" applyNumberFormat="1" applyFont="1" applyFill="1" applyBorder="1" applyAlignment="1">
      <alignment horizontal="center" vertical="center" wrapText="1"/>
    </xf>
    <xf numFmtId="198" fontId="27" fillId="3" borderId="1" xfId="149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 shrinkToFit="1"/>
    </xf>
    <xf numFmtId="4" fontId="25" fillId="2" borderId="4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" fontId="25" fillId="0" borderId="0" xfId="0" applyNumberFormat="1" applyFont="1" applyFill="1" applyAlignment="1">
      <alignment horizontal="left" vertical="center"/>
    </xf>
    <xf numFmtId="1" fontId="25" fillId="0" borderId="0" xfId="0" applyNumberFormat="1" applyFont="1" applyFill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0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/>
    </xf>
    <xf numFmtId="1" fontId="27" fillId="3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43</xdr:row>
      <xdr:rowOff>0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l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43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61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7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43</xdr:row>
      <xdr:rowOff>0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8018125" y="29832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43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80435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43</xdr:row>
      <xdr:rowOff>0</xdr:rowOff>
    </xdr:from>
    <xdr:ext cx="937629" cy="11513819"/>
    <xdr:sp macro="" textlink="">
      <xdr:nvSpPr>
        <xdr:cNvPr id="37" name="Прямоугольник 36"/>
        <xdr:cNvSpPr/>
      </xdr:nvSpPr>
      <xdr:spPr>
        <a:xfrm rot="16200000">
          <a:off x="142875" y="2900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5767419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43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8018125" y="28860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100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57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167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103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102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100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77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79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50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164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78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79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99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46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68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68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69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43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69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69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46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68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68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69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43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69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69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92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79</xdr:row>
      <xdr:rowOff>1633405</xdr:rowOff>
    </xdr:from>
    <xdr:ext cx="937629" cy="11513819"/>
    <xdr:sp macro="" textlink="">
      <xdr:nvSpPr>
        <xdr:cNvPr id="814" name="Прямоугольник 813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79</xdr:row>
      <xdr:rowOff>1633405</xdr:rowOff>
    </xdr:from>
    <xdr:ext cx="937629" cy="11513819"/>
    <xdr:sp macro="" textlink="">
      <xdr:nvSpPr>
        <xdr:cNvPr id="815" name="Прямоугольник 814"/>
        <xdr:cNvSpPr/>
      </xdr:nvSpPr>
      <xdr:spPr>
        <a:xfrm rot="16200000">
          <a:off x="142875" y="4710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748" name="Прямоугольник 747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817" name="Прямоугольник 81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819" name="Прямоугольник 8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837" name="Прямоугольник 836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63</xdr:row>
      <xdr:rowOff>0</xdr:rowOff>
    </xdr:from>
    <xdr:ext cx="11513819" cy="937629"/>
    <xdr:sp macro="" textlink="">
      <xdr:nvSpPr>
        <xdr:cNvPr id="839" name="Прямоугольник 838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63</xdr:row>
      <xdr:rowOff>0</xdr:rowOff>
    </xdr:from>
    <xdr:ext cx="937629" cy="11513819"/>
    <xdr:sp macro="" textlink="">
      <xdr:nvSpPr>
        <xdr:cNvPr id="841" name="Прямоугольник 840"/>
        <xdr:cNvSpPr/>
      </xdr:nvSpPr>
      <xdr:spPr>
        <a:xfrm rot="16200000">
          <a:off x="142875" y="32205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67</xdr:row>
      <xdr:rowOff>50800</xdr:rowOff>
    </xdr:from>
    <xdr:ext cx="11513819" cy="937629"/>
    <xdr:sp macro="" textlink="">
      <xdr:nvSpPr>
        <xdr:cNvPr id="843" name="Прямоугольник 842"/>
        <xdr:cNvSpPr/>
      </xdr:nvSpPr>
      <xdr:spPr>
        <a:xfrm>
          <a:off x="0" y="27730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83</xdr:row>
      <xdr:rowOff>0</xdr:rowOff>
    </xdr:from>
    <xdr:ext cx="11513819" cy="937629"/>
    <xdr:sp macro="" textlink="">
      <xdr:nvSpPr>
        <xdr:cNvPr id="845" name="Прямоугольник 844"/>
        <xdr:cNvSpPr/>
      </xdr:nvSpPr>
      <xdr:spPr>
        <a:xfrm>
          <a:off x="0" y="3072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130</xdr:row>
      <xdr:rowOff>127000</xdr:rowOff>
    </xdr:from>
    <xdr:ext cx="11513819" cy="937629"/>
    <xdr:sp macro="" textlink="">
      <xdr:nvSpPr>
        <xdr:cNvPr id="863" name="Прямоугольник 862"/>
        <xdr:cNvSpPr/>
      </xdr:nvSpPr>
      <xdr:spPr>
        <a:xfrm>
          <a:off x="0" y="39808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66</xdr:row>
      <xdr:rowOff>0</xdr:rowOff>
    </xdr:from>
    <xdr:ext cx="11513819" cy="937629"/>
    <xdr:sp macro="" textlink="">
      <xdr:nvSpPr>
        <xdr:cNvPr id="865" name="Прямоугольник 864"/>
        <xdr:cNvSpPr/>
      </xdr:nvSpPr>
      <xdr:spPr>
        <a:xfrm rot="1025525">
          <a:off x="2368550" y="2748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5767419" y="27489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61</xdr:row>
      <xdr:rowOff>1633405</xdr:rowOff>
    </xdr:from>
    <xdr:ext cx="937629" cy="11513819"/>
    <xdr:sp macro="" textlink="">
      <xdr:nvSpPr>
        <xdr:cNvPr id="867" name="Прямоугольник 866"/>
        <xdr:cNvSpPr/>
      </xdr:nvSpPr>
      <xdr:spPr>
        <a:xfrm rot="16200000">
          <a:off x="142875" y="32019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869" name="Прямоугольник 86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871" name="Прямоугольник 87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889" name="Прямоугольник 88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63</xdr:row>
      <xdr:rowOff>0</xdr:rowOff>
    </xdr:from>
    <xdr:ext cx="11513819" cy="937629"/>
    <xdr:sp macro="" textlink="">
      <xdr:nvSpPr>
        <xdr:cNvPr id="891" name="Прямоугольник 890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893" name="Прямоугольник 892"/>
        <xdr:cNvSpPr/>
      </xdr:nvSpPr>
      <xdr:spPr>
        <a:xfrm rot="16200000">
          <a:off x="142875" y="32210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66</xdr:row>
      <xdr:rowOff>50800</xdr:rowOff>
    </xdr:from>
    <xdr:ext cx="11513819" cy="937629"/>
    <xdr:sp macro="" textlink="">
      <xdr:nvSpPr>
        <xdr:cNvPr id="895" name="Прямоугольник 894"/>
        <xdr:cNvSpPr/>
      </xdr:nvSpPr>
      <xdr:spPr>
        <a:xfrm>
          <a:off x="0" y="27539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11513819" cy="937629"/>
    <xdr:sp macro="" textlink="">
      <xdr:nvSpPr>
        <xdr:cNvPr id="897" name="Прямоугольник 896"/>
        <xdr:cNvSpPr/>
      </xdr:nvSpPr>
      <xdr:spPr>
        <a:xfrm>
          <a:off x="0" y="3053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16859250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1513819" cy="937629"/>
    <xdr:sp macro="" textlink="">
      <xdr:nvSpPr>
        <xdr:cNvPr id="915" name="Прямоугольник 914"/>
        <xdr:cNvSpPr/>
      </xdr:nvSpPr>
      <xdr:spPr>
        <a:xfrm>
          <a:off x="0" y="35680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65</xdr:row>
      <xdr:rowOff>25400</xdr:rowOff>
    </xdr:from>
    <xdr:ext cx="11513819" cy="937629"/>
    <xdr:sp macro="" textlink="">
      <xdr:nvSpPr>
        <xdr:cNvPr id="917" name="Прямоугольник 916"/>
        <xdr:cNvSpPr/>
      </xdr:nvSpPr>
      <xdr:spPr>
        <a:xfrm rot="1025525">
          <a:off x="2330450" y="27324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5767419" y="2729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919" name="Прямоугольник 918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1513819" cy="937629"/>
    <xdr:sp macro="" textlink="">
      <xdr:nvSpPr>
        <xdr:cNvPr id="921" name="Прямоугольник 920"/>
        <xdr:cNvSpPr/>
      </xdr:nvSpPr>
      <xdr:spPr>
        <a:xfrm>
          <a:off x="4381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63</xdr:row>
      <xdr:rowOff>0</xdr:rowOff>
    </xdr:from>
    <xdr:ext cx="11513819" cy="937629"/>
    <xdr:sp macro="" textlink="">
      <xdr:nvSpPr>
        <xdr:cNvPr id="923" name="Прямоугольник 922"/>
        <xdr:cNvSpPr/>
      </xdr:nvSpPr>
      <xdr:spPr>
        <a:xfrm>
          <a:off x="43180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63</xdr:row>
      <xdr:rowOff>0</xdr:rowOff>
    </xdr:from>
    <xdr:ext cx="11513819" cy="937629"/>
    <xdr:sp macro="" textlink="">
      <xdr:nvSpPr>
        <xdr:cNvPr id="925" name="Прямоугольник 924"/>
        <xdr:cNvSpPr/>
      </xdr:nvSpPr>
      <xdr:spPr>
        <a:xfrm>
          <a:off x="1466850" y="26917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45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45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5767419" y="2177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933" name="Прямоугольник 93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935" name="Прямоугольник 934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953" name="Прямоугольник 952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955" name="Прямоугольник 954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60</xdr:row>
      <xdr:rowOff>0</xdr:rowOff>
    </xdr:from>
    <xdr:ext cx="937629" cy="11513819"/>
    <xdr:sp macro="" textlink="">
      <xdr:nvSpPr>
        <xdr:cNvPr id="957" name="Прямоугольник 956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64</xdr:row>
      <xdr:rowOff>50800</xdr:rowOff>
    </xdr:from>
    <xdr:ext cx="11513819" cy="937629"/>
    <xdr:sp macro="" textlink="">
      <xdr:nvSpPr>
        <xdr:cNvPr id="959" name="Прямоугольник 958"/>
        <xdr:cNvSpPr/>
      </xdr:nvSpPr>
      <xdr:spPr>
        <a:xfrm>
          <a:off x="0" y="27158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80</xdr:row>
      <xdr:rowOff>0</xdr:rowOff>
    </xdr:from>
    <xdr:ext cx="11513819" cy="937629"/>
    <xdr:sp macro="" textlink="">
      <xdr:nvSpPr>
        <xdr:cNvPr id="961" name="Прямоугольник 960"/>
        <xdr:cNvSpPr/>
      </xdr:nvSpPr>
      <xdr:spPr>
        <a:xfrm>
          <a:off x="0" y="3015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127</xdr:row>
      <xdr:rowOff>127000</xdr:rowOff>
    </xdr:from>
    <xdr:ext cx="11513819" cy="937629"/>
    <xdr:sp macro="" textlink="">
      <xdr:nvSpPr>
        <xdr:cNvPr id="979" name="Прямоугольник 978"/>
        <xdr:cNvSpPr/>
      </xdr:nvSpPr>
      <xdr:spPr>
        <a:xfrm>
          <a:off x="0" y="392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63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5767419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45</xdr:row>
      <xdr:rowOff>0</xdr:rowOff>
    </xdr:from>
    <xdr:ext cx="937629" cy="11513819"/>
    <xdr:sp macro="" textlink="">
      <xdr:nvSpPr>
        <xdr:cNvPr id="982" name="Прямоугольник 981"/>
        <xdr:cNvSpPr/>
      </xdr:nvSpPr>
      <xdr:spPr>
        <a:xfrm rot="16200000">
          <a:off x="142875" y="27062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984" name="Прямоугольник 98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986" name="Прямоугольник 98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004" name="Прямоугольник 100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006" name="Прямоугольник 100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45</xdr:row>
      <xdr:rowOff>1633405</xdr:rowOff>
    </xdr:from>
    <xdr:ext cx="937629" cy="11513819"/>
    <xdr:sp macro="" textlink="">
      <xdr:nvSpPr>
        <xdr:cNvPr id="1008" name="Прямоугольник 10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63</xdr:row>
      <xdr:rowOff>50800</xdr:rowOff>
    </xdr:from>
    <xdr:ext cx="11513819" cy="937629"/>
    <xdr:sp macro="" textlink="">
      <xdr:nvSpPr>
        <xdr:cNvPr id="1010" name="Прямоугольник 1009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1513819" cy="937629"/>
    <xdr:sp macro="" textlink="">
      <xdr:nvSpPr>
        <xdr:cNvPr id="1012" name="Прямоугольник 1011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1513819" cy="937629"/>
    <xdr:sp macro="" textlink="">
      <xdr:nvSpPr>
        <xdr:cNvPr id="1030" name="Прямоугольник 1029"/>
        <xdr:cNvSpPr/>
      </xdr:nvSpPr>
      <xdr:spPr>
        <a:xfrm>
          <a:off x="0" y="35109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62</xdr:row>
      <xdr:rowOff>25400</xdr:rowOff>
    </xdr:from>
    <xdr:ext cx="11513819" cy="937629"/>
    <xdr:sp macro="" textlink="">
      <xdr:nvSpPr>
        <xdr:cNvPr id="1032" name="Прямоугольник 1031"/>
        <xdr:cNvSpPr/>
      </xdr:nvSpPr>
      <xdr:spPr>
        <a:xfrm rot="1025525">
          <a:off x="2330450" y="267525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034" name="Прямоугольник 1033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036" name="Прямоугольник 1035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60</xdr:row>
      <xdr:rowOff>0</xdr:rowOff>
    </xdr:from>
    <xdr:ext cx="11513819" cy="937629"/>
    <xdr:sp macro="" textlink="">
      <xdr:nvSpPr>
        <xdr:cNvPr id="1038" name="Прямоугольник 1037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040" name="Прямоугольник 103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1633405</xdr:rowOff>
    </xdr:from>
    <xdr:ext cx="937629" cy="11513819"/>
    <xdr:sp macro="" textlink="">
      <xdr:nvSpPr>
        <xdr:cNvPr id="1046" name="Прямоугольник 1045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048" name="Прямоугольник 104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050" name="Прямоугольник 10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068" name="Прямоугольник 1067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070" name="Прямоугольник 1069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60</xdr:row>
      <xdr:rowOff>0</xdr:rowOff>
    </xdr:from>
    <xdr:ext cx="937629" cy="11513819"/>
    <xdr:sp macro="" textlink="">
      <xdr:nvSpPr>
        <xdr:cNvPr id="1072" name="Прямоугольник 1071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63</xdr:row>
      <xdr:rowOff>50800</xdr:rowOff>
    </xdr:from>
    <xdr:ext cx="11513819" cy="937629"/>
    <xdr:sp macro="" textlink="">
      <xdr:nvSpPr>
        <xdr:cNvPr id="1074" name="Прямоугольник 1073"/>
        <xdr:cNvSpPr/>
      </xdr:nvSpPr>
      <xdr:spPr>
        <a:xfrm>
          <a:off x="0" y="269684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1513819" cy="937629"/>
    <xdr:sp macro="" textlink="">
      <xdr:nvSpPr>
        <xdr:cNvPr id="1076" name="Прямоугольник 1075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127000</xdr:rowOff>
    </xdr:from>
    <xdr:ext cx="11513819" cy="937629"/>
    <xdr:sp macro="" textlink="">
      <xdr:nvSpPr>
        <xdr:cNvPr id="1094" name="Прямоугольник 1093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1098" name="Прямоугольник 109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100" name="Прямоугольник 109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102" name="Прямоугольник 110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120" name="Прямоугольник 111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122" name="Прямоугольник 112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1633405</xdr:rowOff>
    </xdr:from>
    <xdr:ext cx="937629" cy="11513819"/>
    <xdr:sp macro="" textlink="">
      <xdr:nvSpPr>
        <xdr:cNvPr id="1124" name="Прямоугольник 112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62</xdr:row>
      <xdr:rowOff>50800</xdr:rowOff>
    </xdr:from>
    <xdr:ext cx="11513819" cy="937629"/>
    <xdr:sp macro="" textlink="">
      <xdr:nvSpPr>
        <xdr:cNvPr id="1126" name="Прямоугольник 112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1513819" cy="937629"/>
    <xdr:sp macro="" textlink="">
      <xdr:nvSpPr>
        <xdr:cNvPr id="1128" name="Прямоугольник 112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1146" name="Прямоугольник 114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61</xdr:row>
      <xdr:rowOff>25400</xdr:rowOff>
    </xdr:from>
    <xdr:ext cx="11513819" cy="937629"/>
    <xdr:sp macro="" textlink="">
      <xdr:nvSpPr>
        <xdr:cNvPr id="1148" name="Прямоугольник 114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150" name="Прямоугольник 11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152" name="Прямоугольник 115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60</xdr:row>
      <xdr:rowOff>0</xdr:rowOff>
    </xdr:from>
    <xdr:ext cx="11513819" cy="937629"/>
    <xdr:sp macro="" textlink="">
      <xdr:nvSpPr>
        <xdr:cNvPr id="1154" name="Прямоугольник 115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156" name="Прямоугольник 115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162" name="Прямоугольник 116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164" name="Прямоугольник 116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166" name="Прямоугольник 116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184" name="Прямоугольник 118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57</xdr:row>
      <xdr:rowOff>0</xdr:rowOff>
    </xdr:from>
    <xdr:ext cx="11513819" cy="937629"/>
    <xdr:sp macro="" textlink="">
      <xdr:nvSpPr>
        <xdr:cNvPr id="1186" name="Прямоугольник 118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57</xdr:row>
      <xdr:rowOff>0</xdr:rowOff>
    </xdr:from>
    <xdr:ext cx="937629" cy="11513819"/>
    <xdr:sp macro="" textlink="">
      <xdr:nvSpPr>
        <xdr:cNvPr id="1188" name="Прямоугольник 118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1513819" cy="937629"/>
    <xdr:sp macro="" textlink="">
      <xdr:nvSpPr>
        <xdr:cNvPr id="1190" name="Прямоугольник 118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11513819" cy="937629"/>
    <xdr:sp macro="" textlink="">
      <xdr:nvSpPr>
        <xdr:cNvPr id="1192" name="Прямоугольник 119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38</xdr:row>
      <xdr:rowOff>165100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123</xdr:row>
      <xdr:rowOff>127000</xdr:rowOff>
    </xdr:from>
    <xdr:ext cx="11513819" cy="937629"/>
    <xdr:sp macro="" textlink="">
      <xdr:nvSpPr>
        <xdr:cNvPr id="1210" name="Прямоугольник 120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213" name="Прямоугольник 121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215" name="Прямоугольник 121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217" name="Прямоугольник 121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235" name="Прямоугольник 123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57</xdr:row>
      <xdr:rowOff>0</xdr:rowOff>
    </xdr:from>
    <xdr:ext cx="11513819" cy="937629"/>
    <xdr:sp macro="" textlink="">
      <xdr:nvSpPr>
        <xdr:cNvPr id="1237" name="Прямоугольник 123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239" name="Прямоугольник 123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1513819" cy="937629"/>
    <xdr:sp macro="" textlink="">
      <xdr:nvSpPr>
        <xdr:cNvPr id="1241" name="Прямоугольник 124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1513819" cy="937629"/>
    <xdr:sp macro="" textlink="">
      <xdr:nvSpPr>
        <xdr:cNvPr id="1243" name="Прямоугольник 124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1513819" cy="937629"/>
    <xdr:sp macro="" textlink="">
      <xdr:nvSpPr>
        <xdr:cNvPr id="1261" name="Прямоугольник 126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59</xdr:row>
      <xdr:rowOff>25400</xdr:rowOff>
    </xdr:from>
    <xdr:ext cx="11513819" cy="937629"/>
    <xdr:sp macro="" textlink="">
      <xdr:nvSpPr>
        <xdr:cNvPr id="1263" name="Прямоугольник 126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265" name="Прямоугольник 12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267" name="Прямоугольник 126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57</xdr:row>
      <xdr:rowOff>0</xdr:rowOff>
    </xdr:from>
    <xdr:ext cx="11513819" cy="937629"/>
    <xdr:sp macro="" textlink="">
      <xdr:nvSpPr>
        <xdr:cNvPr id="1269" name="Прямоугольник 126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57</xdr:row>
      <xdr:rowOff>0</xdr:rowOff>
    </xdr:from>
    <xdr:ext cx="11513819" cy="937629"/>
    <xdr:sp macro="" textlink="">
      <xdr:nvSpPr>
        <xdr:cNvPr id="1271" name="Прямоугольник 127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1633405</xdr:rowOff>
    </xdr:from>
    <xdr:ext cx="937629" cy="11513819"/>
    <xdr:sp macro="" textlink="">
      <xdr:nvSpPr>
        <xdr:cNvPr id="1277" name="Прямоугольник 1276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279" name="Прямоугольник 127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281" name="Прямоугольник 1280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299" name="Прямоугольник 1298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301" name="Прямоугольник 1300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60</xdr:row>
      <xdr:rowOff>0</xdr:rowOff>
    </xdr:from>
    <xdr:ext cx="937629" cy="11513819"/>
    <xdr:sp macro="" textlink="">
      <xdr:nvSpPr>
        <xdr:cNvPr id="1303" name="Прямоугольник 1302"/>
        <xdr:cNvSpPr/>
      </xdr:nvSpPr>
      <xdr:spPr>
        <a:xfrm rot="16200000">
          <a:off x="142875" y="316342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11513819" cy="937629"/>
    <xdr:sp macro="" textlink="">
      <xdr:nvSpPr>
        <xdr:cNvPr id="1307" name="Прямоугольник 1306"/>
        <xdr:cNvSpPr/>
      </xdr:nvSpPr>
      <xdr:spPr>
        <a:xfrm>
          <a:off x="0" y="29965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41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168719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126</xdr:row>
      <xdr:rowOff>127000</xdr:rowOff>
    </xdr:from>
    <xdr:ext cx="11513819" cy="937629"/>
    <xdr:sp macro="" textlink="">
      <xdr:nvSpPr>
        <xdr:cNvPr id="1325" name="Прямоугольник 1324"/>
        <xdr:cNvSpPr/>
      </xdr:nvSpPr>
      <xdr:spPr>
        <a:xfrm>
          <a:off x="0" y="390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5767419" y="26727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1328" name="Прямоугольник 1327"/>
        <xdr:cNvSpPr/>
      </xdr:nvSpPr>
      <xdr:spPr>
        <a:xfrm rot="16200000">
          <a:off x="142875" y="3144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330" name="Прямоугольник 132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332" name="Прямоугольник 133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350" name="Прямоугольник 134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352" name="Прямоугольник 1351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1633405</xdr:rowOff>
    </xdr:from>
    <xdr:ext cx="937629" cy="11513819"/>
    <xdr:sp macro="" textlink="">
      <xdr:nvSpPr>
        <xdr:cNvPr id="1354" name="Прямоугольник 1353"/>
        <xdr:cNvSpPr/>
      </xdr:nvSpPr>
      <xdr:spPr>
        <a:xfrm rot="16200000">
          <a:off x="142875" y="31638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62</xdr:row>
      <xdr:rowOff>50800</xdr:rowOff>
    </xdr:from>
    <xdr:ext cx="11513819" cy="937629"/>
    <xdr:sp macro="" textlink="">
      <xdr:nvSpPr>
        <xdr:cNvPr id="1356" name="Прямоугольник 1355"/>
        <xdr:cNvSpPr/>
      </xdr:nvSpPr>
      <xdr:spPr>
        <a:xfrm>
          <a:off x="0" y="267779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1513819" cy="937629"/>
    <xdr:sp macro="" textlink="">
      <xdr:nvSpPr>
        <xdr:cNvPr id="1358" name="Прямоугольник 1357"/>
        <xdr:cNvSpPr/>
      </xdr:nvSpPr>
      <xdr:spPr>
        <a:xfrm>
          <a:off x="0" y="29775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16859250" y="1967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168592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1376" name="Прямоугольник 1375"/>
        <xdr:cNvSpPr/>
      </xdr:nvSpPr>
      <xdr:spPr>
        <a:xfrm>
          <a:off x="0" y="34918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61</xdr:row>
      <xdr:rowOff>25400</xdr:rowOff>
    </xdr:from>
    <xdr:ext cx="11513819" cy="937629"/>
    <xdr:sp macro="" textlink="">
      <xdr:nvSpPr>
        <xdr:cNvPr id="1378" name="Прямоугольник 1377"/>
        <xdr:cNvSpPr/>
      </xdr:nvSpPr>
      <xdr:spPr>
        <a:xfrm rot="1025525">
          <a:off x="2330450" y="26562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5767419" y="26536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380" name="Прямоугольник 1379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1513819" cy="937629"/>
    <xdr:sp macro="" textlink="">
      <xdr:nvSpPr>
        <xdr:cNvPr id="1382" name="Прямоугольник 1381"/>
        <xdr:cNvSpPr/>
      </xdr:nvSpPr>
      <xdr:spPr>
        <a:xfrm>
          <a:off x="4381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60</xdr:row>
      <xdr:rowOff>0</xdr:rowOff>
    </xdr:from>
    <xdr:ext cx="11513819" cy="937629"/>
    <xdr:sp macro="" textlink="">
      <xdr:nvSpPr>
        <xdr:cNvPr id="1384" name="Прямоугольник 1383"/>
        <xdr:cNvSpPr/>
      </xdr:nvSpPr>
      <xdr:spPr>
        <a:xfrm>
          <a:off x="43180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60</xdr:row>
      <xdr:rowOff>0</xdr:rowOff>
    </xdr:from>
    <xdr:ext cx="11513819" cy="937629"/>
    <xdr:sp macro="" textlink="">
      <xdr:nvSpPr>
        <xdr:cNvPr id="1386" name="Прямоугольник 1385"/>
        <xdr:cNvSpPr/>
      </xdr:nvSpPr>
      <xdr:spPr>
        <a:xfrm>
          <a:off x="146685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392" name="Прямоугольник 1391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394" name="Прямоугольник 139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396" name="Прямоугольник 1395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414" name="Прямоугольник 1413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57</xdr:row>
      <xdr:rowOff>0</xdr:rowOff>
    </xdr:from>
    <xdr:ext cx="11513819" cy="937629"/>
    <xdr:sp macro="" textlink="">
      <xdr:nvSpPr>
        <xdr:cNvPr id="1416" name="Прямоугольник 1415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57</xdr:row>
      <xdr:rowOff>0</xdr:rowOff>
    </xdr:from>
    <xdr:ext cx="937629" cy="11513819"/>
    <xdr:sp macro="" textlink="">
      <xdr:nvSpPr>
        <xdr:cNvPr id="1418" name="Прямоугольник 1417"/>
        <xdr:cNvSpPr/>
      </xdr:nvSpPr>
      <xdr:spPr>
        <a:xfrm rot="16200000">
          <a:off x="142875" y="31062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1513819" cy="937629"/>
    <xdr:sp macro="" textlink="">
      <xdr:nvSpPr>
        <xdr:cNvPr id="1420" name="Прямоугольник 1419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11513819" cy="937629"/>
    <xdr:sp macro="" textlink="">
      <xdr:nvSpPr>
        <xdr:cNvPr id="1422" name="Прямоугольник 1421"/>
        <xdr:cNvSpPr/>
      </xdr:nvSpPr>
      <xdr:spPr>
        <a:xfrm>
          <a:off x="0" y="29394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38</xdr:row>
      <xdr:rowOff>165100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16871950" y="166052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16859250" y="17773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123</xdr:row>
      <xdr:rowOff>127000</xdr:rowOff>
    </xdr:from>
    <xdr:ext cx="11513819" cy="937629"/>
    <xdr:sp macro="" textlink="">
      <xdr:nvSpPr>
        <xdr:cNvPr id="1440" name="Прямоугольник 1439"/>
        <xdr:cNvSpPr/>
      </xdr:nvSpPr>
      <xdr:spPr>
        <a:xfrm>
          <a:off x="0" y="384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60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5767419" y="26346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443" name="Прямоугольник 1442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445" name="Прямоугольник 144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447" name="Прямоугольник 1446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16859250" y="16249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465" name="Прямоугольник 146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57</xdr:row>
      <xdr:rowOff>0</xdr:rowOff>
    </xdr:from>
    <xdr:ext cx="11513819" cy="937629"/>
    <xdr:sp macro="" textlink="">
      <xdr:nvSpPr>
        <xdr:cNvPr id="1467" name="Прямоугольник 1466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44</xdr:row>
      <xdr:rowOff>0</xdr:rowOff>
    </xdr:from>
    <xdr:ext cx="937629" cy="11513819"/>
    <xdr:sp macro="" textlink="">
      <xdr:nvSpPr>
        <xdr:cNvPr id="1469" name="Прямоугольник 1468"/>
        <xdr:cNvSpPr/>
      </xdr:nvSpPr>
      <xdr:spPr>
        <a:xfrm rot="16200000">
          <a:off x="142875" y="264907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60</xdr:row>
      <xdr:rowOff>0</xdr:rowOff>
    </xdr:from>
    <xdr:ext cx="11513819" cy="937629"/>
    <xdr:sp macro="" textlink="">
      <xdr:nvSpPr>
        <xdr:cNvPr id="1471" name="Прямоугольник 1470"/>
        <xdr:cNvSpPr/>
      </xdr:nvSpPr>
      <xdr:spPr>
        <a:xfrm>
          <a:off x="0" y="26346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1513819" cy="937629"/>
    <xdr:sp macro="" textlink="">
      <xdr:nvSpPr>
        <xdr:cNvPr id="1473" name="Прямоугольник 1472"/>
        <xdr:cNvSpPr/>
      </xdr:nvSpPr>
      <xdr:spPr>
        <a:xfrm>
          <a:off x="0" y="29203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16859250" y="16440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16859250" y="24631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0</xdr:rowOff>
    </xdr:from>
    <xdr:ext cx="11513819" cy="937629"/>
    <xdr:sp macro="" textlink="">
      <xdr:nvSpPr>
        <xdr:cNvPr id="1491" name="Прямоугольник 1490"/>
        <xdr:cNvSpPr/>
      </xdr:nvSpPr>
      <xdr:spPr>
        <a:xfrm>
          <a:off x="0" y="343471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59</xdr:row>
      <xdr:rowOff>25400</xdr:rowOff>
    </xdr:from>
    <xdr:ext cx="11513819" cy="937629"/>
    <xdr:sp macro="" textlink="">
      <xdr:nvSpPr>
        <xdr:cNvPr id="1493" name="Прямоугольник 1492"/>
        <xdr:cNvSpPr/>
      </xdr:nvSpPr>
      <xdr:spPr>
        <a:xfrm rot="1025525">
          <a:off x="2330450" y="26181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59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5767419" y="26155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1513819" cy="937629"/>
    <xdr:sp macro="" textlink="">
      <xdr:nvSpPr>
        <xdr:cNvPr id="1495" name="Прямоугольник 1494"/>
        <xdr:cNvSpPr/>
      </xdr:nvSpPr>
      <xdr:spPr>
        <a:xfrm>
          <a:off x="4381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47625</xdr:colOff>
      <xdr:row>55</xdr:row>
      <xdr:rowOff>559594</xdr:rowOff>
    </xdr:from>
    <xdr:ext cx="11513819" cy="937629"/>
    <xdr:sp macro="" textlink="">
      <xdr:nvSpPr>
        <xdr:cNvPr id="1497" name="Прямоугольник 1496"/>
        <xdr:cNvSpPr/>
      </xdr:nvSpPr>
      <xdr:spPr>
        <a:xfrm>
          <a:off x="485775" y="25762744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57</xdr:row>
      <xdr:rowOff>0</xdr:rowOff>
    </xdr:from>
    <xdr:ext cx="11513819" cy="937629"/>
    <xdr:sp macro="" textlink="">
      <xdr:nvSpPr>
        <xdr:cNvPr id="1499" name="Прямоугольник 1498"/>
        <xdr:cNvSpPr/>
      </xdr:nvSpPr>
      <xdr:spPr>
        <a:xfrm>
          <a:off x="43180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57</xdr:row>
      <xdr:rowOff>0</xdr:rowOff>
    </xdr:from>
    <xdr:ext cx="11513819" cy="937629"/>
    <xdr:sp macro="" textlink="">
      <xdr:nvSpPr>
        <xdr:cNvPr id="1501" name="Прямоугольник 1500"/>
        <xdr:cNvSpPr/>
      </xdr:nvSpPr>
      <xdr:spPr>
        <a:xfrm>
          <a:off x="1466850" y="25774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5767419" y="25774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44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5767419" y="21202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43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5767419" y="20631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45</xdr:row>
      <xdr:rowOff>1633405</xdr:rowOff>
    </xdr:from>
    <xdr:ext cx="937629" cy="11513819"/>
    <xdr:sp macro="" textlink="">
      <xdr:nvSpPr>
        <xdr:cNvPr id="1507" name="Прямоугольник 1506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992320</xdr:colOff>
      <xdr:row>45</xdr:row>
      <xdr:rowOff>1633405</xdr:rowOff>
    </xdr:from>
    <xdr:ext cx="937629" cy="11513819"/>
    <xdr:sp macro="" textlink="">
      <xdr:nvSpPr>
        <xdr:cNvPr id="1508" name="Прямоугольник 1507"/>
        <xdr:cNvSpPr/>
      </xdr:nvSpPr>
      <xdr:spPr>
        <a:xfrm rot="16200000">
          <a:off x="142875" y="27638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view="pageBreakPreview" zoomScale="90" zoomScaleNormal="80" zoomScaleSheetLayoutView="90" workbookViewId="0">
      <pane ySplit="10" topLeftCell="A59" activePane="bottomLeft" state="frozen"/>
      <selection pane="bottomLeft" activeCell="H62" sqref="H62"/>
    </sheetView>
  </sheetViews>
  <sheetFormatPr defaultRowHeight="15" x14ac:dyDescent="0.25"/>
  <cols>
    <col min="1" max="1" width="6.5703125" style="29" customWidth="1"/>
    <col min="2" max="2" width="45" style="30" customWidth="1"/>
    <col min="3" max="3" width="15" style="31" customWidth="1"/>
    <col min="4" max="4" width="57" style="30" customWidth="1"/>
    <col min="5" max="5" width="15" style="31" customWidth="1"/>
    <col min="6" max="6" width="12.140625" style="31" customWidth="1"/>
    <col min="7" max="7" width="19.5703125" style="31" customWidth="1"/>
    <col min="8" max="9" width="18.85546875" style="60" customWidth="1"/>
    <col min="10" max="10" width="28.140625" style="31" customWidth="1"/>
    <col min="11" max="11" width="35.5703125" style="31" customWidth="1"/>
    <col min="12" max="12" width="20.28515625" style="1" customWidth="1"/>
    <col min="13" max="13" width="21.140625" style="1" customWidth="1"/>
    <col min="14" max="17" width="9.140625" style="1"/>
    <col min="18" max="19" width="9.140625" style="1" customWidth="1"/>
    <col min="20" max="26" width="9.140625" style="1"/>
    <col min="27" max="16384" width="9.140625" style="31"/>
  </cols>
  <sheetData>
    <row r="1" spans="1:26" ht="18.75" x14ac:dyDescent="0.25">
      <c r="G1" s="102" t="s">
        <v>243</v>
      </c>
      <c r="K1" s="66"/>
    </row>
    <row r="2" spans="1:26" ht="18.75" x14ac:dyDescent="0.25">
      <c r="G2" s="103" t="s">
        <v>220</v>
      </c>
      <c r="K2" s="66"/>
    </row>
    <row r="3" spans="1:26" ht="18.75" x14ac:dyDescent="0.25">
      <c r="G3" s="103" t="s">
        <v>245</v>
      </c>
      <c r="K3" s="66"/>
    </row>
    <row r="4" spans="1:26" ht="18.75" x14ac:dyDescent="0.25">
      <c r="G4" s="103" t="s">
        <v>234</v>
      </c>
      <c r="K4" s="66"/>
    </row>
    <row r="5" spans="1:26" ht="18.75" x14ac:dyDescent="0.25">
      <c r="G5" s="103"/>
      <c r="K5" s="66"/>
    </row>
    <row r="6" spans="1:26" ht="18.75" x14ac:dyDescent="0.25">
      <c r="G6" s="103"/>
      <c r="K6" s="66"/>
    </row>
    <row r="7" spans="1:26" ht="18.75" x14ac:dyDescent="0.25">
      <c r="G7" s="103"/>
      <c r="K7" s="66"/>
    </row>
    <row r="8" spans="1:26" ht="18.75" x14ac:dyDescent="0.25">
      <c r="D8" s="33" t="s">
        <v>63</v>
      </c>
    </row>
    <row r="9" spans="1:26" ht="18.75" x14ac:dyDescent="0.25">
      <c r="D9" s="33" t="s">
        <v>5</v>
      </c>
    </row>
    <row r="10" spans="1:26" ht="71.25" x14ac:dyDescent="0.25">
      <c r="A10" s="34" t="s">
        <v>6</v>
      </c>
      <c r="B10" s="35" t="s">
        <v>39</v>
      </c>
      <c r="C10" s="36" t="s">
        <v>40</v>
      </c>
      <c r="D10" s="35" t="s">
        <v>12</v>
      </c>
      <c r="E10" s="36" t="s">
        <v>58</v>
      </c>
      <c r="F10" s="36" t="s">
        <v>14</v>
      </c>
      <c r="G10" s="36" t="s">
        <v>13</v>
      </c>
      <c r="H10" s="36" t="s">
        <v>7</v>
      </c>
      <c r="I10" s="36" t="s">
        <v>8</v>
      </c>
      <c r="J10" s="36" t="s">
        <v>0</v>
      </c>
      <c r="K10" s="36" t="s">
        <v>1</v>
      </c>
    </row>
    <row r="11" spans="1:26" x14ac:dyDescent="0.25">
      <c r="A11" s="37">
        <v>1</v>
      </c>
      <c r="B11" s="35">
        <v>2</v>
      </c>
      <c r="C11" s="36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6">
        <v>10</v>
      </c>
      <c r="K11" s="36">
        <v>11</v>
      </c>
    </row>
    <row r="12" spans="1:26" s="1" customFormat="1" x14ac:dyDescent="0.25">
      <c r="A12" s="163" t="s">
        <v>10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3" spans="1:26" s="1" customFormat="1" x14ac:dyDescent="0.25">
      <c r="A13" s="168" t="s">
        <v>158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0"/>
    </row>
    <row r="14" spans="1:26" s="1" customFormat="1" ht="30" x14ac:dyDescent="0.25">
      <c r="A14" s="17">
        <v>1</v>
      </c>
      <c r="B14" s="117" t="s">
        <v>170</v>
      </c>
      <c r="C14" s="17" t="s">
        <v>159</v>
      </c>
      <c r="D14" s="117" t="s">
        <v>173</v>
      </c>
      <c r="E14" s="17" t="s">
        <v>160</v>
      </c>
      <c r="F14" s="17">
        <v>30</v>
      </c>
      <c r="G14" s="11">
        <v>22321</v>
      </c>
      <c r="H14" s="11">
        <f>F14*G14</f>
        <v>669630</v>
      </c>
      <c r="I14" s="11">
        <f t="shared" ref="I14:I15" si="0">H14*1.12</f>
        <v>749985.60000000009</v>
      </c>
      <c r="J14" s="106" t="s">
        <v>161</v>
      </c>
      <c r="K14" s="106" t="s">
        <v>54</v>
      </c>
    </row>
    <row r="15" spans="1:26" x14ac:dyDescent="0.25">
      <c r="A15" s="168" t="s">
        <v>171</v>
      </c>
      <c r="B15" s="169"/>
      <c r="C15" s="169"/>
      <c r="D15" s="169"/>
      <c r="E15" s="169"/>
      <c r="F15" s="169"/>
      <c r="G15" s="170"/>
      <c r="H15" s="49">
        <v>669630</v>
      </c>
      <c r="I15" s="104">
        <f t="shared" si="0"/>
        <v>749985.60000000009</v>
      </c>
      <c r="J15" s="71"/>
      <c r="K15" s="6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25">
      <c r="A16" s="167" t="s">
        <v>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1" customFormat="1" ht="45" x14ac:dyDescent="0.25">
      <c r="A17" s="16">
        <v>1</v>
      </c>
      <c r="B17" s="22" t="s">
        <v>230</v>
      </c>
      <c r="C17" s="9" t="s">
        <v>159</v>
      </c>
      <c r="D17" s="22" t="s">
        <v>230</v>
      </c>
      <c r="E17" s="10" t="s">
        <v>2</v>
      </c>
      <c r="F17" s="10">
        <v>1</v>
      </c>
      <c r="G17" s="10"/>
      <c r="H17" s="10">
        <v>2300000</v>
      </c>
      <c r="I17" s="11">
        <v>2300000</v>
      </c>
      <c r="J17" s="17" t="s">
        <v>231</v>
      </c>
      <c r="K17" s="17" t="s">
        <v>167</v>
      </c>
    </row>
    <row r="18" spans="1:26" s="1" customFormat="1" ht="45" x14ac:dyDescent="0.25">
      <c r="A18" s="16">
        <f>A17+1</f>
        <v>2</v>
      </c>
      <c r="B18" s="22" t="s">
        <v>65</v>
      </c>
      <c r="C18" s="9" t="s">
        <v>159</v>
      </c>
      <c r="D18" s="107" t="s">
        <v>65</v>
      </c>
      <c r="E18" s="10" t="s">
        <v>2</v>
      </c>
      <c r="F18" s="10">
        <v>1</v>
      </c>
      <c r="G18" s="10"/>
      <c r="H18" s="10">
        <v>900000</v>
      </c>
      <c r="I18" s="11">
        <v>900000</v>
      </c>
      <c r="J18" s="17" t="s">
        <v>231</v>
      </c>
      <c r="K18" s="17" t="s">
        <v>168</v>
      </c>
    </row>
    <row r="19" spans="1:26" s="1" customFormat="1" ht="45" x14ac:dyDescent="0.25">
      <c r="A19" s="16">
        <f t="shared" ref="A19:A36" si="1">A18+1</f>
        <v>3</v>
      </c>
      <c r="B19" s="22" t="s">
        <v>66</v>
      </c>
      <c r="C19" s="9" t="s">
        <v>159</v>
      </c>
      <c r="D19" s="107" t="s">
        <v>66</v>
      </c>
      <c r="E19" s="10" t="s">
        <v>2</v>
      </c>
      <c r="F19" s="10">
        <v>1</v>
      </c>
      <c r="G19" s="10"/>
      <c r="H19" s="10">
        <v>2700000</v>
      </c>
      <c r="I19" s="11">
        <v>2700000</v>
      </c>
      <c r="J19" s="17" t="s">
        <v>231</v>
      </c>
      <c r="K19" s="17" t="s">
        <v>169</v>
      </c>
      <c r="L19" s="45"/>
      <c r="M19" s="46"/>
      <c r="N19" s="45"/>
      <c r="O19" s="47"/>
      <c r="P19" s="47"/>
      <c r="Q19" s="47"/>
      <c r="R19" s="48"/>
      <c r="S19" s="48"/>
    </row>
    <row r="20" spans="1:26" s="1" customFormat="1" ht="75" x14ac:dyDescent="0.25">
      <c r="A20" s="16">
        <f t="shared" si="1"/>
        <v>4</v>
      </c>
      <c r="B20" s="22" t="s">
        <v>157</v>
      </c>
      <c r="C20" s="9" t="s">
        <v>4</v>
      </c>
      <c r="D20" s="107" t="s">
        <v>115</v>
      </c>
      <c r="E20" s="10" t="s">
        <v>2</v>
      </c>
      <c r="F20" s="10">
        <v>1</v>
      </c>
      <c r="G20" s="10"/>
      <c r="H20" s="10">
        <v>17401786</v>
      </c>
      <c r="I20" s="11">
        <f t="shared" ref="I20:I28" si="2">H20*1.12</f>
        <v>19490000.32</v>
      </c>
      <c r="J20" s="111" t="s">
        <v>86</v>
      </c>
      <c r="K20" s="17" t="s">
        <v>68</v>
      </c>
      <c r="L20" s="45"/>
      <c r="M20" s="46"/>
      <c r="N20" s="45"/>
      <c r="O20" s="47"/>
      <c r="P20" s="47"/>
      <c r="Q20" s="47"/>
      <c r="R20" s="48"/>
      <c r="S20" s="48"/>
    </row>
    <row r="21" spans="1:26" s="1" customFormat="1" ht="43.5" customHeight="1" x14ac:dyDescent="0.25">
      <c r="A21" s="16">
        <f t="shared" si="1"/>
        <v>5</v>
      </c>
      <c r="B21" s="22" t="s">
        <v>70</v>
      </c>
      <c r="C21" s="9" t="s">
        <v>4</v>
      </c>
      <c r="D21" s="107" t="s">
        <v>174</v>
      </c>
      <c r="E21" s="10" t="s">
        <v>2</v>
      </c>
      <c r="F21" s="10">
        <v>1</v>
      </c>
      <c r="G21" s="10"/>
      <c r="H21" s="10">
        <v>13865972</v>
      </c>
      <c r="I21" s="10">
        <f t="shared" si="2"/>
        <v>15529888.640000001</v>
      </c>
      <c r="J21" s="17" t="s">
        <v>71</v>
      </c>
      <c r="K21" s="17" t="s">
        <v>72</v>
      </c>
      <c r="L21" s="45"/>
      <c r="M21" s="46"/>
      <c r="N21" s="45"/>
      <c r="O21" s="47"/>
      <c r="P21" s="47"/>
      <c r="Q21" s="47"/>
      <c r="R21" s="48"/>
      <c r="S21" s="48"/>
    </row>
    <row r="22" spans="1:26" s="1" customFormat="1" x14ac:dyDescent="0.25">
      <c r="A22" s="16">
        <f t="shared" si="1"/>
        <v>6</v>
      </c>
      <c r="B22" s="22" t="s">
        <v>215</v>
      </c>
      <c r="C22" s="9"/>
      <c r="D22" s="107"/>
      <c r="E22" s="10"/>
      <c r="F22" s="10"/>
      <c r="G22" s="10"/>
      <c r="H22" s="10"/>
      <c r="I22" s="10"/>
      <c r="J22" s="17"/>
      <c r="K22" s="17"/>
      <c r="L22" s="45"/>
      <c r="M22" s="46"/>
      <c r="N22" s="45"/>
      <c r="O22" s="47"/>
      <c r="P22" s="47"/>
      <c r="Q22" s="47"/>
      <c r="R22" s="48"/>
      <c r="S22" s="48"/>
    </row>
    <row r="23" spans="1:26" x14ac:dyDescent="0.25">
      <c r="A23" s="16">
        <f t="shared" si="1"/>
        <v>7</v>
      </c>
      <c r="B23" s="22" t="s">
        <v>215</v>
      </c>
      <c r="C23" s="9"/>
      <c r="D23" s="107"/>
      <c r="E23" s="10"/>
      <c r="F23" s="10"/>
      <c r="G23" s="10"/>
      <c r="H23" s="10"/>
      <c r="I23" s="10"/>
      <c r="J23" s="17"/>
      <c r="K23" s="17"/>
      <c r="L23" s="81"/>
      <c r="M23" s="82"/>
      <c r="N23" s="81"/>
      <c r="O23" s="83"/>
      <c r="P23" s="83"/>
      <c r="Q23" s="83"/>
      <c r="R23" s="84"/>
      <c r="S23" s="84"/>
      <c r="T23" s="31"/>
      <c r="U23" s="31"/>
      <c r="V23" s="31"/>
      <c r="W23" s="31"/>
      <c r="X23" s="31"/>
      <c r="Y23" s="31"/>
      <c r="Z23" s="31"/>
    </row>
    <row r="24" spans="1:26" ht="45" x14ac:dyDescent="0.25">
      <c r="A24" s="16">
        <f t="shared" si="1"/>
        <v>8</v>
      </c>
      <c r="B24" s="22" t="s">
        <v>73</v>
      </c>
      <c r="C24" s="9" t="s">
        <v>159</v>
      </c>
      <c r="D24" s="107" t="s">
        <v>74</v>
      </c>
      <c r="E24" s="10" t="s">
        <v>2</v>
      </c>
      <c r="F24" s="10">
        <v>1</v>
      </c>
      <c r="G24" s="10"/>
      <c r="H24" s="5">
        <v>6000000</v>
      </c>
      <c r="I24" s="10">
        <f t="shared" si="2"/>
        <v>6720000.0000000009</v>
      </c>
      <c r="J24" s="17" t="s">
        <v>164</v>
      </c>
      <c r="K24" s="17" t="s">
        <v>72</v>
      </c>
      <c r="L24" s="81"/>
      <c r="M24" s="82"/>
      <c r="N24" s="81"/>
      <c r="O24" s="83"/>
      <c r="P24" s="83"/>
      <c r="Q24" s="83"/>
      <c r="R24" s="84"/>
      <c r="S24" s="84"/>
      <c r="T24" s="31"/>
      <c r="U24" s="31"/>
      <c r="V24" s="31"/>
      <c r="W24" s="31"/>
      <c r="X24" s="31"/>
      <c r="Y24" s="31"/>
      <c r="Z24" s="31"/>
    </row>
    <row r="25" spans="1:26" s="1" customFormat="1" ht="30" x14ac:dyDescent="0.25">
      <c r="A25" s="16">
        <f>A24+1</f>
        <v>9</v>
      </c>
      <c r="B25" s="22" t="s">
        <v>82</v>
      </c>
      <c r="C25" s="9" t="s">
        <v>159</v>
      </c>
      <c r="D25" s="107" t="s">
        <v>81</v>
      </c>
      <c r="E25" s="10" t="s">
        <v>2</v>
      </c>
      <c r="F25" s="10">
        <v>1</v>
      </c>
      <c r="G25" s="11"/>
      <c r="H25" s="5">
        <v>629330</v>
      </c>
      <c r="I25" s="10">
        <f t="shared" si="2"/>
        <v>704849.60000000009</v>
      </c>
      <c r="J25" s="17" t="s">
        <v>141</v>
      </c>
      <c r="K25" s="17" t="s">
        <v>78</v>
      </c>
      <c r="L25" s="45"/>
      <c r="M25" s="46"/>
      <c r="N25" s="45"/>
      <c r="O25" s="47"/>
      <c r="P25" s="47"/>
      <c r="Q25" s="47"/>
      <c r="R25" s="48"/>
      <c r="S25" s="48"/>
    </row>
    <row r="26" spans="1:26" s="1" customFormat="1" ht="90" x14ac:dyDescent="0.25">
      <c r="A26" s="16">
        <f t="shared" si="1"/>
        <v>10</v>
      </c>
      <c r="B26" s="22" t="s">
        <v>79</v>
      </c>
      <c r="C26" s="9" t="s">
        <v>159</v>
      </c>
      <c r="D26" s="107" t="s">
        <v>266</v>
      </c>
      <c r="E26" s="10" t="s">
        <v>2</v>
      </c>
      <c r="F26" s="10">
        <v>1</v>
      </c>
      <c r="G26" s="11"/>
      <c r="H26" s="5">
        <v>2000000</v>
      </c>
      <c r="I26" s="10">
        <f t="shared" si="2"/>
        <v>2240000</v>
      </c>
      <c r="J26" s="17" t="s">
        <v>267</v>
      </c>
      <c r="K26" s="17" t="s">
        <v>78</v>
      </c>
      <c r="L26" s="45"/>
      <c r="M26" s="46"/>
      <c r="N26" s="45"/>
      <c r="O26" s="47"/>
      <c r="P26" s="47"/>
      <c r="Q26" s="47"/>
      <c r="R26" s="48"/>
      <c r="S26" s="48"/>
    </row>
    <row r="27" spans="1:26" s="1" customFormat="1" ht="45" x14ac:dyDescent="0.25">
      <c r="A27" s="16">
        <f t="shared" si="1"/>
        <v>11</v>
      </c>
      <c r="B27" s="22" t="s">
        <v>246</v>
      </c>
      <c r="C27" s="9" t="s">
        <v>4</v>
      </c>
      <c r="D27" s="107" t="s">
        <v>247</v>
      </c>
      <c r="E27" s="10" t="s">
        <v>2</v>
      </c>
      <c r="F27" s="10">
        <v>1</v>
      </c>
      <c r="G27" s="11"/>
      <c r="H27" s="5">
        <v>96468000</v>
      </c>
      <c r="I27" s="10">
        <f t="shared" si="2"/>
        <v>108044160.00000001</v>
      </c>
      <c r="J27" s="17" t="s">
        <v>248</v>
      </c>
      <c r="K27" s="17" t="s">
        <v>78</v>
      </c>
      <c r="L27" s="45"/>
      <c r="M27" s="46"/>
      <c r="N27" s="45"/>
      <c r="O27" s="47"/>
      <c r="P27" s="47"/>
      <c r="Q27" s="47"/>
      <c r="R27" s="48"/>
      <c r="S27" s="48"/>
    </row>
    <row r="28" spans="1:26" ht="60" x14ac:dyDescent="0.25">
      <c r="A28" s="16">
        <f t="shared" si="1"/>
        <v>12</v>
      </c>
      <c r="B28" s="105" t="s">
        <v>133</v>
      </c>
      <c r="C28" s="106" t="s">
        <v>4</v>
      </c>
      <c r="D28" s="107" t="s">
        <v>175</v>
      </c>
      <c r="E28" s="108" t="s">
        <v>2</v>
      </c>
      <c r="F28" s="10">
        <v>1</v>
      </c>
      <c r="G28" s="109"/>
      <c r="H28" s="64">
        <v>300000000</v>
      </c>
      <c r="I28" s="10">
        <f t="shared" si="2"/>
        <v>336000000.00000006</v>
      </c>
      <c r="J28" s="106" t="s">
        <v>134</v>
      </c>
      <c r="K28" s="106" t="s">
        <v>72</v>
      </c>
      <c r="L28" s="81"/>
      <c r="M28" s="82"/>
      <c r="N28" s="81"/>
      <c r="O28" s="83"/>
      <c r="P28" s="83"/>
      <c r="Q28" s="83"/>
      <c r="R28" s="84"/>
      <c r="S28" s="84"/>
      <c r="T28" s="31"/>
      <c r="U28" s="31"/>
      <c r="V28" s="31"/>
      <c r="W28" s="31"/>
      <c r="X28" s="31"/>
      <c r="Y28" s="31"/>
      <c r="Z28" s="31"/>
    </row>
    <row r="29" spans="1:26" x14ac:dyDescent="0.25">
      <c r="A29" s="146">
        <v>13</v>
      </c>
      <c r="B29" s="22" t="s">
        <v>215</v>
      </c>
      <c r="C29" s="147"/>
      <c r="D29" s="148"/>
      <c r="E29" s="149"/>
      <c r="F29" s="150"/>
      <c r="G29" s="151"/>
      <c r="H29" s="152"/>
      <c r="I29" s="150"/>
      <c r="J29" s="147"/>
      <c r="K29" s="146"/>
      <c r="L29" s="81"/>
      <c r="M29" s="82"/>
      <c r="N29" s="81"/>
      <c r="O29" s="83"/>
      <c r="P29" s="83"/>
      <c r="Q29" s="83"/>
      <c r="R29" s="84"/>
      <c r="S29" s="84"/>
      <c r="T29" s="31"/>
      <c r="U29" s="31"/>
      <c r="V29" s="31"/>
      <c r="W29" s="31"/>
      <c r="X29" s="31"/>
      <c r="Y29" s="31"/>
      <c r="Z29" s="31"/>
    </row>
    <row r="30" spans="1:26" x14ac:dyDescent="0.25">
      <c r="A30" s="16">
        <f t="shared" si="1"/>
        <v>14</v>
      </c>
      <c r="B30" s="22" t="s">
        <v>215</v>
      </c>
      <c r="C30" s="15"/>
      <c r="D30" s="115"/>
      <c r="E30" s="116"/>
      <c r="F30" s="116"/>
      <c r="G30" s="116"/>
      <c r="H30" s="110"/>
      <c r="I30" s="10"/>
      <c r="J30" s="15"/>
      <c r="K30" s="116"/>
      <c r="L30" s="81"/>
      <c r="M30" s="82"/>
      <c r="N30" s="81"/>
      <c r="O30" s="83"/>
      <c r="P30" s="83"/>
      <c r="Q30" s="83"/>
      <c r="R30" s="84"/>
      <c r="S30" s="84"/>
      <c r="T30" s="31"/>
      <c r="U30" s="31"/>
      <c r="V30" s="31"/>
      <c r="W30" s="31"/>
      <c r="X30" s="31"/>
      <c r="Y30" s="31"/>
      <c r="Z30" s="31"/>
    </row>
    <row r="31" spans="1:26" ht="75" x14ac:dyDescent="0.25">
      <c r="A31" s="16">
        <f t="shared" si="1"/>
        <v>15</v>
      </c>
      <c r="B31" s="96" t="s">
        <v>165</v>
      </c>
      <c r="C31" s="57" t="s">
        <v>166</v>
      </c>
      <c r="D31" s="96" t="s">
        <v>200</v>
      </c>
      <c r="E31" s="57" t="s">
        <v>2</v>
      </c>
      <c r="F31" s="57">
        <v>1</v>
      </c>
      <c r="G31" s="90"/>
      <c r="H31" s="64">
        <v>4000000</v>
      </c>
      <c r="I31" s="77">
        <f t="shared" ref="I31:I35" si="3">H31*1.12</f>
        <v>4480000</v>
      </c>
      <c r="J31" s="57" t="s">
        <v>145</v>
      </c>
      <c r="K31" s="57" t="s">
        <v>72</v>
      </c>
      <c r="L31" s="92"/>
      <c r="M31" s="82"/>
      <c r="N31" s="92"/>
      <c r="O31" s="83"/>
      <c r="P31" s="83"/>
      <c r="Q31" s="83"/>
      <c r="R31" s="84"/>
      <c r="S31" s="84"/>
      <c r="T31" s="31"/>
      <c r="U31" s="31"/>
      <c r="V31" s="31"/>
      <c r="W31" s="31"/>
      <c r="X31" s="31"/>
      <c r="Y31" s="31"/>
      <c r="Z31" s="31"/>
    </row>
    <row r="32" spans="1:26" x14ac:dyDescent="0.25">
      <c r="A32" s="16">
        <f>A31+1</f>
        <v>16</v>
      </c>
      <c r="B32" s="22" t="s">
        <v>215</v>
      </c>
      <c r="C32" s="55"/>
      <c r="D32" s="157"/>
      <c r="E32" s="55"/>
      <c r="F32" s="55"/>
      <c r="G32" s="55"/>
      <c r="H32" s="56"/>
      <c r="I32" s="56"/>
      <c r="J32" s="55"/>
      <c r="K32" s="55"/>
      <c r="L32" s="92"/>
      <c r="M32" s="82"/>
      <c r="N32" s="92"/>
      <c r="O32" s="83"/>
      <c r="P32" s="83"/>
      <c r="Q32" s="83"/>
      <c r="R32" s="84"/>
      <c r="S32" s="84"/>
      <c r="T32" s="31"/>
      <c r="U32" s="31"/>
      <c r="V32" s="31"/>
      <c r="W32" s="31"/>
      <c r="X32" s="31"/>
      <c r="Y32" s="31"/>
      <c r="Z32" s="31"/>
    </row>
    <row r="33" spans="1:26" x14ac:dyDescent="0.25">
      <c r="A33" s="16">
        <f t="shared" si="1"/>
        <v>17</v>
      </c>
      <c r="B33" s="22" t="s">
        <v>215</v>
      </c>
      <c r="C33" s="57"/>
      <c r="D33" s="96"/>
      <c r="E33" s="57"/>
      <c r="F33" s="57"/>
      <c r="G33" s="90"/>
      <c r="H33" s="64"/>
      <c r="I33" s="11"/>
      <c r="J33" s="57"/>
      <c r="K33" s="57"/>
      <c r="L33" s="92"/>
      <c r="M33" s="82"/>
      <c r="N33" s="92"/>
      <c r="O33" s="83"/>
      <c r="P33" s="83"/>
      <c r="Q33" s="83"/>
      <c r="R33" s="84"/>
      <c r="S33" s="84"/>
      <c r="T33" s="31"/>
      <c r="U33" s="31"/>
      <c r="V33" s="31"/>
      <c r="W33" s="31"/>
      <c r="X33" s="31"/>
      <c r="Y33" s="31"/>
      <c r="Z33" s="31"/>
    </row>
    <row r="34" spans="1:26" ht="60" x14ac:dyDescent="0.25">
      <c r="A34" s="16">
        <f t="shared" si="1"/>
        <v>18</v>
      </c>
      <c r="B34" s="96" t="s">
        <v>217</v>
      </c>
      <c r="C34" s="9" t="s">
        <v>4</v>
      </c>
      <c r="D34" s="96" t="s">
        <v>218</v>
      </c>
      <c r="E34" s="57" t="s">
        <v>2</v>
      </c>
      <c r="F34" s="57">
        <v>1</v>
      </c>
      <c r="G34" s="90"/>
      <c r="H34" s="140">
        <v>53571429</v>
      </c>
      <c r="I34" s="141">
        <v>60000000</v>
      </c>
      <c r="J34" s="134" t="s">
        <v>219</v>
      </c>
      <c r="K34" s="16" t="s">
        <v>78</v>
      </c>
      <c r="L34" s="92"/>
      <c r="M34" s="82"/>
      <c r="N34" s="92"/>
      <c r="O34" s="83"/>
      <c r="P34" s="83"/>
      <c r="Q34" s="83"/>
      <c r="R34" s="84"/>
      <c r="S34" s="84"/>
      <c r="T34" s="31"/>
      <c r="U34" s="31"/>
      <c r="V34" s="31"/>
      <c r="W34" s="31"/>
      <c r="X34" s="31"/>
      <c r="Y34" s="31"/>
      <c r="Z34" s="31"/>
    </row>
    <row r="35" spans="1:26" ht="60" x14ac:dyDescent="0.25">
      <c r="A35" s="16">
        <f t="shared" si="1"/>
        <v>19</v>
      </c>
      <c r="B35" s="96" t="s">
        <v>225</v>
      </c>
      <c r="C35" s="9" t="s">
        <v>4</v>
      </c>
      <c r="D35" s="96" t="s">
        <v>226</v>
      </c>
      <c r="E35" s="57" t="s">
        <v>2</v>
      </c>
      <c r="F35" s="57">
        <v>1</v>
      </c>
      <c r="G35" s="90"/>
      <c r="H35" s="140">
        <v>13230000</v>
      </c>
      <c r="I35" s="11">
        <f t="shared" si="3"/>
        <v>14817600.000000002</v>
      </c>
      <c r="J35" s="134" t="s">
        <v>227</v>
      </c>
      <c r="K35" s="57" t="s">
        <v>72</v>
      </c>
      <c r="L35" s="92"/>
      <c r="M35" s="82"/>
      <c r="N35" s="92"/>
      <c r="O35" s="83"/>
      <c r="P35" s="83"/>
      <c r="Q35" s="83"/>
      <c r="R35" s="84"/>
      <c r="S35" s="84"/>
      <c r="T35" s="31"/>
      <c r="U35" s="31"/>
      <c r="V35" s="31"/>
      <c r="W35" s="31"/>
      <c r="X35" s="31"/>
      <c r="Y35" s="31"/>
      <c r="Z35" s="31"/>
    </row>
    <row r="36" spans="1:26" ht="30" x14ac:dyDescent="0.25">
      <c r="A36" s="17">
        <f t="shared" si="1"/>
        <v>20</v>
      </c>
      <c r="B36" s="22" t="s">
        <v>249</v>
      </c>
      <c r="C36" s="57" t="s">
        <v>159</v>
      </c>
      <c r="D36" s="22" t="s">
        <v>250</v>
      </c>
      <c r="E36" s="15" t="s">
        <v>2</v>
      </c>
      <c r="F36" s="15">
        <v>1</v>
      </c>
      <c r="G36" s="11"/>
      <c r="H36" s="5">
        <v>7500000</v>
      </c>
      <c r="I36" s="11">
        <f>H36*1.12</f>
        <v>8400000</v>
      </c>
      <c r="J36" s="99" t="s">
        <v>251</v>
      </c>
      <c r="K36" s="3" t="s">
        <v>72</v>
      </c>
      <c r="L36" s="92"/>
      <c r="M36" s="82"/>
      <c r="N36" s="92"/>
      <c r="O36" s="83"/>
      <c r="P36" s="83"/>
      <c r="Q36" s="83"/>
      <c r="R36" s="84"/>
      <c r="S36" s="84"/>
      <c r="T36" s="31"/>
      <c r="U36" s="31"/>
      <c r="V36" s="31"/>
      <c r="W36" s="31"/>
      <c r="X36" s="31"/>
      <c r="Y36" s="31"/>
      <c r="Z36" s="31"/>
    </row>
    <row r="37" spans="1:26" s="1" customFormat="1" x14ac:dyDescent="0.25">
      <c r="A37" s="168" t="s">
        <v>11</v>
      </c>
      <c r="B37" s="171"/>
      <c r="C37" s="171"/>
      <c r="D37" s="171"/>
      <c r="E37" s="171"/>
      <c r="F37" s="171"/>
      <c r="G37" s="172"/>
      <c r="H37" s="75">
        <f>SUM(H17:H36)</f>
        <v>520566517</v>
      </c>
      <c r="I37" s="75">
        <f>SUM(I17:I36)</f>
        <v>582326498.56000006</v>
      </c>
      <c r="J37" s="93"/>
      <c r="K37" s="94"/>
    </row>
    <row r="38" spans="1:26" s="1" customFormat="1" x14ac:dyDescent="0.25">
      <c r="A38" s="168" t="s">
        <v>44</v>
      </c>
      <c r="B38" s="169"/>
      <c r="C38" s="169"/>
      <c r="D38" s="169"/>
      <c r="E38" s="169"/>
      <c r="F38" s="169"/>
      <c r="G38" s="170"/>
      <c r="H38" s="49">
        <f>H15+H37</f>
        <v>521236147</v>
      </c>
      <c r="I38" s="49">
        <f>I15+I37</f>
        <v>583076484.16000009</v>
      </c>
      <c r="J38" s="68"/>
      <c r="K38" s="68"/>
    </row>
    <row r="39" spans="1:26" s="1" customFormat="1" x14ac:dyDescent="0.25">
      <c r="A39" s="164" t="s">
        <v>41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26" s="1" customFormat="1" x14ac:dyDescent="0.25">
      <c r="A40" s="168" t="s">
        <v>9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70"/>
    </row>
    <row r="41" spans="1:26" ht="90" x14ac:dyDescent="0.25">
      <c r="A41" s="17">
        <v>1</v>
      </c>
      <c r="B41" s="23" t="s">
        <v>3</v>
      </c>
      <c r="C41" s="3" t="s">
        <v>15</v>
      </c>
      <c r="D41" s="23" t="s">
        <v>55</v>
      </c>
      <c r="E41" s="3" t="s">
        <v>2</v>
      </c>
      <c r="F41" s="3">
        <v>1</v>
      </c>
      <c r="G41" s="3"/>
      <c r="H41" s="12">
        <v>17128500</v>
      </c>
      <c r="I41" s="12">
        <v>17128500</v>
      </c>
      <c r="J41" s="65" t="s">
        <v>139</v>
      </c>
      <c r="K41" s="3" t="s">
        <v>53</v>
      </c>
      <c r="L41" s="31"/>
      <c r="M41" s="72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0" x14ac:dyDescent="0.25">
      <c r="A42" s="17">
        <v>2</v>
      </c>
      <c r="B42" s="19" t="s">
        <v>51</v>
      </c>
      <c r="C42" s="3" t="s">
        <v>52</v>
      </c>
      <c r="D42" s="19" t="s">
        <v>64</v>
      </c>
      <c r="E42" s="3" t="s">
        <v>2</v>
      </c>
      <c r="F42" s="3">
        <v>17</v>
      </c>
      <c r="G42" s="5"/>
      <c r="H42" s="62">
        <v>380800</v>
      </c>
      <c r="I42" s="11">
        <f>H42*1.12</f>
        <v>426496.00000000006</v>
      </c>
      <c r="J42" s="111" t="s">
        <v>69</v>
      </c>
      <c r="K42" s="3" t="s">
        <v>53</v>
      </c>
      <c r="L42" s="31"/>
      <c r="M42" s="72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30" x14ac:dyDescent="0.25">
      <c r="A43" s="17">
        <v>3</v>
      </c>
      <c r="B43" s="19" t="s">
        <v>162</v>
      </c>
      <c r="C43" s="12" t="s">
        <v>77</v>
      </c>
      <c r="D43" s="19" t="s">
        <v>163</v>
      </c>
      <c r="E43" s="12" t="s">
        <v>2</v>
      </c>
      <c r="F43" s="12">
        <v>1</v>
      </c>
      <c r="G43" s="62"/>
      <c r="H43" s="62">
        <v>4486607</v>
      </c>
      <c r="I43" s="11">
        <f>H43*1.12</f>
        <v>5024999.8400000008</v>
      </c>
      <c r="J43" s="111" t="s">
        <v>69</v>
      </c>
      <c r="K43" s="3" t="s">
        <v>72</v>
      </c>
      <c r="L43" s="31"/>
      <c r="M43" s="72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1" customFormat="1" ht="45" x14ac:dyDescent="0.25">
      <c r="A44" s="17">
        <v>4</v>
      </c>
      <c r="B44" s="22" t="s">
        <v>75</v>
      </c>
      <c r="C44" s="12" t="s">
        <v>76</v>
      </c>
      <c r="D44" s="22" t="s">
        <v>75</v>
      </c>
      <c r="E44" s="15" t="s">
        <v>2</v>
      </c>
      <c r="F44" s="15">
        <v>1</v>
      </c>
      <c r="G44" s="11"/>
      <c r="H44" s="5">
        <v>45000000</v>
      </c>
      <c r="I44" s="11">
        <f t="shared" ref="I44:I45" si="4">H44*1.12</f>
        <v>50400000.000000007</v>
      </c>
      <c r="J44" s="99" t="s">
        <v>164</v>
      </c>
      <c r="K44" s="3" t="s">
        <v>72</v>
      </c>
    </row>
    <row r="45" spans="1:26" s="1" customFormat="1" ht="45" x14ac:dyDescent="0.25">
      <c r="A45" s="17">
        <v>5</v>
      </c>
      <c r="B45" s="154" t="s">
        <v>209</v>
      </c>
      <c r="C45" s="12" t="s">
        <v>210</v>
      </c>
      <c r="D45" s="154" t="s">
        <v>209</v>
      </c>
      <c r="E45" s="15" t="s">
        <v>2</v>
      </c>
      <c r="F45" s="15">
        <v>1</v>
      </c>
      <c r="G45" s="10"/>
      <c r="H45" s="110">
        <v>8075000</v>
      </c>
      <c r="I45" s="10">
        <f t="shared" si="4"/>
        <v>9044000</v>
      </c>
      <c r="J45" s="155" t="s">
        <v>211</v>
      </c>
      <c r="K45" s="12" t="s">
        <v>54</v>
      </c>
    </row>
    <row r="46" spans="1:26" s="1" customFormat="1" x14ac:dyDescent="0.25">
      <c r="A46" s="17">
        <v>6</v>
      </c>
      <c r="B46" s="22" t="s">
        <v>215</v>
      </c>
      <c r="C46" s="90"/>
      <c r="D46" s="90"/>
      <c r="E46" s="90"/>
      <c r="F46" s="90"/>
      <c r="G46" s="90"/>
      <c r="H46" s="90"/>
      <c r="I46" s="90"/>
      <c r="J46" s="90"/>
      <c r="K46" s="90"/>
    </row>
    <row r="47" spans="1:26" s="1" customFormat="1" x14ac:dyDescent="0.25">
      <c r="A47" s="17">
        <v>7</v>
      </c>
      <c r="B47" s="22" t="s">
        <v>215</v>
      </c>
      <c r="C47" s="12"/>
      <c r="D47" s="22"/>
      <c r="E47" s="15"/>
      <c r="F47" s="15"/>
      <c r="G47" s="10"/>
      <c r="H47" s="10"/>
      <c r="I47" s="10"/>
      <c r="J47" s="99"/>
      <c r="K47" s="3"/>
    </row>
    <row r="48" spans="1:26" s="1" customFormat="1" ht="45" x14ac:dyDescent="0.25">
      <c r="A48" s="17">
        <v>8</v>
      </c>
      <c r="B48" s="22" t="s">
        <v>83</v>
      </c>
      <c r="C48" s="3" t="s">
        <v>84</v>
      </c>
      <c r="D48" s="22" t="s">
        <v>85</v>
      </c>
      <c r="E48" s="57" t="s">
        <v>2</v>
      </c>
      <c r="F48" s="57">
        <v>1</v>
      </c>
      <c r="G48" s="11"/>
      <c r="H48" s="11">
        <v>2610478</v>
      </c>
      <c r="I48" s="11">
        <f t="shared" ref="I48:I51" si="5">H48*1.12</f>
        <v>2923735.3600000003</v>
      </c>
      <c r="J48" s="17" t="s">
        <v>86</v>
      </c>
      <c r="K48" s="112" t="s">
        <v>176</v>
      </c>
    </row>
    <row r="49" spans="1:11" s="1" customFormat="1" ht="30" x14ac:dyDescent="0.25">
      <c r="A49" s="17">
        <v>9</v>
      </c>
      <c r="B49" s="22" t="s">
        <v>87</v>
      </c>
      <c r="C49" s="3" t="s">
        <v>84</v>
      </c>
      <c r="D49" s="22" t="s">
        <v>88</v>
      </c>
      <c r="E49" s="57" t="s">
        <v>2</v>
      </c>
      <c r="F49" s="57">
        <v>1</v>
      </c>
      <c r="G49" s="11"/>
      <c r="H49" s="11">
        <v>54895500</v>
      </c>
      <c r="I49" s="11">
        <f t="shared" si="5"/>
        <v>61482960.000000007</v>
      </c>
      <c r="J49" s="17" t="s">
        <v>86</v>
      </c>
      <c r="K49" s="112" t="s">
        <v>89</v>
      </c>
    </row>
    <row r="50" spans="1:11" s="1" customFormat="1" ht="30" x14ac:dyDescent="0.25">
      <c r="A50" s="17">
        <v>10</v>
      </c>
      <c r="B50" s="22" t="s">
        <v>91</v>
      </c>
      <c r="C50" s="3" t="s">
        <v>15</v>
      </c>
      <c r="D50" s="22" t="s">
        <v>92</v>
      </c>
      <c r="E50" s="57" t="s">
        <v>2</v>
      </c>
      <c r="F50" s="57">
        <v>1</v>
      </c>
      <c r="G50" s="11"/>
      <c r="H50" s="11">
        <v>31250000</v>
      </c>
      <c r="I50" s="11">
        <f t="shared" si="5"/>
        <v>35000000</v>
      </c>
      <c r="J50" s="17" t="s">
        <v>90</v>
      </c>
      <c r="K50" s="112" t="s">
        <v>93</v>
      </c>
    </row>
    <row r="51" spans="1:11" s="1" customFormat="1" ht="45" x14ac:dyDescent="0.25">
      <c r="A51" s="17">
        <v>11</v>
      </c>
      <c r="B51" s="22" t="s">
        <v>94</v>
      </c>
      <c r="C51" s="3" t="s">
        <v>80</v>
      </c>
      <c r="D51" s="22" t="s">
        <v>94</v>
      </c>
      <c r="E51" s="57" t="s">
        <v>2</v>
      </c>
      <c r="F51" s="57">
        <v>1</v>
      </c>
      <c r="G51" s="11"/>
      <c r="H51" s="11">
        <v>650000</v>
      </c>
      <c r="I51" s="11">
        <f t="shared" si="5"/>
        <v>728000.00000000012</v>
      </c>
      <c r="J51" s="17" t="s">
        <v>95</v>
      </c>
      <c r="K51" s="112" t="s">
        <v>89</v>
      </c>
    </row>
    <row r="52" spans="1:11" s="1" customFormat="1" ht="45" x14ac:dyDescent="0.25">
      <c r="A52" s="17">
        <v>12</v>
      </c>
      <c r="B52" s="22" t="s">
        <v>96</v>
      </c>
      <c r="C52" s="3" t="s">
        <v>80</v>
      </c>
      <c r="D52" s="22" t="s">
        <v>88</v>
      </c>
      <c r="E52" s="57" t="s">
        <v>2</v>
      </c>
      <c r="F52" s="57">
        <v>1</v>
      </c>
      <c r="G52" s="11"/>
      <c r="H52" s="11">
        <v>32354700</v>
      </c>
      <c r="I52" s="11">
        <f>H52*1.12</f>
        <v>36237264</v>
      </c>
      <c r="J52" s="17" t="s">
        <v>86</v>
      </c>
      <c r="K52" s="112" t="s">
        <v>89</v>
      </c>
    </row>
    <row r="53" spans="1:11" s="1" customFormat="1" ht="30" x14ac:dyDescent="0.25">
      <c r="A53" s="17">
        <v>13</v>
      </c>
      <c r="B53" s="96" t="s">
        <v>97</v>
      </c>
      <c r="C53" s="3" t="s">
        <v>80</v>
      </c>
      <c r="D53" s="113" t="s">
        <v>88</v>
      </c>
      <c r="E53" s="57" t="s">
        <v>2</v>
      </c>
      <c r="F53" s="57">
        <v>1</v>
      </c>
      <c r="G53" s="90"/>
      <c r="H53" s="11">
        <v>191900500</v>
      </c>
      <c r="I53" s="11">
        <f>H53*1.12</f>
        <v>214928560.00000003</v>
      </c>
      <c r="J53" s="57" t="s">
        <v>98</v>
      </c>
      <c r="K53" s="112" t="s">
        <v>89</v>
      </c>
    </row>
    <row r="54" spans="1:11" s="1" customFormat="1" ht="45" x14ac:dyDescent="0.25">
      <c r="A54" s="17">
        <v>14</v>
      </c>
      <c r="B54" s="96" t="s">
        <v>143</v>
      </c>
      <c r="C54" s="57" t="s">
        <v>142</v>
      </c>
      <c r="D54" s="96" t="s">
        <v>144</v>
      </c>
      <c r="E54" s="90" t="s">
        <v>2</v>
      </c>
      <c r="F54" s="90">
        <v>1</v>
      </c>
      <c r="G54" s="90"/>
      <c r="H54" s="114">
        <v>1500000</v>
      </c>
      <c r="I54" s="11">
        <f t="shared" ref="I54:I58" si="6">H54*1.12</f>
        <v>1680000.0000000002</v>
      </c>
      <c r="J54" s="57" t="s">
        <v>148</v>
      </c>
      <c r="K54" s="90" t="s">
        <v>72</v>
      </c>
    </row>
    <row r="55" spans="1:11" s="1" customFormat="1" ht="30" x14ac:dyDescent="0.25">
      <c r="A55" s="17">
        <v>15</v>
      </c>
      <c r="B55" s="131" t="s">
        <v>152</v>
      </c>
      <c r="C55" s="15" t="s">
        <v>146</v>
      </c>
      <c r="D55" s="131" t="s">
        <v>153</v>
      </c>
      <c r="E55" s="116" t="s">
        <v>2</v>
      </c>
      <c r="F55" s="116">
        <v>1</v>
      </c>
      <c r="G55" s="116"/>
      <c r="H55" s="132">
        <v>1134464</v>
      </c>
      <c r="I55" s="11">
        <f t="shared" si="6"/>
        <v>1270599.6800000002</v>
      </c>
      <c r="J55" s="15" t="s">
        <v>67</v>
      </c>
      <c r="K55" s="57" t="s">
        <v>54</v>
      </c>
    </row>
    <row r="56" spans="1:11" s="1" customFormat="1" ht="38.25" x14ac:dyDescent="0.25">
      <c r="A56" s="17">
        <v>16</v>
      </c>
      <c r="B56" s="139" t="s">
        <v>196</v>
      </c>
      <c r="C56" s="137" t="s">
        <v>197</v>
      </c>
      <c r="D56" s="139" t="s">
        <v>198</v>
      </c>
      <c r="E56" s="137" t="s">
        <v>2</v>
      </c>
      <c r="F56" s="137">
        <v>1</v>
      </c>
      <c r="G56" s="137"/>
      <c r="H56" s="114">
        <v>100000000</v>
      </c>
      <c r="I56" s="11">
        <f t="shared" si="6"/>
        <v>112000000.00000001</v>
      </c>
      <c r="J56" s="137" t="s">
        <v>90</v>
      </c>
      <c r="K56" s="138" t="s">
        <v>199</v>
      </c>
    </row>
    <row r="57" spans="1:11" s="1" customFormat="1" ht="30" x14ac:dyDescent="0.25">
      <c r="A57" s="17">
        <v>17</v>
      </c>
      <c r="B57" s="133" t="s">
        <v>193</v>
      </c>
      <c r="C57" s="134" t="s">
        <v>142</v>
      </c>
      <c r="D57" s="133" t="s">
        <v>194</v>
      </c>
      <c r="E57" s="135" t="s">
        <v>2</v>
      </c>
      <c r="F57" s="135">
        <v>1</v>
      </c>
      <c r="G57" s="135"/>
      <c r="H57" s="136">
        <v>925000</v>
      </c>
      <c r="I57" s="11">
        <f t="shared" ref="I57" si="7">H57*1.12</f>
        <v>1036000.0000000001</v>
      </c>
      <c r="J57" s="134" t="s">
        <v>195</v>
      </c>
      <c r="K57" s="57" t="s">
        <v>72</v>
      </c>
    </row>
    <row r="58" spans="1:11" s="1" customFormat="1" ht="60" x14ac:dyDescent="0.25">
      <c r="A58" s="17">
        <v>18</v>
      </c>
      <c r="B58" s="133" t="s">
        <v>236</v>
      </c>
      <c r="C58" s="134" t="s">
        <v>241</v>
      </c>
      <c r="D58" s="133" t="s">
        <v>237</v>
      </c>
      <c r="E58" s="135" t="s">
        <v>2</v>
      </c>
      <c r="F58" s="135">
        <v>1</v>
      </c>
      <c r="G58" s="135"/>
      <c r="H58" s="136">
        <v>665000</v>
      </c>
      <c r="I58" s="11">
        <f t="shared" si="6"/>
        <v>744800.00000000012</v>
      </c>
      <c r="J58" s="134" t="s">
        <v>240</v>
      </c>
      <c r="K58" s="57" t="s">
        <v>72</v>
      </c>
    </row>
    <row r="59" spans="1:11" s="1" customFormat="1" ht="60" x14ac:dyDescent="0.25">
      <c r="A59" s="17">
        <v>19</v>
      </c>
      <c r="B59" s="96" t="s">
        <v>258</v>
      </c>
      <c r="C59" s="134" t="s">
        <v>259</v>
      </c>
      <c r="D59" s="96" t="s">
        <v>260</v>
      </c>
      <c r="E59" s="57" t="s">
        <v>2</v>
      </c>
      <c r="F59" s="57">
        <v>1</v>
      </c>
      <c r="G59" s="90"/>
      <c r="H59" s="64">
        <v>250000</v>
      </c>
      <c r="I59" s="77">
        <f>H59*1.12</f>
        <v>280000</v>
      </c>
      <c r="J59" s="57" t="s">
        <v>261</v>
      </c>
      <c r="K59" s="16" t="s">
        <v>78</v>
      </c>
    </row>
    <row r="60" spans="1:11" s="1" customFormat="1" x14ac:dyDescent="0.25">
      <c r="A60" s="173" t="s">
        <v>11</v>
      </c>
      <c r="B60" s="171"/>
      <c r="C60" s="171"/>
      <c r="D60" s="171"/>
      <c r="E60" s="171"/>
      <c r="F60" s="171"/>
      <c r="G60" s="172"/>
      <c r="H60" s="75">
        <f>SUM(H41:H59)</f>
        <v>493206549</v>
      </c>
      <c r="I60" s="75">
        <f>SUM(I41:I59)</f>
        <v>550335914.88000011</v>
      </c>
      <c r="J60" s="78"/>
      <c r="K60" s="78"/>
    </row>
    <row r="61" spans="1:11" s="1" customFormat="1" x14ac:dyDescent="0.25">
      <c r="A61" s="168" t="s">
        <v>45</v>
      </c>
      <c r="B61" s="169"/>
      <c r="C61" s="169"/>
      <c r="D61" s="169"/>
      <c r="E61" s="169"/>
      <c r="F61" s="169"/>
      <c r="G61" s="170"/>
      <c r="H61" s="49">
        <f>H60</f>
        <v>493206549</v>
      </c>
      <c r="I61" s="49">
        <f>I60</f>
        <v>550335914.88000011</v>
      </c>
      <c r="J61" s="69"/>
      <c r="K61" s="69"/>
    </row>
    <row r="62" spans="1:11" s="1" customFormat="1" x14ac:dyDescent="0.25">
      <c r="A62" s="160" t="s">
        <v>46</v>
      </c>
      <c r="B62" s="161"/>
      <c r="C62" s="161"/>
      <c r="D62" s="161"/>
      <c r="E62" s="161"/>
      <c r="F62" s="161"/>
      <c r="G62" s="162"/>
      <c r="H62" s="50">
        <f>H61+H38</f>
        <v>1014442696</v>
      </c>
      <c r="I62" s="50">
        <f>I61+I38</f>
        <v>1133412399.0400002</v>
      </c>
      <c r="J62" s="70"/>
      <c r="K62" s="70"/>
    </row>
    <row r="63" spans="1:11" x14ac:dyDescent="0.25">
      <c r="A63" s="31"/>
      <c r="J63" s="72"/>
    </row>
    <row r="64" spans="1:11" x14ac:dyDescent="0.25">
      <c r="A64" s="158" t="s">
        <v>172</v>
      </c>
      <c r="B64" s="158"/>
      <c r="C64" s="158"/>
      <c r="D64" s="158"/>
    </row>
    <row r="65" spans="1:10" x14ac:dyDescent="0.25">
      <c r="A65" s="41"/>
      <c r="J65" s="72"/>
    </row>
    <row r="66" spans="1:10" ht="15" customHeight="1" x14ac:dyDescent="0.25">
      <c r="A66" s="159" t="s">
        <v>244</v>
      </c>
      <c r="B66" s="159"/>
      <c r="C66" s="159"/>
      <c r="D66" s="159"/>
      <c r="E66" s="159"/>
      <c r="F66" s="159"/>
      <c r="J66" s="72"/>
    </row>
    <row r="67" spans="1:10" x14ac:dyDescent="0.25">
      <c r="A67" s="159"/>
      <c r="B67" s="159"/>
      <c r="C67" s="159"/>
      <c r="D67" s="159"/>
      <c r="E67" s="159"/>
      <c r="F67" s="159"/>
      <c r="I67" s="60" t="s">
        <v>147</v>
      </c>
      <c r="J67" s="72"/>
    </row>
    <row r="68" spans="1:10" x14ac:dyDescent="0.25">
      <c r="J68" s="72"/>
    </row>
    <row r="70" spans="1:10" x14ac:dyDescent="0.25">
      <c r="J70" s="72"/>
    </row>
    <row r="71" spans="1:10" x14ac:dyDescent="0.25">
      <c r="J71" s="72"/>
    </row>
  </sheetData>
  <mergeCells count="13">
    <mergeCell ref="A64:D64"/>
    <mergeCell ref="A66:F67"/>
    <mergeCell ref="A62:G62"/>
    <mergeCell ref="A12:K12"/>
    <mergeCell ref="A39:K39"/>
    <mergeCell ref="A16:K16"/>
    <mergeCell ref="A40:K40"/>
    <mergeCell ref="A37:G37"/>
    <mergeCell ref="A38:G38"/>
    <mergeCell ref="A61:G61"/>
    <mergeCell ref="A60:G60"/>
    <mergeCell ref="A15:G15"/>
    <mergeCell ref="A13:K13"/>
  </mergeCell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opLeftCell="A43" zoomScale="80" zoomScaleNormal="80" workbookViewId="0">
      <selection activeCell="B30" sqref="B30:B31"/>
    </sheetView>
  </sheetViews>
  <sheetFormatPr defaultRowHeight="15" x14ac:dyDescent="0.25"/>
  <cols>
    <col min="1" max="1" width="6.5703125" style="6" customWidth="1"/>
    <col min="2" max="2" width="45" style="18" customWidth="1"/>
    <col min="3" max="3" width="15" style="1" customWidth="1"/>
    <col min="4" max="4" width="52" style="18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51" customWidth="1"/>
    <col min="10" max="10" width="28.140625" style="1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x14ac:dyDescent="0.25">
      <c r="G1" s="176" t="s">
        <v>178</v>
      </c>
      <c r="H1" s="176"/>
      <c r="I1" s="176"/>
      <c r="J1" s="176"/>
      <c r="K1" s="176"/>
    </row>
    <row r="2" spans="1:11" ht="18.75" x14ac:dyDescent="0.25">
      <c r="G2" s="7" t="s">
        <v>221</v>
      </c>
      <c r="H2" s="119"/>
      <c r="I2" s="119"/>
    </row>
    <row r="3" spans="1:11" ht="18.75" x14ac:dyDescent="0.25">
      <c r="F3" s="18"/>
      <c r="G3" s="18" t="s">
        <v>235</v>
      </c>
      <c r="H3" s="18"/>
      <c r="I3" s="18"/>
      <c r="J3" s="18"/>
      <c r="K3" s="21"/>
    </row>
    <row r="4" spans="1:11" ht="18.75" x14ac:dyDescent="0.25">
      <c r="G4" s="7"/>
      <c r="H4" s="120"/>
      <c r="I4" s="52"/>
      <c r="K4" s="21"/>
    </row>
    <row r="5" spans="1:11" ht="18.75" x14ac:dyDescent="0.25">
      <c r="B5" s="53"/>
      <c r="G5" s="7"/>
      <c r="K5" s="21"/>
    </row>
    <row r="6" spans="1:11" ht="18.75" x14ac:dyDescent="0.25">
      <c r="B6" s="53"/>
      <c r="D6" s="24" t="s">
        <v>179</v>
      </c>
    </row>
    <row r="7" spans="1:11" ht="18.75" x14ac:dyDescent="0.25">
      <c r="B7" s="53"/>
      <c r="D7" s="24" t="s">
        <v>16</v>
      </c>
    </row>
    <row r="8" spans="1:11" ht="71.25" x14ac:dyDescent="0.25">
      <c r="A8" s="13" t="s">
        <v>17</v>
      </c>
      <c r="B8" s="14" t="s">
        <v>18</v>
      </c>
      <c r="C8" s="14" t="s">
        <v>19</v>
      </c>
      <c r="D8" s="14" t="s">
        <v>20</v>
      </c>
      <c r="E8" s="14" t="s">
        <v>21</v>
      </c>
      <c r="F8" s="14" t="s">
        <v>22</v>
      </c>
      <c r="G8" s="14" t="s">
        <v>50</v>
      </c>
      <c r="H8" s="14" t="s">
        <v>23</v>
      </c>
      <c r="I8" s="14" t="s">
        <v>24</v>
      </c>
      <c r="J8" s="14" t="s">
        <v>25</v>
      </c>
      <c r="K8" s="14" t="s">
        <v>26</v>
      </c>
    </row>
    <row r="9" spans="1:11" x14ac:dyDescent="0.25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</row>
    <row r="10" spans="1:11" ht="15" customHeight="1" x14ac:dyDescent="0.25">
      <c r="A10" s="163" t="s">
        <v>27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1" spans="1:11" s="4" customFormat="1" ht="15" customHeight="1" x14ac:dyDescent="0.25">
      <c r="A11" s="167" t="s">
        <v>177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</row>
    <row r="12" spans="1:11" s="32" customFormat="1" ht="45" x14ac:dyDescent="0.25">
      <c r="A12" s="26">
        <v>1</v>
      </c>
      <c r="B12" s="79" t="s">
        <v>180</v>
      </c>
      <c r="C12" s="9" t="s">
        <v>42</v>
      </c>
      <c r="D12" s="79" t="s">
        <v>181</v>
      </c>
      <c r="E12" s="80" t="s">
        <v>182</v>
      </c>
      <c r="F12" s="80" t="s">
        <v>183</v>
      </c>
      <c r="G12" s="11">
        <v>22321</v>
      </c>
      <c r="H12" s="11">
        <f>F12*G12</f>
        <v>669630</v>
      </c>
      <c r="I12" s="40">
        <f t="shared" ref="I12" si="0">H12*1.12</f>
        <v>749985.60000000009</v>
      </c>
      <c r="J12" s="121" t="s">
        <v>184</v>
      </c>
      <c r="K12" s="8" t="s">
        <v>61</v>
      </c>
    </row>
    <row r="13" spans="1:11" s="32" customFormat="1" ht="15" customHeight="1" x14ac:dyDescent="0.25">
      <c r="A13" s="167" t="s">
        <v>185</v>
      </c>
      <c r="B13" s="167"/>
      <c r="C13" s="167"/>
      <c r="D13" s="167"/>
      <c r="E13" s="167"/>
      <c r="F13" s="167"/>
      <c r="G13" s="167"/>
      <c r="H13" s="49">
        <f>H12</f>
        <v>669630</v>
      </c>
      <c r="I13" s="49">
        <f>I12</f>
        <v>749985.60000000009</v>
      </c>
      <c r="J13" s="71"/>
      <c r="K13" s="67"/>
    </row>
    <row r="14" spans="1:11" s="4" customFormat="1" ht="15" customHeight="1" x14ac:dyDescent="0.25">
      <c r="A14" s="167" t="s">
        <v>29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</row>
    <row r="15" spans="1:11" s="27" customFormat="1" ht="45" x14ac:dyDescent="0.25">
      <c r="A15" s="26">
        <v>1</v>
      </c>
      <c r="B15" s="22" t="s">
        <v>233</v>
      </c>
      <c r="C15" s="9" t="s">
        <v>42</v>
      </c>
      <c r="D15" s="22" t="s">
        <v>233</v>
      </c>
      <c r="E15" s="11" t="s">
        <v>30</v>
      </c>
      <c r="F15" s="11">
        <v>1</v>
      </c>
      <c r="G15" s="11"/>
      <c r="H15" s="11">
        <v>2300000</v>
      </c>
      <c r="I15" s="11">
        <v>2300000</v>
      </c>
      <c r="J15" s="99" t="s">
        <v>232</v>
      </c>
      <c r="K15" s="8" t="s">
        <v>186</v>
      </c>
    </row>
    <row r="16" spans="1:11" s="27" customFormat="1" ht="45" x14ac:dyDescent="0.25">
      <c r="A16" s="26">
        <v>2</v>
      </c>
      <c r="B16" s="38" t="s">
        <v>99</v>
      </c>
      <c r="C16" s="9" t="s">
        <v>42</v>
      </c>
      <c r="D16" s="38" t="s">
        <v>99</v>
      </c>
      <c r="E16" s="40" t="s">
        <v>30</v>
      </c>
      <c r="F16" s="40">
        <v>1</v>
      </c>
      <c r="G16" s="40"/>
      <c r="H16" s="11">
        <v>900000</v>
      </c>
      <c r="I16" s="11">
        <v>900000</v>
      </c>
      <c r="J16" s="99" t="s">
        <v>232</v>
      </c>
      <c r="K16" s="28" t="s">
        <v>187</v>
      </c>
    </row>
    <row r="17" spans="1:11" s="27" customFormat="1" ht="45" x14ac:dyDescent="0.25">
      <c r="A17" s="26">
        <v>3</v>
      </c>
      <c r="B17" s="22" t="s">
        <v>100</v>
      </c>
      <c r="C17" s="9" t="s">
        <v>42</v>
      </c>
      <c r="D17" s="22" t="s">
        <v>100</v>
      </c>
      <c r="E17" s="11" t="s">
        <v>30</v>
      </c>
      <c r="F17" s="11">
        <v>1</v>
      </c>
      <c r="G17" s="11"/>
      <c r="H17" s="11">
        <v>2700000</v>
      </c>
      <c r="I17" s="11">
        <v>2700000</v>
      </c>
      <c r="J17" s="99" t="s">
        <v>232</v>
      </c>
      <c r="K17" s="28" t="s">
        <v>188</v>
      </c>
    </row>
    <row r="18" spans="1:11" s="27" customFormat="1" ht="75" x14ac:dyDescent="0.25">
      <c r="A18" s="26">
        <v>4</v>
      </c>
      <c r="B18" s="22" t="s">
        <v>101</v>
      </c>
      <c r="C18" s="9" t="s">
        <v>4</v>
      </c>
      <c r="D18" s="22" t="s">
        <v>102</v>
      </c>
      <c r="E18" s="11" t="s">
        <v>30</v>
      </c>
      <c r="F18" s="11">
        <v>1</v>
      </c>
      <c r="G18" s="11"/>
      <c r="H18" s="11">
        <v>17401786</v>
      </c>
      <c r="I18" s="11">
        <f t="shared" ref="I18:I26" si="1">H18*1.12</f>
        <v>19490000.32</v>
      </c>
      <c r="J18" s="121" t="s">
        <v>122</v>
      </c>
      <c r="K18" s="8" t="s">
        <v>103</v>
      </c>
    </row>
    <row r="19" spans="1:11" s="27" customFormat="1" ht="45" x14ac:dyDescent="0.25">
      <c r="A19" s="26">
        <v>5</v>
      </c>
      <c r="B19" s="54" t="s">
        <v>104</v>
      </c>
      <c r="C19" s="9" t="s">
        <v>4</v>
      </c>
      <c r="D19" s="54" t="s">
        <v>105</v>
      </c>
      <c r="E19" s="11" t="s">
        <v>30</v>
      </c>
      <c r="F19" s="55">
        <v>1</v>
      </c>
      <c r="G19" s="55"/>
      <c r="H19" s="11">
        <v>13865972</v>
      </c>
      <c r="I19" s="56">
        <f t="shared" si="1"/>
        <v>15529888.640000001</v>
      </c>
      <c r="J19" s="122" t="s">
        <v>106</v>
      </c>
      <c r="K19" s="8" t="s">
        <v>28</v>
      </c>
    </row>
    <row r="20" spans="1:11" s="27" customFormat="1" x14ac:dyDescent="0.25">
      <c r="A20" s="26">
        <v>6</v>
      </c>
      <c r="B20" s="38" t="s">
        <v>216</v>
      </c>
      <c r="C20" s="9"/>
      <c r="D20" s="22"/>
      <c r="E20" s="11"/>
      <c r="F20" s="11"/>
      <c r="G20" s="11"/>
      <c r="H20" s="11"/>
      <c r="I20" s="11"/>
      <c r="J20" s="122"/>
      <c r="K20" s="8"/>
    </row>
    <row r="21" spans="1:11" s="27" customFormat="1" x14ac:dyDescent="0.25">
      <c r="A21" s="26">
        <v>7</v>
      </c>
      <c r="B21" s="38" t="s">
        <v>216</v>
      </c>
      <c r="C21" s="59"/>
      <c r="D21" s="38"/>
      <c r="E21" s="40"/>
      <c r="F21" s="40"/>
      <c r="G21" s="40"/>
      <c r="H21" s="11"/>
      <c r="I21" s="40"/>
      <c r="J21" s="121"/>
      <c r="K21" s="28"/>
    </row>
    <row r="22" spans="1:11" s="27" customFormat="1" ht="45" x14ac:dyDescent="0.25">
      <c r="A22" s="26">
        <v>8</v>
      </c>
      <c r="B22" s="38" t="s">
        <v>107</v>
      </c>
      <c r="C22" s="59" t="s">
        <v>42</v>
      </c>
      <c r="D22" s="38" t="s">
        <v>108</v>
      </c>
      <c r="E22" s="40" t="s">
        <v>30</v>
      </c>
      <c r="F22" s="40">
        <v>1</v>
      </c>
      <c r="G22" s="40"/>
      <c r="H22" s="5">
        <v>6000000</v>
      </c>
      <c r="I22" s="40">
        <f t="shared" si="1"/>
        <v>6720000.0000000009</v>
      </c>
      <c r="J22" s="121" t="s">
        <v>138</v>
      </c>
      <c r="K22" s="28" t="s">
        <v>28</v>
      </c>
    </row>
    <row r="23" spans="1:11" s="27" customFormat="1" ht="45" x14ac:dyDescent="0.25">
      <c r="A23" s="26">
        <v>9</v>
      </c>
      <c r="B23" s="22" t="s">
        <v>109</v>
      </c>
      <c r="C23" s="9" t="s">
        <v>42</v>
      </c>
      <c r="D23" s="22" t="s">
        <v>110</v>
      </c>
      <c r="E23" s="11" t="s">
        <v>30</v>
      </c>
      <c r="F23" s="11">
        <v>1</v>
      </c>
      <c r="G23" s="11"/>
      <c r="H23" s="5">
        <v>629330</v>
      </c>
      <c r="I23" s="11">
        <f t="shared" si="1"/>
        <v>704849.60000000009</v>
      </c>
      <c r="J23" s="122" t="s">
        <v>114</v>
      </c>
      <c r="K23" s="8" t="s">
        <v>61</v>
      </c>
    </row>
    <row r="24" spans="1:11" s="27" customFormat="1" ht="105" x14ac:dyDescent="0.25">
      <c r="A24" s="26">
        <v>10</v>
      </c>
      <c r="B24" s="22" t="s">
        <v>132</v>
      </c>
      <c r="C24" s="9" t="s">
        <v>42</v>
      </c>
      <c r="D24" s="22" t="s">
        <v>268</v>
      </c>
      <c r="E24" s="11" t="s">
        <v>30</v>
      </c>
      <c r="F24" s="11">
        <v>1</v>
      </c>
      <c r="G24" s="11"/>
      <c r="H24" s="5">
        <v>2000000</v>
      </c>
      <c r="I24" s="11">
        <f t="shared" si="1"/>
        <v>2240000</v>
      </c>
      <c r="J24" s="122" t="s">
        <v>269</v>
      </c>
      <c r="K24" s="8" t="s">
        <v>61</v>
      </c>
    </row>
    <row r="25" spans="1:11" s="27" customFormat="1" ht="45" x14ac:dyDescent="0.25">
      <c r="A25" s="26">
        <v>11</v>
      </c>
      <c r="B25" s="22" t="s">
        <v>255</v>
      </c>
      <c r="C25" s="9" t="s">
        <v>4</v>
      </c>
      <c r="D25" s="22" t="s">
        <v>256</v>
      </c>
      <c r="E25" s="11" t="s">
        <v>30</v>
      </c>
      <c r="F25" s="11">
        <v>1</v>
      </c>
      <c r="G25" s="11"/>
      <c r="H25" s="5">
        <v>96468000</v>
      </c>
      <c r="I25" s="10">
        <f t="shared" si="1"/>
        <v>108044160.00000001</v>
      </c>
      <c r="J25" s="122" t="s">
        <v>257</v>
      </c>
      <c r="K25" s="8" t="s">
        <v>61</v>
      </c>
    </row>
    <row r="26" spans="1:11" s="27" customFormat="1" ht="60" x14ac:dyDescent="0.25">
      <c r="A26" s="26">
        <v>12</v>
      </c>
      <c r="B26" s="38" t="s">
        <v>135</v>
      </c>
      <c r="C26" s="59" t="s">
        <v>4</v>
      </c>
      <c r="D26" s="38" t="s">
        <v>136</v>
      </c>
      <c r="E26" s="40" t="s">
        <v>30</v>
      </c>
      <c r="F26" s="40">
        <v>1</v>
      </c>
      <c r="G26" s="40"/>
      <c r="H26" s="64">
        <v>300000000</v>
      </c>
      <c r="I26" s="40">
        <f t="shared" si="1"/>
        <v>336000000.00000006</v>
      </c>
      <c r="J26" s="121" t="s">
        <v>137</v>
      </c>
      <c r="K26" s="28" t="s">
        <v>28</v>
      </c>
    </row>
    <row r="27" spans="1:11" s="27" customFormat="1" x14ac:dyDescent="0.25">
      <c r="A27" s="26">
        <v>13</v>
      </c>
      <c r="B27" s="38" t="s">
        <v>216</v>
      </c>
      <c r="C27" s="80"/>
      <c r="D27" s="38"/>
      <c r="E27" s="40"/>
      <c r="F27" s="40"/>
      <c r="G27" s="40"/>
      <c r="H27" s="64"/>
      <c r="I27" s="40"/>
      <c r="J27" s="121"/>
      <c r="K27" s="28"/>
    </row>
    <row r="28" spans="1:11" x14ac:dyDescent="0.25">
      <c r="A28" s="88">
        <v>14</v>
      </c>
      <c r="B28" s="38" t="s">
        <v>216</v>
      </c>
      <c r="C28" s="9"/>
      <c r="D28" s="19"/>
      <c r="E28" s="40"/>
      <c r="F28" s="90"/>
      <c r="G28" s="90"/>
      <c r="H28" s="64"/>
      <c r="I28" s="91"/>
      <c r="J28" s="57"/>
      <c r="K28" s="28"/>
    </row>
    <row r="29" spans="1:11" ht="75" x14ac:dyDescent="0.25">
      <c r="A29" s="55">
        <v>15</v>
      </c>
      <c r="B29" s="95" t="s">
        <v>189</v>
      </c>
      <c r="C29" s="9" t="s">
        <v>42</v>
      </c>
      <c r="D29" s="95" t="s">
        <v>201</v>
      </c>
      <c r="E29" s="40" t="s">
        <v>30</v>
      </c>
      <c r="F29" s="76">
        <v>1</v>
      </c>
      <c r="G29" s="55"/>
      <c r="H29" s="64">
        <v>4000000</v>
      </c>
      <c r="I29" s="40">
        <f t="shared" ref="I29:I33" si="2">H29*1.12</f>
        <v>4480000</v>
      </c>
      <c r="J29" s="121" t="s">
        <v>154</v>
      </c>
      <c r="K29" s="28" t="s">
        <v>28</v>
      </c>
    </row>
    <row r="30" spans="1:11" x14ac:dyDescent="0.25">
      <c r="A30" s="17">
        <f>A29+1</f>
        <v>16</v>
      </c>
      <c r="B30" s="38" t="s">
        <v>216</v>
      </c>
      <c r="C30" s="90"/>
      <c r="D30" s="89"/>
      <c r="E30" s="90"/>
      <c r="F30" s="90"/>
      <c r="G30" s="90"/>
      <c r="H30" s="91"/>
      <c r="I30" s="91"/>
      <c r="J30" s="90"/>
      <c r="K30" s="113"/>
    </row>
    <row r="31" spans="1:11" s="4" customFormat="1" x14ac:dyDescent="0.25">
      <c r="A31" s="17">
        <f t="shared" ref="A31" si="3">A30+1</f>
        <v>17</v>
      </c>
      <c r="B31" s="38" t="s">
        <v>216</v>
      </c>
      <c r="C31" s="9"/>
      <c r="D31" s="96"/>
      <c r="E31" s="40"/>
      <c r="F31" s="57"/>
      <c r="G31" s="90"/>
      <c r="H31" s="64"/>
      <c r="I31" s="11"/>
      <c r="J31" s="122"/>
      <c r="K31" s="28"/>
    </row>
    <row r="32" spans="1:11" s="27" customFormat="1" ht="75" x14ac:dyDescent="0.25">
      <c r="A32" s="26">
        <f>A31+1</f>
        <v>18</v>
      </c>
      <c r="B32" s="144" t="s">
        <v>222</v>
      </c>
      <c r="C32" s="59" t="s">
        <v>4</v>
      </c>
      <c r="D32" s="144" t="s">
        <v>223</v>
      </c>
      <c r="E32" s="40" t="s">
        <v>30</v>
      </c>
      <c r="F32" s="142">
        <v>1</v>
      </c>
      <c r="G32" s="55"/>
      <c r="H32" s="143">
        <v>53571429</v>
      </c>
      <c r="I32" s="143">
        <v>60000000</v>
      </c>
      <c r="J32" s="145" t="s">
        <v>224</v>
      </c>
      <c r="K32" s="28" t="s">
        <v>61</v>
      </c>
    </row>
    <row r="33" spans="1:12" s="27" customFormat="1" ht="60" x14ac:dyDescent="0.25">
      <c r="A33" s="26">
        <v>19</v>
      </c>
      <c r="B33" s="144" t="s">
        <v>228</v>
      </c>
      <c r="C33" s="59" t="s">
        <v>4</v>
      </c>
      <c r="D33" s="144" t="s">
        <v>229</v>
      </c>
      <c r="E33" s="142" t="s">
        <v>2</v>
      </c>
      <c r="F33" s="142">
        <v>1</v>
      </c>
      <c r="G33" s="55"/>
      <c r="H33" s="143">
        <v>13230000</v>
      </c>
      <c r="I33" s="11">
        <f t="shared" si="2"/>
        <v>14817600.000000002</v>
      </c>
      <c r="J33" s="145" t="s">
        <v>224</v>
      </c>
      <c r="K33" s="28" t="s">
        <v>28</v>
      </c>
    </row>
    <row r="34" spans="1:12" s="27" customFormat="1" ht="45" x14ac:dyDescent="0.25">
      <c r="A34" s="26">
        <f>A33+1</f>
        <v>20</v>
      </c>
      <c r="B34" s="19" t="s">
        <v>253</v>
      </c>
      <c r="C34" s="9" t="s">
        <v>42</v>
      </c>
      <c r="D34" s="23" t="s">
        <v>254</v>
      </c>
      <c r="E34" s="17" t="s">
        <v>30</v>
      </c>
      <c r="F34" s="57">
        <v>1</v>
      </c>
      <c r="G34" s="126"/>
      <c r="H34" s="5">
        <v>7500000</v>
      </c>
      <c r="I34" s="40">
        <f>H34*1.12</f>
        <v>8400000</v>
      </c>
      <c r="J34" s="101" t="s">
        <v>252</v>
      </c>
      <c r="K34" s="28" t="s">
        <v>31</v>
      </c>
    </row>
    <row r="35" spans="1:12" s="4" customFormat="1" ht="15" customHeight="1" x14ac:dyDescent="0.25">
      <c r="A35" s="123" t="s">
        <v>32</v>
      </c>
      <c r="B35" s="118"/>
      <c r="C35" s="118"/>
      <c r="D35" s="118"/>
      <c r="E35" s="118"/>
      <c r="F35" s="118"/>
      <c r="G35" s="118"/>
      <c r="H35" s="49">
        <f>SUM(H15:H34)</f>
        <v>520566517</v>
      </c>
      <c r="I35" s="49">
        <f>SUM(I15:I34)</f>
        <v>582326498.56000006</v>
      </c>
      <c r="J35" s="124"/>
      <c r="K35" s="42"/>
    </row>
    <row r="36" spans="1:12" s="4" customFormat="1" ht="15" customHeight="1" x14ac:dyDescent="0.25">
      <c r="A36" s="174" t="s">
        <v>47</v>
      </c>
      <c r="B36" s="174"/>
      <c r="C36" s="174"/>
      <c r="D36" s="174"/>
      <c r="E36" s="174"/>
      <c r="F36" s="174"/>
      <c r="G36" s="174"/>
      <c r="H36" s="49">
        <f>H13+H35</f>
        <v>521236147</v>
      </c>
      <c r="I36" s="49">
        <f>I13+I35</f>
        <v>583076484.16000009</v>
      </c>
      <c r="J36" s="124"/>
      <c r="K36" s="42"/>
    </row>
    <row r="37" spans="1:12" s="4" customFormat="1" x14ac:dyDescent="0.25">
      <c r="A37" s="163" t="s">
        <v>43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2" s="27" customFormat="1" x14ac:dyDescent="0.25">
      <c r="A38" s="167" t="s">
        <v>29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</row>
    <row r="39" spans="1:12" s="4" customFormat="1" ht="105" x14ac:dyDescent="0.25">
      <c r="A39" s="26">
        <v>1</v>
      </c>
      <c r="B39" s="86" t="s">
        <v>36</v>
      </c>
      <c r="C39" s="39" t="s">
        <v>35</v>
      </c>
      <c r="D39" s="86" t="s">
        <v>111</v>
      </c>
      <c r="E39" s="26" t="s">
        <v>30</v>
      </c>
      <c r="F39" s="39">
        <v>1</v>
      </c>
      <c r="G39" s="87"/>
      <c r="H39" s="3">
        <v>17128500</v>
      </c>
      <c r="I39" s="3">
        <v>17128500</v>
      </c>
      <c r="J39" s="125" t="s">
        <v>140</v>
      </c>
      <c r="K39" s="28" t="s">
        <v>112</v>
      </c>
    </row>
    <row r="40" spans="1:12" s="4" customFormat="1" ht="105" x14ac:dyDescent="0.25">
      <c r="A40" s="26">
        <v>2</v>
      </c>
      <c r="B40" s="20" t="s">
        <v>60</v>
      </c>
      <c r="C40" s="3" t="s">
        <v>37</v>
      </c>
      <c r="D40" s="20" t="s">
        <v>113</v>
      </c>
      <c r="E40" s="17" t="s">
        <v>30</v>
      </c>
      <c r="F40" s="57">
        <v>17</v>
      </c>
      <c r="G40" s="126"/>
      <c r="H40" s="5">
        <v>380800</v>
      </c>
      <c r="I40" s="11">
        <f t="shared" ref="I40:I43" si="4">H40*1.12</f>
        <v>426496.00000000006</v>
      </c>
      <c r="J40" s="127" t="s">
        <v>114</v>
      </c>
      <c r="K40" s="8" t="s">
        <v>112</v>
      </c>
    </row>
    <row r="41" spans="1:12" s="4" customFormat="1" ht="45" x14ac:dyDescent="0.25">
      <c r="A41" s="26">
        <v>3</v>
      </c>
      <c r="B41" s="20" t="s">
        <v>190</v>
      </c>
      <c r="C41" s="3" t="s">
        <v>37</v>
      </c>
      <c r="D41" s="20" t="s">
        <v>191</v>
      </c>
      <c r="E41" s="17" t="s">
        <v>30</v>
      </c>
      <c r="F41" s="57">
        <v>1</v>
      </c>
      <c r="G41" s="126"/>
      <c r="H41" s="5">
        <v>4486607</v>
      </c>
      <c r="I41" s="11">
        <f t="shared" si="4"/>
        <v>5024999.8400000008</v>
      </c>
      <c r="J41" s="101" t="s">
        <v>116</v>
      </c>
      <c r="K41" s="8" t="s">
        <v>28</v>
      </c>
    </row>
    <row r="42" spans="1:12" s="4" customFormat="1" ht="45" x14ac:dyDescent="0.25">
      <c r="A42" s="26">
        <v>4</v>
      </c>
      <c r="B42" s="19" t="s">
        <v>117</v>
      </c>
      <c r="C42" s="57" t="s">
        <v>118</v>
      </c>
      <c r="D42" s="19" t="s">
        <v>119</v>
      </c>
      <c r="E42" s="17" t="s">
        <v>30</v>
      </c>
      <c r="F42" s="57">
        <v>1</v>
      </c>
      <c r="G42" s="126"/>
      <c r="H42" s="5">
        <v>45000000</v>
      </c>
      <c r="I42" s="11">
        <f t="shared" si="4"/>
        <v>50400000.000000007</v>
      </c>
      <c r="J42" s="101" t="s">
        <v>116</v>
      </c>
      <c r="K42" s="8" t="s">
        <v>28</v>
      </c>
    </row>
    <row r="43" spans="1:12" s="4" customFormat="1" ht="45" x14ac:dyDescent="0.25">
      <c r="A43" s="26">
        <v>5</v>
      </c>
      <c r="B43" s="19" t="s">
        <v>212</v>
      </c>
      <c r="C43" s="57" t="s">
        <v>213</v>
      </c>
      <c r="D43" s="19" t="s">
        <v>212</v>
      </c>
      <c r="E43" s="17" t="s">
        <v>30</v>
      </c>
      <c r="F43" s="57">
        <v>1</v>
      </c>
      <c r="G43" s="126"/>
      <c r="H43" s="64">
        <v>8075000</v>
      </c>
      <c r="I43" s="11">
        <f t="shared" si="4"/>
        <v>9044000</v>
      </c>
      <c r="J43" s="100" t="s">
        <v>214</v>
      </c>
      <c r="K43" s="58" t="s">
        <v>61</v>
      </c>
    </row>
    <row r="44" spans="1:12" s="4" customFormat="1" x14ac:dyDescent="0.25">
      <c r="A44" s="26">
        <v>6</v>
      </c>
      <c r="B44" s="38" t="s">
        <v>216</v>
      </c>
      <c r="C44" s="156"/>
      <c r="D44" s="156"/>
      <c r="E44" s="156"/>
      <c r="F44" s="156"/>
      <c r="G44" s="156"/>
      <c r="H44" s="156"/>
      <c r="I44" s="156"/>
      <c r="J44" s="156"/>
      <c r="K44" s="156"/>
    </row>
    <row r="45" spans="1:12" s="32" customFormat="1" x14ac:dyDescent="0.25">
      <c r="A45" s="26">
        <v>7</v>
      </c>
      <c r="B45" s="38" t="s">
        <v>216</v>
      </c>
      <c r="C45" s="128"/>
      <c r="D45" s="38"/>
      <c r="E45" s="26"/>
      <c r="F45" s="40"/>
      <c r="G45" s="40"/>
      <c r="H45" s="11"/>
      <c r="I45" s="64"/>
      <c r="J45" s="101"/>
      <c r="K45" s="58"/>
      <c r="L45" s="61"/>
    </row>
    <row r="46" spans="1:12" s="32" customFormat="1" ht="45" x14ac:dyDescent="0.25">
      <c r="A46" s="26">
        <v>8</v>
      </c>
      <c r="B46" s="38" t="s">
        <v>120</v>
      </c>
      <c r="C46" s="59" t="s">
        <v>62</v>
      </c>
      <c r="D46" s="38" t="s">
        <v>121</v>
      </c>
      <c r="E46" s="40" t="s">
        <v>30</v>
      </c>
      <c r="F46" s="40">
        <v>1</v>
      </c>
      <c r="G46" s="40"/>
      <c r="H46" s="11">
        <v>2610478</v>
      </c>
      <c r="I46" s="40">
        <f>H46*1.12</f>
        <v>2923735.3600000003</v>
      </c>
      <c r="J46" s="121" t="s">
        <v>122</v>
      </c>
      <c r="K46" s="28" t="s">
        <v>61</v>
      </c>
      <c r="L46" s="61"/>
    </row>
    <row r="47" spans="1:12" s="32" customFormat="1" ht="30" x14ac:dyDescent="0.25">
      <c r="A47" s="26">
        <v>9</v>
      </c>
      <c r="B47" s="22" t="s">
        <v>59</v>
      </c>
      <c r="C47" s="59" t="s">
        <v>62</v>
      </c>
      <c r="D47" s="22" t="s">
        <v>33</v>
      </c>
      <c r="E47" s="40" t="s">
        <v>30</v>
      </c>
      <c r="F47" s="11">
        <v>1</v>
      </c>
      <c r="G47" s="11"/>
      <c r="H47" s="11">
        <v>54895500</v>
      </c>
      <c r="I47" s="11">
        <f t="shared" ref="I47:I54" si="5">H47*1.12</f>
        <v>61482960.000000007</v>
      </c>
      <c r="J47" s="99" t="s">
        <v>123</v>
      </c>
      <c r="K47" s="8" t="s">
        <v>34</v>
      </c>
      <c r="L47" s="61"/>
    </row>
    <row r="48" spans="1:12" s="32" customFormat="1" ht="30" x14ac:dyDescent="0.25">
      <c r="A48" s="26">
        <v>10</v>
      </c>
      <c r="B48" s="22" t="s">
        <v>56</v>
      </c>
      <c r="C48" s="59" t="s">
        <v>124</v>
      </c>
      <c r="D48" s="22" t="s">
        <v>57</v>
      </c>
      <c r="E48" s="40" t="s">
        <v>30</v>
      </c>
      <c r="F48" s="11">
        <v>1</v>
      </c>
      <c r="G48" s="11"/>
      <c r="H48" s="11">
        <v>31250000</v>
      </c>
      <c r="I48" s="11">
        <f t="shared" si="5"/>
        <v>35000000</v>
      </c>
      <c r="J48" s="99" t="s">
        <v>125</v>
      </c>
      <c r="K48" s="28" t="s">
        <v>126</v>
      </c>
      <c r="L48" s="61"/>
    </row>
    <row r="49" spans="1:12" s="32" customFormat="1" ht="45" x14ac:dyDescent="0.25">
      <c r="A49" s="26">
        <v>11</v>
      </c>
      <c r="B49" s="22" t="s">
        <v>127</v>
      </c>
      <c r="C49" s="59" t="s">
        <v>62</v>
      </c>
      <c r="D49" s="22" t="s">
        <v>127</v>
      </c>
      <c r="E49" s="40" t="s">
        <v>30</v>
      </c>
      <c r="F49" s="11">
        <v>1</v>
      </c>
      <c r="G49" s="11"/>
      <c r="H49" s="11">
        <v>650000</v>
      </c>
      <c r="I49" s="11">
        <f t="shared" si="5"/>
        <v>728000.00000000012</v>
      </c>
      <c r="J49" s="17" t="s">
        <v>128</v>
      </c>
      <c r="K49" s="28" t="s">
        <v>34</v>
      </c>
      <c r="L49" s="61"/>
    </row>
    <row r="50" spans="1:12" s="32" customFormat="1" ht="45" x14ac:dyDescent="0.25">
      <c r="A50" s="26">
        <v>12</v>
      </c>
      <c r="B50" s="22" t="s">
        <v>129</v>
      </c>
      <c r="C50" s="59" t="s">
        <v>62</v>
      </c>
      <c r="D50" s="22" t="s">
        <v>130</v>
      </c>
      <c r="E50" s="40" t="s">
        <v>30</v>
      </c>
      <c r="F50" s="11">
        <v>1</v>
      </c>
      <c r="G50" s="11"/>
      <c r="H50" s="11">
        <v>32354700</v>
      </c>
      <c r="I50" s="11">
        <f t="shared" si="5"/>
        <v>36237264</v>
      </c>
      <c r="J50" s="17" t="s">
        <v>123</v>
      </c>
      <c r="K50" s="28" t="s">
        <v>34</v>
      </c>
      <c r="L50" s="61"/>
    </row>
    <row r="51" spans="1:12" s="32" customFormat="1" ht="30" x14ac:dyDescent="0.25">
      <c r="A51" s="26">
        <v>13</v>
      </c>
      <c r="B51" s="22" t="s">
        <v>131</v>
      </c>
      <c r="C51" s="59" t="s">
        <v>62</v>
      </c>
      <c r="D51" s="22" t="s">
        <v>33</v>
      </c>
      <c r="E51" s="40" t="s">
        <v>30</v>
      </c>
      <c r="F51" s="11">
        <v>1</v>
      </c>
      <c r="G51" s="11"/>
      <c r="H51" s="11">
        <v>191900500</v>
      </c>
      <c r="I51" s="11">
        <f t="shared" si="5"/>
        <v>214928560.00000003</v>
      </c>
      <c r="J51" s="17" t="s">
        <v>123</v>
      </c>
      <c r="K51" s="28" t="s">
        <v>34</v>
      </c>
      <c r="L51" s="61"/>
    </row>
    <row r="52" spans="1:12" ht="45" x14ac:dyDescent="0.25">
      <c r="A52" s="26">
        <v>14</v>
      </c>
      <c r="B52" s="97" t="s">
        <v>150</v>
      </c>
      <c r="C52" s="98" t="s">
        <v>37</v>
      </c>
      <c r="D52" s="97" t="s">
        <v>151</v>
      </c>
      <c r="E52" s="85" t="s">
        <v>30</v>
      </c>
      <c r="F52" s="90">
        <v>1</v>
      </c>
      <c r="G52" s="90"/>
      <c r="H52" s="5">
        <v>1500000</v>
      </c>
      <c r="I52" s="91">
        <f t="shared" si="5"/>
        <v>1680000.0000000002</v>
      </c>
      <c r="J52" s="57" t="s">
        <v>149</v>
      </c>
      <c r="K52" s="85" t="s">
        <v>28</v>
      </c>
    </row>
    <row r="53" spans="1:12" ht="45" x14ac:dyDescent="0.25">
      <c r="A53" s="26">
        <v>15</v>
      </c>
      <c r="B53" s="63" t="s">
        <v>155</v>
      </c>
      <c r="C53" s="98" t="s">
        <v>118</v>
      </c>
      <c r="D53" s="74" t="s">
        <v>156</v>
      </c>
      <c r="E53" s="85" t="s">
        <v>30</v>
      </c>
      <c r="F53" s="73">
        <v>1</v>
      </c>
      <c r="G53" s="73"/>
      <c r="H53" s="5">
        <v>1134464</v>
      </c>
      <c r="I53" s="11">
        <v>1270600</v>
      </c>
      <c r="J53" s="101" t="s">
        <v>116</v>
      </c>
      <c r="K53" s="85" t="s">
        <v>61</v>
      </c>
    </row>
    <row r="54" spans="1:12" ht="45" x14ac:dyDescent="0.25">
      <c r="A54" s="26">
        <v>16</v>
      </c>
      <c r="B54" s="97" t="s">
        <v>202</v>
      </c>
      <c r="C54" s="98" t="s">
        <v>35</v>
      </c>
      <c r="D54" s="97" t="s">
        <v>203</v>
      </c>
      <c r="E54" s="85" t="s">
        <v>30</v>
      </c>
      <c r="F54" s="90">
        <v>1</v>
      </c>
      <c r="G54" s="90"/>
      <c r="H54" s="5">
        <v>100000000</v>
      </c>
      <c r="I54" s="91">
        <f t="shared" si="5"/>
        <v>112000000.00000001</v>
      </c>
      <c r="J54" s="57" t="s">
        <v>207</v>
      </c>
      <c r="K54" s="85" t="s">
        <v>126</v>
      </c>
    </row>
    <row r="55" spans="1:12" ht="30" x14ac:dyDescent="0.25">
      <c r="A55" s="26">
        <v>17</v>
      </c>
      <c r="B55" s="63" t="s">
        <v>204</v>
      </c>
      <c r="C55" s="98" t="s">
        <v>205</v>
      </c>
      <c r="D55" s="74" t="s">
        <v>206</v>
      </c>
      <c r="E55" s="85" t="s">
        <v>30</v>
      </c>
      <c r="F55" s="73">
        <v>1</v>
      </c>
      <c r="G55" s="73"/>
      <c r="H55" s="5">
        <v>925000</v>
      </c>
      <c r="I55" s="91">
        <f t="shared" ref="I55:I56" si="6">H55*1.12</f>
        <v>1036000.0000000001</v>
      </c>
      <c r="J55" s="101" t="s">
        <v>208</v>
      </c>
      <c r="K55" s="85" t="s">
        <v>28</v>
      </c>
    </row>
    <row r="56" spans="1:12" ht="75" x14ac:dyDescent="0.25">
      <c r="A56" s="26">
        <v>18</v>
      </c>
      <c r="B56" s="133" t="s">
        <v>238</v>
      </c>
      <c r="C56" s="134" t="s">
        <v>242</v>
      </c>
      <c r="D56" s="133" t="s">
        <v>239</v>
      </c>
      <c r="E56" s="85" t="s">
        <v>30</v>
      </c>
      <c r="F56" s="135">
        <v>1</v>
      </c>
      <c r="G56" s="135"/>
      <c r="H56" s="136">
        <v>665000</v>
      </c>
      <c r="I56" s="11">
        <f t="shared" si="6"/>
        <v>744800.00000000012</v>
      </c>
      <c r="J56" s="101" t="s">
        <v>208</v>
      </c>
      <c r="K56" s="85" t="s">
        <v>28</v>
      </c>
    </row>
    <row r="57" spans="1:12" ht="60" x14ac:dyDescent="0.25">
      <c r="A57" s="26">
        <v>19</v>
      </c>
      <c r="B57" s="96" t="s">
        <v>262</v>
      </c>
      <c r="C57" s="134" t="s">
        <v>265</v>
      </c>
      <c r="D57" s="96" t="s">
        <v>263</v>
      </c>
      <c r="E57" s="40" t="s">
        <v>30</v>
      </c>
      <c r="F57" s="57">
        <v>1</v>
      </c>
      <c r="G57" s="90"/>
      <c r="H57" s="64">
        <v>250000</v>
      </c>
      <c r="I57" s="11">
        <f>H57*1.12</f>
        <v>280000</v>
      </c>
      <c r="J57" s="122" t="s">
        <v>264</v>
      </c>
      <c r="K57" s="28" t="s">
        <v>61</v>
      </c>
    </row>
    <row r="58" spans="1:12" x14ac:dyDescent="0.25">
      <c r="A58" s="167" t="s">
        <v>38</v>
      </c>
      <c r="B58" s="167"/>
      <c r="C58" s="167"/>
      <c r="D58" s="167"/>
      <c r="E58" s="167"/>
      <c r="F58" s="167"/>
      <c r="G58" s="167"/>
      <c r="H58" s="49">
        <f>SUM(H39:H57)</f>
        <v>493206549</v>
      </c>
      <c r="I58" s="49">
        <f>SUM(I39:I57)</f>
        <v>550335915.20000005</v>
      </c>
      <c r="J58" s="69"/>
      <c r="K58" s="43"/>
    </row>
    <row r="59" spans="1:12" x14ac:dyDescent="0.25">
      <c r="A59" s="174" t="s">
        <v>48</v>
      </c>
      <c r="B59" s="174"/>
      <c r="C59" s="174"/>
      <c r="D59" s="174"/>
      <c r="E59" s="174"/>
      <c r="F59" s="174"/>
      <c r="G59" s="174"/>
      <c r="H59" s="49">
        <f>H58</f>
        <v>493206549</v>
      </c>
      <c r="I59" s="49">
        <f>I58</f>
        <v>550335915.20000005</v>
      </c>
      <c r="J59" s="69"/>
      <c r="K59" s="44"/>
    </row>
    <row r="60" spans="1:12" x14ac:dyDescent="0.25">
      <c r="A60" s="175" t="s">
        <v>49</v>
      </c>
      <c r="B60" s="175"/>
      <c r="C60" s="175"/>
      <c r="D60" s="175"/>
      <c r="E60" s="175"/>
      <c r="F60" s="175"/>
      <c r="G60" s="175"/>
      <c r="H60" s="50">
        <f>H59+H36</f>
        <v>1014442696</v>
      </c>
      <c r="I60" s="153">
        <f>I36+I59</f>
        <v>1133412399.3600001</v>
      </c>
      <c r="J60" s="70"/>
      <c r="K60" s="129"/>
    </row>
    <row r="61" spans="1:12" x14ac:dyDescent="0.25">
      <c r="A61" s="1"/>
    </row>
    <row r="62" spans="1:12" x14ac:dyDescent="0.25">
      <c r="A62" s="25" t="s">
        <v>192</v>
      </c>
      <c r="J62" s="130"/>
    </row>
    <row r="63" spans="1:12" x14ac:dyDescent="0.25">
      <c r="J63" s="130"/>
      <c r="K63" s="1"/>
    </row>
    <row r="64" spans="1:12" x14ac:dyDescent="0.25">
      <c r="A64" s="1"/>
      <c r="B64" s="1"/>
      <c r="D64" s="1"/>
      <c r="J64" s="130"/>
    </row>
    <row r="65" spans="1:11" x14ac:dyDescent="0.25">
      <c r="K65" s="1"/>
    </row>
    <row r="66" spans="1:11" x14ac:dyDescent="0.25">
      <c r="A66" s="1"/>
      <c r="B66" s="1"/>
      <c r="D66" s="1"/>
      <c r="J66" s="130"/>
      <c r="K66" s="1"/>
    </row>
    <row r="67" spans="1:11" x14ac:dyDescent="0.25">
      <c r="A67" s="1"/>
      <c r="B67" s="1"/>
      <c r="D67" s="1"/>
      <c r="J67" s="130"/>
      <c r="K67" s="1"/>
    </row>
    <row r="68" spans="1:11" x14ac:dyDescent="0.25">
      <c r="A68" s="1"/>
      <c r="B68" s="1"/>
      <c r="D68" s="1"/>
      <c r="J68" s="130"/>
    </row>
    <row r="71" spans="1:11" x14ac:dyDescent="0.25">
      <c r="A71" s="2"/>
      <c r="B71" s="2"/>
      <c r="C71" s="2"/>
      <c r="D71" s="2"/>
      <c r="E71" s="2"/>
      <c r="F71" s="2"/>
      <c r="G71" s="2"/>
      <c r="H71" s="120"/>
      <c r="I71" s="120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120"/>
      <c r="I72" s="120"/>
      <c r="J72" s="2"/>
      <c r="K72" s="2"/>
    </row>
    <row r="88" spans="1:11" x14ac:dyDescent="0.25">
      <c r="A88" s="2"/>
      <c r="B88" s="2"/>
      <c r="C88" s="2"/>
      <c r="D88" s="2"/>
      <c r="E88" s="2"/>
      <c r="F88" s="2"/>
      <c r="G88" s="2"/>
      <c r="H88" s="120"/>
      <c r="I88" s="120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120"/>
      <c r="I89" s="120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120"/>
      <c r="I90" s="120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120"/>
      <c r="I91" s="120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120"/>
      <c r="I92" s="120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120"/>
      <c r="I93" s="120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120"/>
      <c r="I94" s="120"/>
      <c r="J94" s="2"/>
      <c r="K94" s="2"/>
    </row>
    <row r="95" spans="1:11" ht="15" customHeight="1" x14ac:dyDescent="0.25">
      <c r="A95" s="2"/>
      <c r="B95" s="2"/>
      <c r="C95" s="2"/>
      <c r="D95" s="2"/>
      <c r="E95" s="2"/>
      <c r="F95" s="2"/>
      <c r="G95" s="2"/>
      <c r="H95" s="120"/>
      <c r="I95" s="120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120"/>
      <c r="I96" s="120"/>
      <c r="J96" s="2"/>
      <c r="K96" s="2"/>
    </row>
    <row r="97" spans="1:11" ht="15" customHeight="1" x14ac:dyDescent="0.25">
      <c r="A97" s="2"/>
      <c r="B97" s="2"/>
      <c r="C97" s="2"/>
      <c r="D97" s="2"/>
      <c r="E97" s="2"/>
      <c r="F97" s="2"/>
      <c r="G97" s="2"/>
      <c r="H97" s="120"/>
      <c r="I97" s="120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120"/>
      <c r="I98" s="120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120"/>
      <c r="I99" s="120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120"/>
      <c r="I100" s="120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120"/>
      <c r="I101" s="120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120"/>
      <c r="I102" s="120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120"/>
      <c r="I103" s="120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120"/>
      <c r="I104" s="120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120"/>
      <c r="I105" s="120"/>
      <c r="J105" s="2"/>
      <c r="K105" s="2"/>
    </row>
    <row r="108" spans="1:11" x14ac:dyDescent="0.25">
      <c r="A108" s="2"/>
      <c r="B108" s="2"/>
      <c r="C108" s="2"/>
      <c r="D108" s="2"/>
      <c r="E108" s="2"/>
      <c r="F108" s="2"/>
      <c r="G108" s="2"/>
      <c r="H108" s="120"/>
      <c r="I108" s="120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120"/>
      <c r="I109" s="120"/>
      <c r="J109" s="2"/>
      <c r="K109" s="2"/>
    </row>
  </sheetData>
  <mergeCells count="11">
    <mergeCell ref="A59:G59"/>
    <mergeCell ref="A60:G60"/>
    <mergeCell ref="G1:K1"/>
    <mergeCell ref="A36:G36"/>
    <mergeCell ref="A37:K37"/>
    <mergeCell ref="A38:K38"/>
    <mergeCell ref="A58:G58"/>
    <mergeCell ref="A10:K10"/>
    <mergeCell ref="A14:K14"/>
    <mergeCell ref="A11:K11"/>
    <mergeCell ref="A13:G13"/>
  </mergeCells>
  <dataValidations count="1">
    <dataValidation allowBlank="1" showInputMessage="1" showErrorMessage="1" prompt="Введите наименование на рус.языке" sqref="D39 B39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Diana Zhussupova</cp:lastModifiedBy>
  <cp:lastPrinted>2014-12-08T04:01:26Z</cp:lastPrinted>
  <dcterms:created xsi:type="dcterms:W3CDTF">2010-11-22T12:00:33Z</dcterms:created>
  <dcterms:modified xsi:type="dcterms:W3CDTF">2014-12-11T08:10:30Z</dcterms:modified>
</cp:coreProperties>
</file>