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365" windowWidth="23520" windowHeight="7785" activeTab="1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пз!$A$10:$L$57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52" i="12" l="1"/>
  <c r="I53" i="12"/>
  <c r="I51" i="12"/>
  <c r="I53" i="11" l="1"/>
  <c r="I54" i="11"/>
  <c r="H55" i="11" l="1"/>
  <c r="I51" i="11"/>
  <c r="I52" i="11"/>
  <c r="H53" i="12" l="1"/>
  <c r="H54" i="12" s="1"/>
  <c r="I49" i="12"/>
  <c r="I48" i="12"/>
  <c r="I47" i="12"/>
  <c r="I46" i="12"/>
  <c r="I45" i="12"/>
  <c r="I44" i="12"/>
  <c r="I43" i="12"/>
  <c r="I41" i="12"/>
  <c r="I40" i="12"/>
  <c r="I39" i="12"/>
  <c r="I38" i="12"/>
  <c r="I37" i="12"/>
  <c r="H32" i="12"/>
  <c r="I31" i="12"/>
  <c r="A31" i="12"/>
  <c r="I30" i="12"/>
  <c r="A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32" i="12" s="1"/>
  <c r="H13" i="12"/>
  <c r="H33" i="12" s="1"/>
  <c r="H12" i="12"/>
  <c r="I12" i="12" s="1"/>
  <c r="I13" i="12" s="1"/>
  <c r="I54" i="12" l="1"/>
  <c r="I33" i="12"/>
  <c r="H55" i="12"/>
  <c r="I55" i="12" l="1"/>
  <c r="I15" i="11"/>
  <c r="H14" i="11"/>
  <c r="I32" i="11" l="1"/>
  <c r="I45" i="11"/>
  <c r="H34" i="11" l="1"/>
  <c r="I33" i="11"/>
  <c r="I40" i="11"/>
  <c r="I14" i="11"/>
  <c r="H56" i="11" l="1"/>
  <c r="I30" i="11"/>
  <c r="I31" i="11"/>
  <c r="I29" i="11" l="1"/>
  <c r="I28" i="11" l="1"/>
  <c r="H35" i="11"/>
  <c r="I50" i="11" l="1"/>
  <c r="I49" i="11" l="1"/>
  <c r="I48" i="11"/>
  <c r="I47" i="11"/>
  <c r="I55" i="11" s="1"/>
  <c r="I46" i="11"/>
  <c r="I27" i="11" l="1"/>
  <c r="I26" i="11" l="1"/>
  <c r="I25" i="11"/>
  <c r="I43" i="11" l="1"/>
  <c r="I42" i="11"/>
  <c r="I41" i="11"/>
  <c r="I24" i="11"/>
  <c r="I23" i="11"/>
  <c r="I22" i="11"/>
  <c r="I21" i="11"/>
  <c r="I20" i="11" l="1"/>
  <c r="I34" i="11" s="1"/>
  <c r="I35" i="11" l="1"/>
  <c r="I39" i="11" l="1"/>
  <c r="I56" i="11" s="1"/>
  <c r="I57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H57" i="11" l="1"/>
</calcChain>
</file>

<file path=xl/sharedStrings.xml><?xml version="1.0" encoding="utf-8"?>
<sst xmlns="http://schemas.openxmlformats.org/spreadsheetml/2006/main" count="479" uniqueCount="275">
  <si>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</si>
  <si>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</si>
  <si>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</si>
  <si>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</si>
  <si>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</si>
  <si>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</si>
  <si>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</si>
  <si>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</si>
  <si>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</si>
  <si>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</si>
  <si>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</si>
  <si>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</si>
  <si>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</si>
  <si>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</si>
  <si>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</si>
  <si>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</si>
  <si>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</si>
  <si>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</si>
  <si>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</si>
  <si>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</si>
  <si>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</si>
  <si>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</si>
  <si>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</si>
  <si>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</si>
  <si>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</si>
  <si>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</si>
  <si>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</si>
  <si>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</si>
  <si>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</si>
  <si>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</si>
  <si>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</si>
  <si>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</si>
  <si>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</si>
  <si>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</si>
  <si>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</si>
  <si>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</si>
  <si>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</si>
  <si>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</si>
  <si>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</si>
  <si>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</si>
  <si>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</si>
  <si>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</si>
  <si>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</si>
  <si>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</si>
  <si>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</si>
  <si>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</si>
  <si>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</si>
  <si>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</si>
  <si>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</si>
  <si>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</si>
  <si>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</si>
  <si>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</si>
  <si>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</si>
  <si>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</si>
  <si>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</si>
  <si>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</si>
  <si>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</si>
  <si>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</si>
  <si>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</si>
  <si>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</si>
  <si>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</si>
  <si>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</si>
  <si>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шарттың күшіне енген күнінен бастап 12 ай ішінде</t>
  </si>
  <si>
    <t>Мүлікті сақтандыру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</si>
  <si>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</si>
  <si>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</si>
  <si>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</si>
  <si>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</si>
  <si>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</si>
  <si>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</si>
  <si>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</si>
  <si>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</si>
  <si>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</si>
  <si>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</si>
  <si>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</si>
  <si>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Организация ориентационной недели для ППС и студентов, день открытых дверей</t>
  </si>
  <si>
    <t>август 2014 года</t>
  </si>
  <si>
    <t>Услуги по организации и проведению мероприятий по программе One university One team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</si>
  <si>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</si>
  <si>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</si>
  <si>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</si>
  <si>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</si>
  <si>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Услуги по техническому оснащению для организации форума</t>
  </si>
  <si>
    <t>пп. 1) п. 15 Правил</t>
  </si>
  <si>
    <t>Услуги по техническому оснащению для организации форума EHELF</t>
  </si>
  <si>
    <t>Услуги по изготовлению имиджевого видео материала</t>
  </si>
  <si>
    <t>12 месяцев со дня вступления в силу договора</t>
  </si>
  <si>
    <t>г. Астана,
пр. Кабанбай батыра, 53</t>
  </si>
  <si>
    <t>Языковые курсы</t>
  </si>
  <si>
    <t>Курсы английского языка для 25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</si>
  <si>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Страхование имущества</t>
  </si>
  <si>
    <t>пп. 4) п. 15 Правил</t>
  </si>
  <si>
    <t>Страхование движимого и недвижимого имущества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</si>
  <si>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</si>
  <si>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</si>
  <si>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</si>
  <si>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</si>
  <si>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</si>
  <si>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</si>
  <si>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</si>
  <si>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</si>
  <si>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</si>
  <si>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</si>
  <si>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</si>
  <si>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</si>
  <si>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</si>
  <si>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</si>
  <si>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</si>
  <si>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</si>
  <si>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</si>
  <si>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</si>
  <si>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«Жедел медициналық жәрдем республикалық ғылыми орталығы» АҚ мүлігін бағалау</t>
  </si>
  <si>
    <t xml:space="preserve">шарттың күшіне енген күнінен бастап 31.12.2014 ж. дейін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</si>
  <si>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</si>
  <si>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</si>
  <si>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</si>
  <si>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</si>
  <si>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</si>
  <si>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</si>
  <si>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</si>
  <si>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</si>
  <si>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 xml:space="preserve">Маркетингтік акцияларды жүргізу қызметтері </t>
  </si>
  <si>
    <t xml:space="preserve">Студенттер мен ПОҚ үшін бейімделу аптасын, ашық есік күні ұйымдастыру </t>
  </si>
  <si>
    <t xml:space="preserve">2014 жылғы тамыз
</t>
  </si>
  <si>
    <t>«One university - One team» іс-шараларын өткізу</t>
  </si>
  <si>
    <t>«One university - One team» іс-шараларын ұйымдастыру  және өткізу  қызметтері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</si>
  <si>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</si>
  <si>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</si>
  <si>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</si>
  <si>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</si>
  <si>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 xml:space="preserve">Гуманитарлық және әлеуметтік ғылымдар мектебінің Қазақ тілі департаментінің 25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</si>
  <si>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</si>
  <si>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</si>
  <si>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</si>
  <si>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</si>
  <si>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</si>
  <si>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</si>
  <si>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</si>
  <si>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</si>
  <si>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</si>
  <si>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>Форум өткізу үшін техникамен жарақтандыру қызметтері</t>
  </si>
  <si>
    <t>EHELF форум өткізу үшін техникамен жарақтандыру қызметтері</t>
  </si>
  <si>
    <t>2014 жылғы маусым</t>
  </si>
  <si>
    <t xml:space="preserve">Имидж бейне материалдарын шығару бойынша қызметтер  </t>
  </si>
  <si>
    <t>Жылжымайтын және жылжитын мүлікті сақтандыру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</si>
  <si>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</si>
  <si>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</si>
  <si>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</si>
  <si>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</si>
  <si>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</si>
  <si>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</si>
  <si>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</si>
  <si>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</si>
  <si>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</si>
  <si>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</si>
  <si>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</si>
  <si>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</si>
  <si>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</si>
  <si>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</si>
  <si>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</si>
  <si>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</si>
  <si>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</si>
  <si>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</si>
  <si>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</si>
  <si>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из одного источника</t>
  </si>
  <si>
    <t xml:space="preserve">бір көзден сатып алу </t>
  </si>
  <si>
    <t>Услуги Инженера по договорам ФИДИК в рамках проекта по строительству 2-ой очереди Научно-образовательного комплекса "Назарбаев Университет"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</si>
  <si>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"Назарбаев Университет" (ПК-2, ПК-3, ПК-4) по договорам ФИДИК</t>
  </si>
  <si>
    <t>51 (пятьдесят один)  месяц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</si>
  <si>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</si>
  <si>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</si>
  <si>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</si>
  <si>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5 месяцев</t>
  </si>
  <si>
    <t>5 ай</t>
  </si>
  <si>
    <t>со дня подписания договора до 31.12.2014 года</t>
  </si>
  <si>
    <t>Проведение спартакиады</t>
  </si>
  <si>
    <t>с даты вступления в силу договора  в течении двух месяцев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</si>
  <si>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</si>
  <si>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</si>
  <si>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</si>
  <si>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Услуги по организации и проведению спартакиады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</si>
  <si>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</si>
  <si>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</si>
  <si>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</si>
  <si>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</si>
  <si>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</si>
  <si>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Спартакиада өткізу </t>
  </si>
  <si>
    <t xml:space="preserve">Спартакиаданы ұйымдастыру және  өткізу бойынша қызметтер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</si>
  <si>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</si>
  <si>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</si>
  <si>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</si>
  <si>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</si>
  <si>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</si>
  <si>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</si>
  <si>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</si>
  <si>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</si>
  <si>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</si>
  <si>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</si>
  <si>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</si>
  <si>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</si>
  <si>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</si>
  <si>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</si>
  <si>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 xml:space="preserve">Услуги по проведению маркетинговых и PR-акций компании </t>
  </si>
  <si>
    <t>Проведение мероприятия One university One team</t>
  </si>
  <si>
    <t>с даты вступления договора в силу по 31 декабря 2014 года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</si>
  <si>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</si>
  <si>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</si>
  <si>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Проведение опроса среди работодателей и студентов</t>
  </si>
  <si>
    <t xml:space="preserve">запрос ценовых предложений </t>
  </si>
  <si>
    <t>Обзор зарплат</t>
  </si>
  <si>
    <t>Обзор заработных плат и компенсаций в Казахстане за 2014-2015 годы</t>
  </si>
  <si>
    <t>в течение 6 недель со дня вступления договора в силу.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</si>
  <si>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</si>
  <si>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</si>
  <si>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</si>
  <si>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</si>
  <si>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Аудит финансовой отчетности</t>
  </si>
  <si>
    <t>Проведение аудита отдельной и консолидированной финансовой отчётности автономной организации образования "Назарбаев Университет"</t>
  </si>
  <si>
    <t>с даты вступления договора в силу по 2 квартал 2015 года включительно</t>
  </si>
  <si>
    <t>Итого по товарам:</t>
  </si>
  <si>
    <t>Приложение к приказу Исполнительного Вице президента</t>
  </si>
  <si>
    <t>исп. старший менеджер ДОЗ Тасбулатова Д.С., тел. 8 (7172)70-60-80</t>
  </si>
  <si>
    <t>Оценка имущества АО "Республиканский научный центр неотложной медицинской помощи"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</si>
  <si>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</si>
  <si>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</si>
  <si>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</si>
  <si>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</si>
  <si>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</si>
  <si>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 xml:space="preserve">"О внесении изменения в приказ Исполнительного Вице - президента </t>
  </si>
  <si>
    <t>Назарбаев Университет от 31 декабря 2014 года №106"</t>
  </si>
  <si>
    <t>3-й квартал 2014г. – апрель 2015г.</t>
  </si>
  <si>
    <t xml:space="preserve">"Назарбаев Университеті" Атқарушы Вице-президентінің 2013 жылғы  31 желтоқсандағы 
</t>
  </si>
  <si>
    <t>бұйрығына қосымша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</si>
  <si>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</si>
  <si>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</si>
  <si>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</si>
  <si>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</si>
  <si>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</si>
  <si>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</si>
  <si>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</si>
  <si>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</si>
  <si>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</si>
  <si>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</si>
  <si>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>Қаржылық есептілігіне аудиті</t>
  </si>
  <si>
    <t>«Назарбаев Университеті» дербес білім беру ұйымының жеке және шоғырландырылған қаржылық есептілігіне аудит өткізу</t>
  </si>
  <si>
    <t>2014ж. 3-і тоқсан –2015ж. сәуір</t>
  </si>
  <si>
    <t xml:space="preserve">Жұмыс берушілер мен студенттер арасында саулнама өткізу </t>
  </si>
  <si>
    <t xml:space="preserve">Еңбек ақыларға  шолу жүргізу </t>
  </si>
  <si>
    <t xml:space="preserve">Қазақстандағы 2014-2015 жылдардағы еңбек ақы мен өтемақыларға шолу жүргізу </t>
  </si>
  <si>
    <t>шарттың күшіне енген күнінен бастап 6 апта ішінде</t>
  </si>
  <si>
    <t xml:space="preserve">Ресми іс-шараларды ұйымдастыру және өткізу </t>
  </si>
  <si>
    <t xml:space="preserve">Мемлекеттік органдардың, жоғары мәртебелі тұлғалардың қатысуымен ресми іс-шараларды ұйымдастыру және өткізу </t>
  </si>
  <si>
    <t>шарттың күшіне енген күнінен бастап 31 желтоқсаның 2014 жылға дейін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</si>
  <si>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</si>
  <si>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</si>
  <si>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шарттың күшіне енген күнінен бастап 2015  жылдың 2 тоқсан қоса санағанда</t>
  </si>
  <si>
    <t>Орынд.: СҰД аға менеджері Тасбулатова Д.С., тел. 8 (7172)70-60-80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</si>
  <si>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</si>
  <si>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</si>
  <si>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</si>
  <si>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</si>
  <si>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</si>
  <si>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</si>
  <si>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</si>
  <si>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</si>
  <si>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от "28" мая 2014 года №62-н/қ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</si>
  <si>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</si>
  <si>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</si>
  <si>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</si>
  <si>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</si>
  <si>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</si>
  <si>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</si>
  <si>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</si>
  <si>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</si>
  <si>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 xml:space="preserve">№106 бұйрығына өзгеріс енгізу туралы" Атқарушы Вице-президенттің 2014  жылғы "28"мамыр №62-н/қ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</si>
</sst>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1" fontId="25" fillId="2" borderId="4" xfId="0" applyNumberFormat="1" applyFont="1" applyFill="1" applyBorder="1" applyAlignment="1">
      <alignment horizontal="left" vertical="center" wrapText="1"/>
    </xf>
    <xf numFmtId="49" fontId="25" fillId="2" borderId="4" xfId="149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 wrapText="1" shrinkToFit="1"/>
    </xf>
    <xf numFmtId="1" fontId="25" fillId="2" borderId="4" xfId="0" applyNumberFormat="1" applyFont="1" applyFill="1" applyBorder="1" applyAlignment="1">
      <alignment horizontal="center" vertical="center" wrapText="1"/>
    </xf>
    <xf numFmtId="43" fontId="27" fillId="2" borderId="4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1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10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40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40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40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94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52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162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98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97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95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47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159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73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94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92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158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94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93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92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155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91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89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158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93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92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155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64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91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89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62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125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61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61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60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58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931" name="Прямоугольник 930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122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57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55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56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55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52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35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118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54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52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50800</xdr:rowOff>
    </xdr:from>
    <xdr:ext cx="11513819" cy="937629"/>
    <xdr:sp macro="" textlink="">
      <xdr:nvSpPr>
        <xdr:cNvPr id="1305" name="Прямоугольник 1304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56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55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52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35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118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54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51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52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52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view="pageBreakPreview" zoomScale="90" zoomScaleNormal="80" zoomScaleSheetLayoutView="90" workbookViewId="0">
      <pane ySplit="10" topLeftCell="A28" activePane="bottomLeft" state="frozen"/>
      <selection pane="bottomLeft" activeCell="I31" sqref="I31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2" t="s">
        <v>220</v>
      </c>
      <c r="K1" s="66"/>
    </row>
    <row r="2" spans="1:26" ht="18.75" x14ac:dyDescent="0.25">
      <c r="G2" s="103" t="s">
        <v>228</v>
      </c>
      <c r="K2" s="66"/>
    </row>
    <row r="3" spans="1:26" ht="18.75" x14ac:dyDescent="0.25">
      <c r="G3" s="103" t="s">
        <v>229</v>
      </c>
      <c r="K3" s="66"/>
    </row>
    <row r="4" spans="1:26" ht="18.75" x14ac:dyDescent="0.25">
      <c r="G4" s="103" t="s">
        <v>265</v>
      </c>
      <c r="K4" s="66"/>
    </row>
    <row r="5" spans="1:26" ht="18.75" x14ac:dyDescent="0.25">
      <c r="G5" s="103"/>
      <c r="K5" s="66"/>
    </row>
    <row r="6" spans="1:26" ht="18.75" x14ac:dyDescent="0.25">
      <c r="G6" s="103"/>
      <c r="K6" s="66"/>
    </row>
    <row r="7" spans="1:26" ht="18.75" x14ac:dyDescent="0.25">
      <c r="G7" s="103"/>
      <c r="K7" s="66"/>
    </row>
    <row r="8" spans="1:26" ht="18.75" x14ac:dyDescent="0.25">
      <c r="D8" s="33" t="s">
        <v>65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48" t="s">
        <v>10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</row>
    <row r="13" spans="1:26" s="1" customFormat="1" x14ac:dyDescent="0.25">
      <c r="A13" s="153" t="s">
        <v>196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5"/>
    </row>
    <row r="14" spans="1:26" s="1" customFormat="1" ht="30" x14ac:dyDescent="0.25">
      <c r="A14" s="17">
        <v>1</v>
      </c>
      <c r="B14" s="122" t="s">
        <v>215</v>
      </c>
      <c r="C14" s="17" t="s">
        <v>197</v>
      </c>
      <c r="D14" s="122" t="s">
        <v>223</v>
      </c>
      <c r="E14" s="17" t="s">
        <v>198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6" t="s">
        <v>199</v>
      </c>
      <c r="K14" s="106" t="s">
        <v>54</v>
      </c>
    </row>
    <row r="15" spans="1:26" x14ac:dyDescent="0.25">
      <c r="A15" s="153" t="s">
        <v>219</v>
      </c>
      <c r="B15" s="154"/>
      <c r="C15" s="154"/>
      <c r="D15" s="154"/>
      <c r="E15" s="154"/>
      <c r="F15" s="154"/>
      <c r="G15" s="155"/>
      <c r="H15" s="49">
        <v>669630</v>
      </c>
      <c r="I15" s="104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52" t="s">
        <v>9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222</v>
      </c>
      <c r="C17" s="9" t="s">
        <v>197</v>
      </c>
      <c r="D17" s="22" t="s">
        <v>222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174</v>
      </c>
      <c r="K17" s="17" t="s">
        <v>212</v>
      </c>
    </row>
    <row r="18" spans="1:26" s="1" customFormat="1" ht="30" x14ac:dyDescent="0.25">
      <c r="A18" s="16">
        <f>A17+1</f>
        <v>2</v>
      </c>
      <c r="B18" s="22" t="s">
        <v>67</v>
      </c>
      <c r="C18" s="9" t="s">
        <v>197</v>
      </c>
      <c r="D18" s="107" t="s">
        <v>67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174</v>
      </c>
      <c r="K18" s="17" t="s">
        <v>213</v>
      </c>
    </row>
    <row r="19" spans="1:26" s="1" customFormat="1" ht="30" x14ac:dyDescent="0.25">
      <c r="A19" s="16">
        <f t="shared" ref="A19:A33" si="1">A18+1</f>
        <v>3</v>
      </c>
      <c r="B19" s="22" t="s">
        <v>68</v>
      </c>
      <c r="C19" s="9" t="s">
        <v>197</v>
      </c>
      <c r="D19" s="107" t="s">
        <v>68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174</v>
      </c>
      <c r="K19" s="17" t="s">
        <v>214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195</v>
      </c>
      <c r="C20" s="9" t="s">
        <v>4</v>
      </c>
      <c r="D20" s="107" t="s">
        <v>135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6" t="s">
        <v>98</v>
      </c>
      <c r="K20" s="17" t="s">
        <v>70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72</v>
      </c>
      <c r="C21" s="9" t="s">
        <v>4</v>
      </c>
      <c r="D21" s="107" t="s">
        <v>224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73</v>
      </c>
      <c r="K21" s="17" t="s">
        <v>74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ht="30" x14ac:dyDescent="0.25">
      <c r="A22" s="16">
        <f t="shared" si="1"/>
        <v>6</v>
      </c>
      <c r="B22" s="22" t="s">
        <v>202</v>
      </c>
      <c r="C22" s="9" t="s">
        <v>197</v>
      </c>
      <c r="D22" s="107" t="s">
        <v>75</v>
      </c>
      <c r="E22" s="10" t="s">
        <v>2</v>
      </c>
      <c r="F22" s="10">
        <v>1</v>
      </c>
      <c r="G22" s="10"/>
      <c r="H22" s="10">
        <v>5500000</v>
      </c>
      <c r="I22" s="10">
        <f t="shared" si="2"/>
        <v>6160000.0000000009</v>
      </c>
      <c r="J22" s="17" t="s">
        <v>76</v>
      </c>
      <c r="K22" s="17" t="s">
        <v>74</v>
      </c>
      <c r="L22" s="45"/>
      <c r="M22" s="46"/>
      <c r="N22" s="45"/>
      <c r="O22" s="47"/>
      <c r="P22" s="47"/>
      <c r="Q22" s="47"/>
      <c r="R22" s="48"/>
      <c r="S22" s="48"/>
    </row>
    <row r="23" spans="1:26" ht="45" x14ac:dyDescent="0.25">
      <c r="A23" s="16">
        <f t="shared" si="1"/>
        <v>7</v>
      </c>
      <c r="B23" s="22" t="s">
        <v>203</v>
      </c>
      <c r="C23" s="9" t="s">
        <v>197</v>
      </c>
      <c r="D23" s="107" t="s">
        <v>77</v>
      </c>
      <c r="E23" s="10" t="s">
        <v>2</v>
      </c>
      <c r="F23" s="10">
        <v>1</v>
      </c>
      <c r="G23" s="10"/>
      <c r="H23" s="10">
        <v>1500000</v>
      </c>
      <c r="I23" s="10">
        <f t="shared" si="2"/>
        <v>1680000.0000000002</v>
      </c>
      <c r="J23" s="17" t="s">
        <v>176</v>
      </c>
      <c r="K23" s="17" t="s">
        <v>74</v>
      </c>
      <c r="L23" s="81"/>
      <c r="M23" s="82"/>
      <c r="N23" s="81"/>
      <c r="O23" s="83"/>
      <c r="P23" s="83"/>
      <c r="Q23" s="83"/>
      <c r="R23" s="84"/>
      <c r="S23" s="84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78</v>
      </c>
      <c r="C24" s="9" t="s">
        <v>197</v>
      </c>
      <c r="D24" s="107" t="s">
        <v>79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204</v>
      </c>
      <c r="K24" s="17" t="s">
        <v>74</v>
      </c>
      <c r="L24" s="81"/>
      <c r="M24" s="82"/>
      <c r="N24" s="81"/>
      <c r="O24" s="83"/>
      <c r="P24" s="83"/>
      <c r="Q24" s="83"/>
      <c r="R24" s="84"/>
      <c r="S24" s="84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94</v>
      </c>
      <c r="C25" s="9" t="s">
        <v>197</v>
      </c>
      <c r="D25" s="107" t="s">
        <v>93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174</v>
      </c>
      <c r="K25" s="17" t="s">
        <v>87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88</v>
      </c>
      <c r="C26" s="9" t="s">
        <v>197</v>
      </c>
      <c r="D26" s="107" t="s">
        <v>89</v>
      </c>
      <c r="E26" s="10" t="s">
        <v>2</v>
      </c>
      <c r="F26" s="10">
        <v>1</v>
      </c>
      <c r="G26" s="11"/>
      <c r="H26" s="5">
        <v>5357143</v>
      </c>
      <c r="I26" s="10">
        <f t="shared" si="2"/>
        <v>6000000.1600000001</v>
      </c>
      <c r="J26" s="17" t="s">
        <v>86</v>
      </c>
      <c r="K26" s="17" t="s">
        <v>87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216</v>
      </c>
      <c r="C27" s="9" t="s">
        <v>4</v>
      </c>
      <c r="D27" s="107" t="s">
        <v>217</v>
      </c>
      <c r="E27" s="10" t="s">
        <v>2</v>
      </c>
      <c r="F27" s="10">
        <v>1</v>
      </c>
      <c r="G27" s="11"/>
      <c r="H27" s="5">
        <v>30007143</v>
      </c>
      <c r="I27" s="10">
        <f t="shared" si="2"/>
        <v>33608000.160000004</v>
      </c>
      <c r="J27" s="17" t="s">
        <v>230</v>
      </c>
      <c r="K27" s="17" t="s">
        <v>87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5" t="s">
        <v>158</v>
      </c>
      <c r="C28" s="106" t="s">
        <v>4</v>
      </c>
      <c r="D28" s="107" t="s">
        <v>225</v>
      </c>
      <c r="E28" s="108" t="s">
        <v>2</v>
      </c>
      <c r="F28" s="10">
        <v>1</v>
      </c>
      <c r="G28" s="109"/>
      <c r="H28" s="64">
        <v>300000000</v>
      </c>
      <c r="I28" s="10">
        <f t="shared" si="2"/>
        <v>336000000.00000006</v>
      </c>
      <c r="J28" s="106" t="s">
        <v>159</v>
      </c>
      <c r="K28" s="106" t="s">
        <v>74</v>
      </c>
      <c r="L28" s="81"/>
      <c r="M28" s="82"/>
      <c r="N28" s="81"/>
      <c r="O28" s="83"/>
      <c r="P28" s="83"/>
      <c r="Q28" s="83"/>
      <c r="R28" s="84"/>
      <c r="S28" s="84"/>
      <c r="T28" s="31"/>
      <c r="U28" s="31"/>
      <c r="V28" s="31"/>
      <c r="W28" s="31"/>
      <c r="X28" s="31"/>
      <c r="Y28" s="31"/>
      <c r="Z28" s="31"/>
    </row>
    <row r="29" spans="1:26" ht="60" x14ac:dyDescent="0.25">
      <c r="A29" s="16">
        <f t="shared" si="1"/>
        <v>13</v>
      </c>
      <c r="B29" s="110" t="s">
        <v>166</v>
      </c>
      <c r="C29" s="111" t="s">
        <v>164</v>
      </c>
      <c r="D29" s="112" t="s">
        <v>167</v>
      </c>
      <c r="E29" s="113" t="s">
        <v>2</v>
      </c>
      <c r="F29" s="10">
        <v>1</v>
      </c>
      <c r="G29" s="114"/>
      <c r="H29" s="115">
        <v>700000000</v>
      </c>
      <c r="I29" s="10">
        <f>H29*1.12</f>
        <v>784000000.00000012</v>
      </c>
      <c r="J29" s="111" t="s">
        <v>168</v>
      </c>
      <c r="K29" s="16" t="s">
        <v>87</v>
      </c>
      <c r="L29" s="81"/>
      <c r="M29" s="82"/>
      <c r="N29" s="81"/>
      <c r="O29" s="83"/>
      <c r="P29" s="83"/>
      <c r="Q29" s="83"/>
      <c r="R29" s="84"/>
      <c r="S29" s="84"/>
      <c r="T29" s="31"/>
      <c r="U29" s="31"/>
      <c r="V29" s="31"/>
      <c r="W29" s="31"/>
      <c r="X29" s="31"/>
      <c r="Y29" s="31"/>
      <c r="Z29" s="31"/>
    </row>
    <row r="30" spans="1:26" ht="45" x14ac:dyDescent="0.25">
      <c r="A30" s="16">
        <f t="shared" si="1"/>
        <v>14</v>
      </c>
      <c r="B30" s="120" t="s">
        <v>175</v>
      </c>
      <c r="C30" s="15" t="s">
        <v>197</v>
      </c>
      <c r="D30" s="120" t="s">
        <v>180</v>
      </c>
      <c r="E30" s="121" t="s">
        <v>2</v>
      </c>
      <c r="F30" s="121">
        <v>1</v>
      </c>
      <c r="G30" s="121"/>
      <c r="H30" s="115">
        <v>1500000</v>
      </c>
      <c r="I30" s="10">
        <f t="shared" ref="I30:I33" si="3">H30*1.12</f>
        <v>1680000.0000000002</v>
      </c>
      <c r="J30" s="15" t="s">
        <v>176</v>
      </c>
      <c r="K30" s="121" t="s">
        <v>74</v>
      </c>
      <c r="L30" s="81"/>
      <c r="M30" s="82"/>
      <c r="N30" s="81"/>
      <c r="O30" s="83"/>
      <c r="P30" s="83"/>
      <c r="Q30" s="83"/>
      <c r="R30" s="84"/>
      <c r="S30" s="84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6" t="s">
        <v>207</v>
      </c>
      <c r="C31" s="57" t="s">
        <v>208</v>
      </c>
      <c r="D31" s="96" t="s">
        <v>264</v>
      </c>
      <c r="E31" s="57" t="s">
        <v>2</v>
      </c>
      <c r="F31" s="57">
        <v>1</v>
      </c>
      <c r="G31" s="90"/>
      <c r="H31" s="64">
        <v>4000000</v>
      </c>
      <c r="I31" s="77">
        <f t="shared" si="3"/>
        <v>4480000</v>
      </c>
      <c r="J31" s="57" t="s">
        <v>181</v>
      </c>
      <c r="K31" s="57" t="s">
        <v>74</v>
      </c>
      <c r="L31" s="92"/>
      <c r="M31" s="82"/>
      <c r="N31" s="92"/>
      <c r="O31" s="83"/>
      <c r="P31" s="83"/>
      <c r="Q31" s="83"/>
      <c r="R31" s="84"/>
      <c r="S31" s="84"/>
      <c r="T31" s="31"/>
      <c r="U31" s="31"/>
      <c r="V31" s="31"/>
      <c r="W31" s="31"/>
      <c r="X31" s="31"/>
      <c r="Y31" s="31"/>
      <c r="Z31" s="31"/>
    </row>
    <row r="32" spans="1:26" ht="30" x14ac:dyDescent="0.25">
      <c r="A32" s="16">
        <f>A31+1</f>
        <v>16</v>
      </c>
      <c r="B32" s="96" t="s">
        <v>209</v>
      </c>
      <c r="C32" s="57" t="s">
        <v>197</v>
      </c>
      <c r="D32" s="96" t="s">
        <v>210</v>
      </c>
      <c r="E32" s="57" t="s">
        <v>2</v>
      </c>
      <c r="F32" s="57">
        <v>1</v>
      </c>
      <c r="G32" s="90"/>
      <c r="H32" s="64">
        <v>250000</v>
      </c>
      <c r="I32" s="77">
        <f t="shared" si="3"/>
        <v>280000</v>
      </c>
      <c r="J32" s="57" t="s">
        <v>211</v>
      </c>
      <c r="K32" s="16" t="s">
        <v>87</v>
      </c>
      <c r="L32" s="92"/>
      <c r="M32" s="82"/>
      <c r="N32" s="92"/>
      <c r="O32" s="83"/>
      <c r="P32" s="83"/>
      <c r="Q32" s="83"/>
      <c r="R32" s="84"/>
      <c r="S32" s="84"/>
      <c r="T32" s="31"/>
      <c r="U32" s="31"/>
      <c r="V32" s="31"/>
      <c r="W32" s="31"/>
      <c r="X32" s="31"/>
      <c r="Y32" s="31"/>
      <c r="Z32" s="31"/>
    </row>
    <row r="33" spans="1:26" ht="45" x14ac:dyDescent="0.25">
      <c r="A33" s="16">
        <f t="shared" si="1"/>
        <v>17</v>
      </c>
      <c r="B33" s="96" t="s">
        <v>205</v>
      </c>
      <c r="C33" s="57" t="s">
        <v>197</v>
      </c>
      <c r="D33" s="96" t="s">
        <v>206</v>
      </c>
      <c r="E33" s="57" t="s">
        <v>2</v>
      </c>
      <c r="F33" s="57">
        <v>1</v>
      </c>
      <c r="G33" s="90"/>
      <c r="H33" s="64">
        <v>6500000</v>
      </c>
      <c r="I33" s="11">
        <f t="shared" si="3"/>
        <v>7280000.0000000009</v>
      </c>
      <c r="J33" s="57" t="s">
        <v>204</v>
      </c>
      <c r="K33" s="57" t="s">
        <v>74</v>
      </c>
      <c r="L33" s="92"/>
      <c r="M33" s="82"/>
      <c r="N33" s="92"/>
      <c r="O33" s="83"/>
      <c r="P33" s="83"/>
      <c r="Q33" s="83"/>
      <c r="R33" s="84"/>
      <c r="S33" s="84"/>
      <c r="T33" s="31"/>
      <c r="U33" s="31"/>
      <c r="V33" s="31"/>
      <c r="W33" s="31"/>
      <c r="X33" s="31"/>
      <c r="Y33" s="31"/>
      <c r="Z33" s="31"/>
    </row>
    <row r="34" spans="1:26" s="1" customFormat="1" x14ac:dyDescent="0.25">
      <c r="A34" s="153" t="s">
        <v>11</v>
      </c>
      <c r="B34" s="156"/>
      <c r="C34" s="156"/>
      <c r="D34" s="156"/>
      <c r="E34" s="156"/>
      <c r="F34" s="156"/>
      <c r="G34" s="157"/>
      <c r="H34" s="75">
        <f>SUM(H17:H33)</f>
        <v>1098411374</v>
      </c>
      <c r="I34" s="75">
        <f>SUM(I17:I33)</f>
        <v>1229512738.8800001</v>
      </c>
      <c r="J34" s="93"/>
      <c r="K34" s="94"/>
    </row>
    <row r="35" spans="1:26" s="1" customFormat="1" x14ac:dyDescent="0.25">
      <c r="A35" s="153" t="s">
        <v>44</v>
      </c>
      <c r="B35" s="154"/>
      <c r="C35" s="154"/>
      <c r="D35" s="154"/>
      <c r="E35" s="154"/>
      <c r="F35" s="154"/>
      <c r="G35" s="155"/>
      <c r="H35" s="49">
        <f>H15+H34</f>
        <v>1099081004</v>
      </c>
      <c r="I35" s="49">
        <f>I15+I34</f>
        <v>1230262724.48</v>
      </c>
      <c r="J35" s="68"/>
      <c r="K35" s="68"/>
    </row>
    <row r="36" spans="1:26" s="1" customFormat="1" x14ac:dyDescent="0.25">
      <c r="A36" s="149" t="s">
        <v>41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1"/>
    </row>
    <row r="37" spans="1:26" s="1" customFormat="1" x14ac:dyDescent="0.25">
      <c r="A37" s="153" t="s">
        <v>9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5"/>
    </row>
    <row r="38" spans="1:26" ht="90" x14ac:dyDescent="0.25">
      <c r="A38" s="17">
        <v>1</v>
      </c>
      <c r="B38" s="23" t="s">
        <v>3</v>
      </c>
      <c r="C38" s="3" t="s">
        <v>15</v>
      </c>
      <c r="D38" s="23" t="s">
        <v>55</v>
      </c>
      <c r="E38" s="3" t="s">
        <v>2</v>
      </c>
      <c r="F38" s="3">
        <v>1</v>
      </c>
      <c r="G38" s="3"/>
      <c r="H38" s="12">
        <v>39350000</v>
      </c>
      <c r="I38" s="11">
        <v>39350000</v>
      </c>
      <c r="J38" s="65" t="s">
        <v>172</v>
      </c>
      <c r="K38" s="3" t="s">
        <v>53</v>
      </c>
      <c r="L38" s="31"/>
      <c r="M38" s="72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90" x14ac:dyDescent="0.25">
      <c r="A39" s="17">
        <v>2</v>
      </c>
      <c r="B39" s="19" t="s">
        <v>51</v>
      </c>
      <c r="C39" s="3" t="s">
        <v>52</v>
      </c>
      <c r="D39" s="19" t="s">
        <v>66</v>
      </c>
      <c r="E39" s="3" t="s">
        <v>2</v>
      </c>
      <c r="F39" s="3">
        <v>17</v>
      </c>
      <c r="G39" s="5"/>
      <c r="H39" s="62">
        <v>380800</v>
      </c>
      <c r="I39" s="11">
        <f>H39*1.12</f>
        <v>426496.00000000006</v>
      </c>
      <c r="J39" s="116" t="s">
        <v>71</v>
      </c>
      <c r="K39" s="3" t="s">
        <v>53</v>
      </c>
      <c r="L39" s="31"/>
      <c r="M39" s="72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30" x14ac:dyDescent="0.25">
      <c r="A40" s="17">
        <v>3</v>
      </c>
      <c r="B40" s="19" t="s">
        <v>200</v>
      </c>
      <c r="C40" s="12" t="s">
        <v>83</v>
      </c>
      <c r="D40" s="19" t="s">
        <v>201</v>
      </c>
      <c r="E40" s="12" t="s">
        <v>2</v>
      </c>
      <c r="F40" s="12">
        <v>1</v>
      </c>
      <c r="G40" s="62"/>
      <c r="H40" s="62">
        <v>4486607</v>
      </c>
      <c r="I40" s="11">
        <f>H40*1.12</f>
        <v>5024999.8400000008</v>
      </c>
      <c r="J40" s="116" t="s">
        <v>71</v>
      </c>
      <c r="K40" s="3" t="s">
        <v>74</v>
      </c>
      <c r="L40" s="31"/>
      <c r="M40" s="72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s="1" customFormat="1" ht="45" x14ac:dyDescent="0.25">
      <c r="A41" s="17">
        <v>4</v>
      </c>
      <c r="B41" s="22" t="s">
        <v>80</v>
      </c>
      <c r="C41" s="12" t="s">
        <v>81</v>
      </c>
      <c r="D41" s="22" t="s">
        <v>80</v>
      </c>
      <c r="E41" s="15" t="s">
        <v>2</v>
      </c>
      <c r="F41" s="15">
        <v>1</v>
      </c>
      <c r="G41" s="11"/>
      <c r="H41" s="5">
        <v>45000000</v>
      </c>
      <c r="I41" s="11">
        <f t="shared" ref="I41:I43" si="4">H41*1.12</f>
        <v>50400000.000000007</v>
      </c>
      <c r="J41" s="99" t="s">
        <v>204</v>
      </c>
      <c r="K41" s="3" t="s">
        <v>74</v>
      </c>
    </row>
    <row r="42" spans="1:26" s="1" customFormat="1" ht="30" x14ac:dyDescent="0.25">
      <c r="A42" s="17">
        <v>5</v>
      </c>
      <c r="B42" s="22" t="s">
        <v>82</v>
      </c>
      <c r="C42" s="12" t="s">
        <v>83</v>
      </c>
      <c r="D42" s="22" t="s">
        <v>84</v>
      </c>
      <c r="E42" s="15" t="s">
        <v>2</v>
      </c>
      <c r="F42" s="15">
        <v>1</v>
      </c>
      <c r="G42" s="11"/>
      <c r="H42" s="64">
        <v>8075000</v>
      </c>
      <c r="I42" s="11">
        <f t="shared" si="4"/>
        <v>9044000</v>
      </c>
      <c r="J42" s="99" t="s">
        <v>259</v>
      </c>
      <c r="K42" s="3" t="s">
        <v>54</v>
      </c>
    </row>
    <row r="43" spans="1:26" s="1" customFormat="1" ht="45" x14ac:dyDescent="0.25">
      <c r="A43" s="17">
        <v>6</v>
      </c>
      <c r="B43" s="22" t="s">
        <v>85</v>
      </c>
      <c r="C43" s="12" t="s">
        <v>81</v>
      </c>
      <c r="D43" s="22" t="s">
        <v>85</v>
      </c>
      <c r="E43" s="15" t="s">
        <v>2</v>
      </c>
      <c r="F43" s="15">
        <v>1</v>
      </c>
      <c r="G43" s="11"/>
      <c r="H43" s="5">
        <v>7500000</v>
      </c>
      <c r="I43" s="11">
        <f t="shared" si="4"/>
        <v>8400000</v>
      </c>
      <c r="J43" s="99" t="s">
        <v>204</v>
      </c>
      <c r="K43" s="3" t="s">
        <v>74</v>
      </c>
    </row>
    <row r="44" spans="1:26" s="1" customFormat="1" ht="45" x14ac:dyDescent="0.25">
      <c r="A44" s="17">
        <v>7</v>
      </c>
      <c r="B44" s="22" t="s">
        <v>90</v>
      </c>
      <c r="C44" s="12" t="s">
        <v>91</v>
      </c>
      <c r="D44" s="22" t="s">
        <v>92</v>
      </c>
      <c r="E44" s="15" t="s">
        <v>2</v>
      </c>
      <c r="F44" s="15">
        <v>1</v>
      </c>
      <c r="G44" s="10"/>
      <c r="H44" s="10">
        <v>20000000</v>
      </c>
      <c r="I44" s="10">
        <v>20000000</v>
      </c>
      <c r="J44" s="99" t="s">
        <v>218</v>
      </c>
      <c r="K44" s="3" t="s">
        <v>54</v>
      </c>
    </row>
    <row r="45" spans="1:26" s="1" customFormat="1" ht="45" x14ac:dyDescent="0.25">
      <c r="A45" s="17">
        <v>8</v>
      </c>
      <c r="B45" s="22" t="s">
        <v>95</v>
      </c>
      <c r="C45" s="3" t="s">
        <v>96</v>
      </c>
      <c r="D45" s="22" t="s">
        <v>97</v>
      </c>
      <c r="E45" s="57" t="s">
        <v>2</v>
      </c>
      <c r="F45" s="57">
        <v>1</v>
      </c>
      <c r="G45" s="11"/>
      <c r="H45" s="11">
        <v>2610478</v>
      </c>
      <c r="I45" s="11">
        <f t="shared" ref="I45:I48" si="5">H45*1.12</f>
        <v>2923735.3600000003</v>
      </c>
      <c r="J45" s="17" t="s">
        <v>98</v>
      </c>
      <c r="K45" s="117" t="s">
        <v>226</v>
      </c>
    </row>
    <row r="46" spans="1:26" s="1" customFormat="1" ht="30" x14ac:dyDescent="0.25">
      <c r="A46" s="17">
        <v>9</v>
      </c>
      <c r="B46" s="22" t="s">
        <v>99</v>
      </c>
      <c r="C46" s="3" t="s">
        <v>96</v>
      </c>
      <c r="D46" s="22" t="s">
        <v>100</v>
      </c>
      <c r="E46" s="57" t="s">
        <v>2</v>
      </c>
      <c r="F46" s="57">
        <v>1</v>
      </c>
      <c r="G46" s="11"/>
      <c r="H46" s="11">
        <v>54895500</v>
      </c>
      <c r="I46" s="11">
        <f t="shared" si="5"/>
        <v>61482960.000000007</v>
      </c>
      <c r="J46" s="17" t="s">
        <v>98</v>
      </c>
      <c r="K46" s="117" t="s">
        <v>101</v>
      </c>
    </row>
    <row r="47" spans="1:26" s="1" customFormat="1" ht="30" x14ac:dyDescent="0.25">
      <c r="A47" s="17">
        <v>10</v>
      </c>
      <c r="B47" s="22" t="s">
        <v>103</v>
      </c>
      <c r="C47" s="3" t="s">
        <v>15</v>
      </c>
      <c r="D47" s="22" t="s">
        <v>104</v>
      </c>
      <c r="E47" s="57" t="s">
        <v>2</v>
      </c>
      <c r="F47" s="57">
        <v>1</v>
      </c>
      <c r="G47" s="11"/>
      <c r="H47" s="11">
        <v>31250000</v>
      </c>
      <c r="I47" s="11">
        <f t="shared" si="5"/>
        <v>35000000</v>
      </c>
      <c r="J47" s="17" t="s">
        <v>102</v>
      </c>
      <c r="K47" s="117" t="s">
        <v>105</v>
      </c>
    </row>
    <row r="48" spans="1:26" s="1" customFormat="1" ht="45" x14ac:dyDescent="0.25">
      <c r="A48" s="17">
        <v>11</v>
      </c>
      <c r="B48" s="22" t="s">
        <v>106</v>
      </c>
      <c r="C48" s="3" t="s">
        <v>91</v>
      </c>
      <c r="D48" s="22" t="s">
        <v>106</v>
      </c>
      <c r="E48" s="57" t="s">
        <v>2</v>
      </c>
      <c r="F48" s="57">
        <v>1</v>
      </c>
      <c r="G48" s="11"/>
      <c r="H48" s="11">
        <v>650000</v>
      </c>
      <c r="I48" s="11">
        <f t="shared" si="5"/>
        <v>728000.00000000012</v>
      </c>
      <c r="J48" s="17" t="s">
        <v>107</v>
      </c>
      <c r="K48" s="117" t="s">
        <v>101</v>
      </c>
    </row>
    <row r="49" spans="1:11" s="1" customFormat="1" ht="45" x14ac:dyDescent="0.25">
      <c r="A49" s="17">
        <v>12</v>
      </c>
      <c r="B49" s="22" t="s">
        <v>108</v>
      </c>
      <c r="C49" s="3" t="s">
        <v>91</v>
      </c>
      <c r="D49" s="22" t="s">
        <v>100</v>
      </c>
      <c r="E49" s="57" t="s">
        <v>2</v>
      </c>
      <c r="F49" s="57">
        <v>1</v>
      </c>
      <c r="G49" s="11"/>
      <c r="H49" s="11">
        <v>32354700</v>
      </c>
      <c r="I49" s="11">
        <f>H49*1.12</f>
        <v>36237264</v>
      </c>
      <c r="J49" s="17" t="s">
        <v>98</v>
      </c>
      <c r="K49" s="117" t="s">
        <v>101</v>
      </c>
    </row>
    <row r="50" spans="1:11" s="1" customFormat="1" ht="30" x14ac:dyDescent="0.25">
      <c r="A50" s="17">
        <v>13</v>
      </c>
      <c r="B50" s="96" t="s">
        <v>109</v>
      </c>
      <c r="C50" s="3" t="s">
        <v>91</v>
      </c>
      <c r="D50" s="118" t="s">
        <v>100</v>
      </c>
      <c r="E50" s="57" t="s">
        <v>2</v>
      </c>
      <c r="F50" s="57">
        <v>1</v>
      </c>
      <c r="G50" s="90"/>
      <c r="H50" s="11">
        <v>191900500</v>
      </c>
      <c r="I50" s="11">
        <f>H50*1.12</f>
        <v>214928560.00000003</v>
      </c>
      <c r="J50" s="57" t="s">
        <v>110</v>
      </c>
      <c r="K50" s="117" t="s">
        <v>101</v>
      </c>
    </row>
    <row r="51" spans="1:11" s="1" customFormat="1" ht="45" x14ac:dyDescent="0.25">
      <c r="A51" s="17">
        <v>14</v>
      </c>
      <c r="B51" s="96" t="s">
        <v>178</v>
      </c>
      <c r="C51" s="57" t="s">
        <v>177</v>
      </c>
      <c r="D51" s="96" t="s">
        <v>179</v>
      </c>
      <c r="E51" s="90" t="s">
        <v>2</v>
      </c>
      <c r="F51" s="90">
        <v>1</v>
      </c>
      <c r="G51" s="90"/>
      <c r="H51" s="119">
        <v>1500000</v>
      </c>
      <c r="I51" s="11">
        <f t="shared" ref="I51:I54" si="6">H51*1.12</f>
        <v>1680000.0000000002</v>
      </c>
      <c r="J51" s="57" t="s">
        <v>184</v>
      </c>
      <c r="K51" s="90" t="s">
        <v>74</v>
      </c>
    </row>
    <row r="52" spans="1:11" s="1" customFormat="1" ht="30" x14ac:dyDescent="0.25">
      <c r="A52" s="17">
        <v>15</v>
      </c>
      <c r="B52" s="136" t="s">
        <v>190</v>
      </c>
      <c r="C52" s="15" t="s">
        <v>182</v>
      </c>
      <c r="D52" s="136" t="s">
        <v>191</v>
      </c>
      <c r="E52" s="121" t="s">
        <v>2</v>
      </c>
      <c r="F52" s="121">
        <v>1</v>
      </c>
      <c r="G52" s="121"/>
      <c r="H52" s="137">
        <v>1134464</v>
      </c>
      <c r="I52" s="11">
        <f t="shared" si="6"/>
        <v>1270599.6800000002</v>
      </c>
      <c r="J52" s="15" t="s">
        <v>69</v>
      </c>
      <c r="K52" s="57" t="s">
        <v>54</v>
      </c>
    </row>
    <row r="53" spans="1:11" s="1" customFormat="1" ht="38.25" x14ac:dyDescent="0.25">
      <c r="A53" s="17">
        <v>16</v>
      </c>
      <c r="B53" s="144" t="s">
        <v>260</v>
      </c>
      <c r="C53" s="142" t="s">
        <v>261</v>
      </c>
      <c r="D53" s="144" t="s">
        <v>262</v>
      </c>
      <c r="E53" s="142" t="s">
        <v>2</v>
      </c>
      <c r="F53" s="142">
        <v>1</v>
      </c>
      <c r="G53" s="142"/>
      <c r="H53" s="119">
        <v>100000000</v>
      </c>
      <c r="I53" s="11">
        <f t="shared" si="6"/>
        <v>112000000.00000001</v>
      </c>
      <c r="J53" s="142" t="s">
        <v>102</v>
      </c>
      <c r="K53" s="143" t="s">
        <v>263</v>
      </c>
    </row>
    <row r="54" spans="1:11" s="1" customFormat="1" ht="30" x14ac:dyDescent="0.25">
      <c r="A54" s="17">
        <v>17</v>
      </c>
      <c r="B54" s="138" t="s">
        <v>257</v>
      </c>
      <c r="C54" s="139" t="s">
        <v>177</v>
      </c>
      <c r="D54" s="138" t="s">
        <v>258</v>
      </c>
      <c r="E54" s="140" t="s">
        <v>2</v>
      </c>
      <c r="F54" s="140">
        <v>1</v>
      </c>
      <c r="G54" s="140"/>
      <c r="H54" s="141">
        <v>925000</v>
      </c>
      <c r="I54" s="11">
        <f t="shared" si="6"/>
        <v>1036000.0000000001</v>
      </c>
      <c r="J54" s="139" t="s">
        <v>259</v>
      </c>
      <c r="K54" s="57" t="s">
        <v>74</v>
      </c>
    </row>
    <row r="55" spans="1:11" s="1" customFormat="1" x14ac:dyDescent="0.25">
      <c r="A55" s="158" t="s">
        <v>11</v>
      </c>
      <c r="B55" s="156"/>
      <c r="C55" s="156"/>
      <c r="D55" s="156"/>
      <c r="E55" s="156"/>
      <c r="F55" s="156"/>
      <c r="G55" s="157"/>
      <c r="H55" s="75">
        <f>SUM(H38:H54)</f>
        <v>542013049</v>
      </c>
      <c r="I55" s="75">
        <f>SUM(I38:I54)</f>
        <v>599932614.88000011</v>
      </c>
      <c r="J55" s="78"/>
      <c r="K55" s="78"/>
    </row>
    <row r="56" spans="1:11" s="1" customFormat="1" x14ac:dyDescent="0.25">
      <c r="A56" s="153" t="s">
        <v>45</v>
      </c>
      <c r="B56" s="154"/>
      <c r="C56" s="154"/>
      <c r="D56" s="154"/>
      <c r="E56" s="154"/>
      <c r="F56" s="154"/>
      <c r="G56" s="155"/>
      <c r="H56" s="49">
        <f>H55</f>
        <v>542013049</v>
      </c>
      <c r="I56" s="49">
        <f>I55</f>
        <v>599932614.88000011</v>
      </c>
      <c r="J56" s="69"/>
      <c r="K56" s="69"/>
    </row>
    <row r="57" spans="1:11" s="1" customFormat="1" x14ac:dyDescent="0.25">
      <c r="A57" s="145" t="s">
        <v>46</v>
      </c>
      <c r="B57" s="146"/>
      <c r="C57" s="146"/>
      <c r="D57" s="146"/>
      <c r="E57" s="146"/>
      <c r="F57" s="146"/>
      <c r="G57" s="147"/>
      <c r="H57" s="50">
        <f>H56+H35</f>
        <v>1641094053</v>
      </c>
      <c r="I57" s="50">
        <f>I56+I35</f>
        <v>1830195339.3600001</v>
      </c>
      <c r="J57" s="70"/>
      <c r="K57" s="70"/>
    </row>
    <row r="58" spans="1:11" x14ac:dyDescent="0.25">
      <c r="A58" s="31"/>
      <c r="J58" s="72"/>
    </row>
    <row r="59" spans="1:11" x14ac:dyDescent="0.25">
      <c r="A59" s="41" t="s">
        <v>221</v>
      </c>
    </row>
    <row r="60" spans="1:11" x14ac:dyDescent="0.25">
      <c r="A60" s="41"/>
      <c r="J60" s="72"/>
    </row>
    <row r="61" spans="1:11" x14ac:dyDescent="0.25">
      <c r="J61" s="72"/>
    </row>
    <row r="62" spans="1:11" x14ac:dyDescent="0.25">
      <c r="I62" s="60" t="s">
        <v>183</v>
      </c>
      <c r="J62" s="72"/>
    </row>
    <row r="63" spans="1:11" x14ac:dyDescent="0.25">
      <c r="J63" s="72"/>
    </row>
    <row r="65" spans="10:10" x14ac:dyDescent="0.25">
      <c r="J65" s="72"/>
    </row>
    <row r="66" spans="10:10" x14ac:dyDescent="0.25">
      <c r="J66" s="72"/>
    </row>
  </sheetData>
  <mergeCells count="11">
    <mergeCell ref="A57:G57"/>
    <mergeCell ref="A12:K12"/>
    <mergeCell ref="A36:K36"/>
    <mergeCell ref="A16:K16"/>
    <mergeCell ref="A37:K37"/>
    <mergeCell ref="A34:G34"/>
    <mergeCell ref="A35:G35"/>
    <mergeCell ref="A56:G56"/>
    <mergeCell ref="A55:G55"/>
    <mergeCell ref="A15:G15"/>
    <mergeCell ref="A13:K13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tabSelected="1" zoomScale="80" zoomScaleNormal="80" workbookViewId="0">
      <selection activeCell="J4" sqref="J4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61" t="s">
        <v>231</v>
      </c>
      <c r="H1" s="161"/>
      <c r="I1" s="161"/>
      <c r="J1" s="161"/>
      <c r="K1" s="161"/>
    </row>
    <row r="2" spans="1:11" ht="18.75" x14ac:dyDescent="0.25">
      <c r="G2" s="7" t="s">
        <v>274</v>
      </c>
      <c r="H2" s="124"/>
      <c r="I2" s="124"/>
    </row>
    <row r="3" spans="1:11" ht="18.75" x14ac:dyDescent="0.25">
      <c r="G3" s="1" t="s">
        <v>232</v>
      </c>
      <c r="H3" s="124"/>
      <c r="I3" s="124"/>
      <c r="K3" s="21"/>
    </row>
    <row r="4" spans="1:11" ht="18.75" x14ac:dyDescent="0.25">
      <c r="G4" s="7"/>
      <c r="H4" s="125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233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48" t="s">
        <v>27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</row>
    <row r="11" spans="1:11" s="4" customFormat="1" ht="15" customHeight="1" x14ac:dyDescent="0.25">
      <c r="A11" s="152" t="s">
        <v>227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</row>
    <row r="12" spans="1:11" s="32" customFormat="1" ht="45" x14ac:dyDescent="0.25">
      <c r="A12" s="26">
        <v>1</v>
      </c>
      <c r="B12" s="79" t="s">
        <v>234</v>
      </c>
      <c r="C12" s="9" t="s">
        <v>42</v>
      </c>
      <c r="D12" s="79" t="s">
        <v>235</v>
      </c>
      <c r="E12" s="80" t="s">
        <v>236</v>
      </c>
      <c r="F12" s="80" t="s">
        <v>237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6" t="s">
        <v>238</v>
      </c>
      <c r="K12" s="8" t="s">
        <v>61</v>
      </c>
    </row>
    <row r="13" spans="1:11" s="32" customFormat="1" ht="15" customHeight="1" x14ac:dyDescent="0.25">
      <c r="A13" s="152" t="s">
        <v>239</v>
      </c>
      <c r="B13" s="152"/>
      <c r="C13" s="152"/>
      <c r="D13" s="152"/>
      <c r="E13" s="152"/>
      <c r="F13" s="152"/>
      <c r="G13" s="152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52" t="s">
        <v>29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</row>
    <row r="15" spans="1:11" s="27" customFormat="1" ht="45" x14ac:dyDescent="0.25">
      <c r="A15" s="26">
        <v>1</v>
      </c>
      <c r="B15" s="22" t="s">
        <v>111</v>
      </c>
      <c r="C15" s="9" t="s">
        <v>42</v>
      </c>
      <c r="D15" s="22" t="s">
        <v>111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9" t="s">
        <v>112</v>
      </c>
      <c r="K15" s="8" t="s">
        <v>240</v>
      </c>
    </row>
    <row r="16" spans="1:11" s="27" customFormat="1" ht="45" x14ac:dyDescent="0.25">
      <c r="A16" s="26">
        <v>2</v>
      </c>
      <c r="B16" s="38" t="s">
        <v>113</v>
      </c>
      <c r="C16" s="9" t="s">
        <v>42</v>
      </c>
      <c r="D16" s="38" t="s">
        <v>113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9" t="s">
        <v>112</v>
      </c>
      <c r="K16" s="28" t="s">
        <v>241</v>
      </c>
    </row>
    <row r="17" spans="1:11" s="27" customFormat="1" ht="45" x14ac:dyDescent="0.25">
      <c r="A17" s="26">
        <v>3</v>
      </c>
      <c r="B17" s="22" t="s">
        <v>114</v>
      </c>
      <c r="C17" s="9" t="s">
        <v>42</v>
      </c>
      <c r="D17" s="22" t="s">
        <v>114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9" t="s">
        <v>112</v>
      </c>
      <c r="K17" s="28" t="s">
        <v>242</v>
      </c>
    </row>
    <row r="18" spans="1:11" s="27" customFormat="1" ht="75" x14ac:dyDescent="0.25">
      <c r="A18" s="26">
        <v>4</v>
      </c>
      <c r="B18" s="22" t="s">
        <v>115</v>
      </c>
      <c r="C18" s="9" t="s">
        <v>4</v>
      </c>
      <c r="D18" s="22" t="s">
        <v>116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6" t="s">
        <v>147</v>
      </c>
      <c r="K18" s="8" t="s">
        <v>117</v>
      </c>
    </row>
    <row r="19" spans="1:11" s="27" customFormat="1" ht="45" x14ac:dyDescent="0.25">
      <c r="A19" s="26">
        <v>5</v>
      </c>
      <c r="B19" s="54" t="s">
        <v>118</v>
      </c>
      <c r="C19" s="9" t="s">
        <v>4</v>
      </c>
      <c r="D19" s="54" t="s">
        <v>119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7" t="s">
        <v>120</v>
      </c>
      <c r="K19" s="8" t="s">
        <v>28</v>
      </c>
    </row>
    <row r="20" spans="1:11" s="27" customFormat="1" ht="45" x14ac:dyDescent="0.25">
      <c r="A20" s="26">
        <v>6</v>
      </c>
      <c r="B20" s="22" t="s">
        <v>121</v>
      </c>
      <c r="C20" s="9" t="s">
        <v>42</v>
      </c>
      <c r="D20" s="22" t="s">
        <v>122</v>
      </c>
      <c r="E20" s="11" t="s">
        <v>30</v>
      </c>
      <c r="F20" s="11">
        <v>1</v>
      </c>
      <c r="G20" s="11"/>
      <c r="H20" s="11">
        <v>5500000</v>
      </c>
      <c r="I20" s="11">
        <f t="shared" si="1"/>
        <v>6160000.0000000009</v>
      </c>
      <c r="J20" s="127" t="s">
        <v>123</v>
      </c>
      <c r="K20" s="8" t="s">
        <v>28</v>
      </c>
    </row>
    <row r="21" spans="1:11" s="27" customFormat="1" ht="45" x14ac:dyDescent="0.25">
      <c r="A21" s="26">
        <v>7</v>
      </c>
      <c r="B21" s="38" t="s">
        <v>124</v>
      </c>
      <c r="C21" s="59" t="s">
        <v>42</v>
      </c>
      <c r="D21" s="38" t="s">
        <v>125</v>
      </c>
      <c r="E21" s="40" t="s">
        <v>30</v>
      </c>
      <c r="F21" s="40">
        <v>1</v>
      </c>
      <c r="G21" s="40"/>
      <c r="H21" s="11">
        <v>1500000</v>
      </c>
      <c r="I21" s="40">
        <f t="shared" si="1"/>
        <v>1680000.0000000002</v>
      </c>
      <c r="J21" s="126" t="s">
        <v>185</v>
      </c>
      <c r="K21" s="28" t="s">
        <v>28</v>
      </c>
    </row>
    <row r="22" spans="1:11" s="27" customFormat="1" ht="45" x14ac:dyDescent="0.25">
      <c r="A22" s="26">
        <v>8</v>
      </c>
      <c r="B22" s="38" t="s">
        <v>126</v>
      </c>
      <c r="C22" s="59" t="s">
        <v>42</v>
      </c>
      <c r="D22" s="38" t="s">
        <v>127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6" t="s">
        <v>163</v>
      </c>
      <c r="K22" s="28" t="s">
        <v>28</v>
      </c>
    </row>
    <row r="23" spans="1:11" s="27" customFormat="1" ht="45" x14ac:dyDescent="0.25">
      <c r="A23" s="26">
        <v>9</v>
      </c>
      <c r="B23" s="22" t="s">
        <v>128</v>
      </c>
      <c r="C23" s="9" t="s">
        <v>42</v>
      </c>
      <c r="D23" s="22" t="s">
        <v>129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7" t="s">
        <v>134</v>
      </c>
      <c r="K23" s="8" t="s">
        <v>61</v>
      </c>
    </row>
    <row r="24" spans="1:11" s="27" customFormat="1" ht="105" x14ac:dyDescent="0.25">
      <c r="A24" s="26">
        <v>10</v>
      </c>
      <c r="B24" s="22" t="s">
        <v>157</v>
      </c>
      <c r="C24" s="9" t="s">
        <v>42</v>
      </c>
      <c r="D24" s="22" t="s">
        <v>130</v>
      </c>
      <c r="E24" s="11" t="s">
        <v>30</v>
      </c>
      <c r="F24" s="11">
        <v>1</v>
      </c>
      <c r="G24" s="11"/>
      <c r="H24" s="5">
        <v>5357143</v>
      </c>
      <c r="I24" s="11">
        <f t="shared" si="1"/>
        <v>6000000.1600000001</v>
      </c>
      <c r="J24" s="127" t="s">
        <v>62</v>
      </c>
      <c r="K24" s="8" t="s">
        <v>61</v>
      </c>
    </row>
    <row r="25" spans="1:11" s="27" customFormat="1" ht="45" x14ac:dyDescent="0.25">
      <c r="A25" s="26">
        <v>11</v>
      </c>
      <c r="B25" s="22" t="s">
        <v>243</v>
      </c>
      <c r="C25" s="9" t="s">
        <v>4</v>
      </c>
      <c r="D25" s="22" t="s">
        <v>244</v>
      </c>
      <c r="E25" s="11" t="s">
        <v>30</v>
      </c>
      <c r="F25" s="11">
        <v>1</v>
      </c>
      <c r="G25" s="11"/>
      <c r="H25" s="5">
        <v>30007143</v>
      </c>
      <c r="I25" s="11">
        <f t="shared" si="1"/>
        <v>33608000.160000004</v>
      </c>
      <c r="J25" s="127" t="s">
        <v>245</v>
      </c>
      <c r="K25" s="8" t="s">
        <v>61</v>
      </c>
    </row>
    <row r="26" spans="1:11" s="27" customFormat="1" ht="60" x14ac:dyDescent="0.25">
      <c r="A26" s="26">
        <v>12</v>
      </c>
      <c r="B26" s="38" t="s">
        <v>160</v>
      </c>
      <c r="C26" s="59" t="s">
        <v>4</v>
      </c>
      <c r="D26" s="38" t="s">
        <v>161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6" t="s">
        <v>162</v>
      </c>
      <c r="K26" s="28" t="s">
        <v>28</v>
      </c>
    </row>
    <row r="27" spans="1:11" s="27" customFormat="1" ht="75" x14ac:dyDescent="0.25">
      <c r="A27" s="26">
        <v>13</v>
      </c>
      <c r="B27" s="38" t="s">
        <v>169</v>
      </c>
      <c r="C27" s="80" t="s">
        <v>165</v>
      </c>
      <c r="D27" s="38" t="s">
        <v>170</v>
      </c>
      <c r="E27" s="40" t="s">
        <v>30</v>
      </c>
      <c r="F27" s="40">
        <v>1</v>
      </c>
      <c r="G27" s="40"/>
      <c r="H27" s="64">
        <v>700000000</v>
      </c>
      <c r="I27" s="40">
        <f>H27*1.12</f>
        <v>784000000.00000012</v>
      </c>
      <c r="J27" s="126" t="s">
        <v>171</v>
      </c>
      <c r="K27" s="28" t="s">
        <v>61</v>
      </c>
    </row>
    <row r="28" spans="1:11" ht="45" x14ac:dyDescent="0.25">
      <c r="A28" s="88">
        <v>14</v>
      </c>
      <c r="B28" s="89" t="s">
        <v>186</v>
      </c>
      <c r="C28" s="9" t="s">
        <v>42</v>
      </c>
      <c r="D28" s="19" t="s">
        <v>187</v>
      </c>
      <c r="E28" s="40" t="s">
        <v>30</v>
      </c>
      <c r="F28" s="90">
        <v>1</v>
      </c>
      <c r="G28" s="90"/>
      <c r="H28" s="64">
        <v>1500000</v>
      </c>
      <c r="I28" s="91">
        <f>H28*1.12</f>
        <v>1680000.0000000002</v>
      </c>
      <c r="J28" s="57" t="s">
        <v>185</v>
      </c>
      <c r="K28" s="28" t="s">
        <v>28</v>
      </c>
    </row>
    <row r="29" spans="1:11" ht="75" x14ac:dyDescent="0.25">
      <c r="A29" s="55">
        <v>15</v>
      </c>
      <c r="B29" s="95" t="s">
        <v>246</v>
      </c>
      <c r="C29" s="9" t="s">
        <v>42</v>
      </c>
      <c r="D29" s="95" t="s">
        <v>266</v>
      </c>
      <c r="E29" s="40" t="s">
        <v>30</v>
      </c>
      <c r="F29" s="76">
        <v>1</v>
      </c>
      <c r="G29" s="55"/>
      <c r="H29" s="64">
        <v>4000000</v>
      </c>
      <c r="I29" s="40">
        <f t="shared" ref="I29:I31" si="2">H29*1.12</f>
        <v>4480000</v>
      </c>
      <c r="J29" s="126" t="s">
        <v>192</v>
      </c>
      <c r="K29" s="28" t="s">
        <v>28</v>
      </c>
    </row>
    <row r="30" spans="1:11" ht="45" x14ac:dyDescent="0.25">
      <c r="A30" s="17">
        <f>A29+1</f>
        <v>16</v>
      </c>
      <c r="B30" s="96" t="s">
        <v>247</v>
      </c>
      <c r="C30" s="9" t="s">
        <v>42</v>
      </c>
      <c r="D30" s="96" t="s">
        <v>248</v>
      </c>
      <c r="E30" s="40" t="s">
        <v>30</v>
      </c>
      <c r="F30" s="57">
        <v>1</v>
      </c>
      <c r="G30" s="90"/>
      <c r="H30" s="64">
        <v>250000</v>
      </c>
      <c r="I30" s="11">
        <f t="shared" si="2"/>
        <v>280000</v>
      </c>
      <c r="J30" s="127" t="s">
        <v>249</v>
      </c>
      <c r="K30" s="28" t="s">
        <v>61</v>
      </c>
    </row>
    <row r="31" spans="1:11" s="4" customFormat="1" ht="60" x14ac:dyDescent="0.25">
      <c r="A31" s="17">
        <f t="shared" ref="A31" si="3">A30+1</f>
        <v>17</v>
      </c>
      <c r="B31" s="96" t="s">
        <v>250</v>
      </c>
      <c r="C31" s="9" t="s">
        <v>42</v>
      </c>
      <c r="D31" s="96" t="s">
        <v>251</v>
      </c>
      <c r="E31" s="40" t="s">
        <v>30</v>
      </c>
      <c r="F31" s="57">
        <v>1</v>
      </c>
      <c r="G31" s="90"/>
      <c r="H31" s="64">
        <v>6500000</v>
      </c>
      <c r="I31" s="11">
        <f t="shared" si="2"/>
        <v>7280000.0000000009</v>
      </c>
      <c r="J31" s="127" t="s">
        <v>252</v>
      </c>
      <c r="K31" s="28" t="s">
        <v>28</v>
      </c>
    </row>
    <row r="32" spans="1:11" s="4" customFormat="1" ht="15" customHeight="1" x14ac:dyDescent="0.25">
      <c r="A32" s="128" t="s">
        <v>32</v>
      </c>
      <c r="B32" s="123"/>
      <c r="C32" s="123"/>
      <c r="D32" s="123"/>
      <c r="E32" s="123"/>
      <c r="F32" s="123"/>
      <c r="G32" s="123"/>
      <c r="H32" s="49">
        <f>SUM(H15:H31)</f>
        <v>1098411374</v>
      </c>
      <c r="I32" s="49">
        <f>SUM(I15:I31)</f>
        <v>1229512738.8800001</v>
      </c>
      <c r="J32" s="129"/>
      <c r="K32" s="42"/>
    </row>
    <row r="33" spans="1:12" s="4" customFormat="1" ht="15" customHeight="1" x14ac:dyDescent="0.25">
      <c r="A33" s="159" t="s">
        <v>47</v>
      </c>
      <c r="B33" s="159"/>
      <c r="C33" s="159"/>
      <c r="D33" s="159"/>
      <c r="E33" s="159"/>
      <c r="F33" s="159"/>
      <c r="G33" s="159"/>
      <c r="H33" s="49">
        <f>H13+H32</f>
        <v>1099081004</v>
      </c>
      <c r="I33" s="49">
        <f>I13+I32</f>
        <v>1230262724.48</v>
      </c>
      <c r="J33" s="129"/>
      <c r="K33" s="42"/>
    </row>
    <row r="34" spans="1:12" s="4" customFormat="1" x14ac:dyDescent="0.25">
      <c r="A34" s="148" t="s">
        <v>43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</row>
    <row r="35" spans="1:12" s="27" customFormat="1" x14ac:dyDescent="0.25">
      <c r="A35" s="152" t="s">
        <v>29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</row>
    <row r="36" spans="1:12" s="4" customFormat="1" ht="105" x14ac:dyDescent="0.25">
      <c r="A36" s="26">
        <v>1</v>
      </c>
      <c r="B36" s="86" t="s">
        <v>36</v>
      </c>
      <c r="C36" s="39" t="s">
        <v>35</v>
      </c>
      <c r="D36" s="86" t="s">
        <v>131</v>
      </c>
      <c r="E36" s="26" t="s">
        <v>30</v>
      </c>
      <c r="F36" s="39">
        <v>1</v>
      </c>
      <c r="G36" s="87"/>
      <c r="H36" s="3">
        <v>39350000</v>
      </c>
      <c r="I36" s="3">
        <v>39350000</v>
      </c>
      <c r="J36" s="130" t="s">
        <v>173</v>
      </c>
      <c r="K36" s="28" t="s">
        <v>132</v>
      </c>
    </row>
    <row r="37" spans="1:12" s="4" customFormat="1" ht="105" x14ac:dyDescent="0.25">
      <c r="A37" s="26">
        <v>2</v>
      </c>
      <c r="B37" s="20" t="s">
        <v>60</v>
      </c>
      <c r="C37" s="3" t="s">
        <v>37</v>
      </c>
      <c r="D37" s="20" t="s">
        <v>133</v>
      </c>
      <c r="E37" s="17" t="s">
        <v>30</v>
      </c>
      <c r="F37" s="57">
        <v>17</v>
      </c>
      <c r="G37" s="131"/>
      <c r="H37" s="5">
        <v>380800</v>
      </c>
      <c r="I37" s="11">
        <f t="shared" ref="I37:I41" si="4">H37*1.12</f>
        <v>426496.00000000006</v>
      </c>
      <c r="J37" s="132" t="s">
        <v>134</v>
      </c>
      <c r="K37" s="8" t="s">
        <v>132</v>
      </c>
    </row>
    <row r="38" spans="1:12" s="4" customFormat="1" ht="45" x14ac:dyDescent="0.25">
      <c r="A38" s="26">
        <v>3</v>
      </c>
      <c r="B38" s="20" t="s">
        <v>253</v>
      </c>
      <c r="C38" s="3" t="s">
        <v>37</v>
      </c>
      <c r="D38" s="20" t="s">
        <v>254</v>
      </c>
      <c r="E38" s="17" t="s">
        <v>30</v>
      </c>
      <c r="F38" s="57">
        <v>1</v>
      </c>
      <c r="G38" s="131"/>
      <c r="H38" s="5">
        <v>4486607</v>
      </c>
      <c r="I38" s="11">
        <f t="shared" si="4"/>
        <v>5024999.8400000008</v>
      </c>
      <c r="J38" s="101" t="s">
        <v>136</v>
      </c>
      <c r="K38" s="8" t="s">
        <v>28</v>
      </c>
    </row>
    <row r="39" spans="1:12" s="4" customFormat="1" ht="45" x14ac:dyDescent="0.25">
      <c r="A39" s="26">
        <v>4</v>
      </c>
      <c r="B39" s="19" t="s">
        <v>137</v>
      </c>
      <c r="C39" s="57" t="s">
        <v>138</v>
      </c>
      <c r="D39" s="19" t="s">
        <v>139</v>
      </c>
      <c r="E39" s="17" t="s">
        <v>30</v>
      </c>
      <c r="F39" s="57">
        <v>1</v>
      </c>
      <c r="G39" s="131"/>
      <c r="H39" s="5">
        <v>45000000</v>
      </c>
      <c r="I39" s="11">
        <f t="shared" si="4"/>
        <v>50400000.000000007</v>
      </c>
      <c r="J39" s="101" t="s">
        <v>136</v>
      </c>
      <c r="K39" s="8" t="s">
        <v>28</v>
      </c>
    </row>
    <row r="40" spans="1:12" s="4" customFormat="1" ht="30" x14ac:dyDescent="0.25">
      <c r="A40" s="26">
        <v>5</v>
      </c>
      <c r="B40" s="19" t="s">
        <v>140</v>
      </c>
      <c r="C40" s="57" t="s">
        <v>37</v>
      </c>
      <c r="D40" s="19" t="s">
        <v>141</v>
      </c>
      <c r="E40" s="17" t="s">
        <v>30</v>
      </c>
      <c r="F40" s="57">
        <v>1</v>
      </c>
      <c r="G40" s="131"/>
      <c r="H40" s="64">
        <v>8075000</v>
      </c>
      <c r="I40" s="11">
        <f t="shared" si="4"/>
        <v>9044000</v>
      </c>
      <c r="J40" s="100" t="s">
        <v>142</v>
      </c>
      <c r="K40" s="28" t="s">
        <v>31</v>
      </c>
    </row>
    <row r="41" spans="1:12" s="4" customFormat="1" ht="45" x14ac:dyDescent="0.25">
      <c r="A41" s="26">
        <v>6</v>
      </c>
      <c r="B41" s="19" t="s">
        <v>143</v>
      </c>
      <c r="C41" s="3" t="s">
        <v>138</v>
      </c>
      <c r="D41" s="23" t="s">
        <v>143</v>
      </c>
      <c r="E41" s="17" t="s">
        <v>30</v>
      </c>
      <c r="F41" s="57">
        <v>1</v>
      </c>
      <c r="G41" s="131"/>
      <c r="H41" s="5">
        <v>7500000</v>
      </c>
      <c r="I41" s="40">
        <f t="shared" si="4"/>
        <v>8400000</v>
      </c>
      <c r="J41" s="101" t="s">
        <v>136</v>
      </c>
      <c r="K41" s="28" t="s">
        <v>31</v>
      </c>
    </row>
    <row r="42" spans="1:12" s="32" customFormat="1" ht="45" x14ac:dyDescent="0.25">
      <c r="A42" s="26">
        <v>7</v>
      </c>
      <c r="B42" s="38" t="s">
        <v>63</v>
      </c>
      <c r="C42" s="133" t="s">
        <v>64</v>
      </c>
      <c r="D42" s="38" t="s">
        <v>144</v>
      </c>
      <c r="E42" s="26" t="s">
        <v>30</v>
      </c>
      <c r="F42" s="40">
        <v>1</v>
      </c>
      <c r="G42" s="40"/>
      <c r="H42" s="11">
        <v>20000000</v>
      </c>
      <c r="I42" s="64">
        <v>20000000</v>
      </c>
      <c r="J42" s="101" t="s">
        <v>255</v>
      </c>
      <c r="K42" s="58" t="s">
        <v>61</v>
      </c>
      <c r="L42" s="61"/>
    </row>
    <row r="43" spans="1:12" s="32" customFormat="1" ht="45" x14ac:dyDescent="0.25">
      <c r="A43" s="26">
        <v>8</v>
      </c>
      <c r="B43" s="38" t="s">
        <v>145</v>
      </c>
      <c r="C43" s="59" t="s">
        <v>64</v>
      </c>
      <c r="D43" s="38" t="s">
        <v>146</v>
      </c>
      <c r="E43" s="40" t="s">
        <v>30</v>
      </c>
      <c r="F43" s="40">
        <v>1</v>
      </c>
      <c r="G43" s="40"/>
      <c r="H43" s="11">
        <v>2610478</v>
      </c>
      <c r="I43" s="40">
        <f>H43*1.12</f>
        <v>2923735.3600000003</v>
      </c>
      <c r="J43" s="126" t="s">
        <v>147</v>
      </c>
      <c r="K43" s="28" t="s">
        <v>61</v>
      </c>
      <c r="L43" s="61"/>
    </row>
    <row r="44" spans="1:12" s="32" customFormat="1" ht="30" x14ac:dyDescent="0.25">
      <c r="A44" s="26">
        <v>9</v>
      </c>
      <c r="B44" s="22" t="s">
        <v>59</v>
      </c>
      <c r="C44" s="59" t="s">
        <v>64</v>
      </c>
      <c r="D44" s="22" t="s">
        <v>33</v>
      </c>
      <c r="E44" s="40" t="s">
        <v>30</v>
      </c>
      <c r="F44" s="11">
        <v>1</v>
      </c>
      <c r="G44" s="11"/>
      <c r="H44" s="11">
        <v>54895500</v>
      </c>
      <c r="I44" s="11">
        <f t="shared" ref="I44:I52" si="5">H44*1.12</f>
        <v>61482960.000000007</v>
      </c>
      <c r="J44" s="99" t="s">
        <v>148</v>
      </c>
      <c r="K44" s="8" t="s">
        <v>34</v>
      </c>
      <c r="L44" s="61"/>
    </row>
    <row r="45" spans="1:12" s="32" customFormat="1" ht="30" x14ac:dyDescent="0.25">
      <c r="A45" s="26">
        <v>10</v>
      </c>
      <c r="B45" s="22" t="s">
        <v>56</v>
      </c>
      <c r="C45" s="59" t="s">
        <v>149</v>
      </c>
      <c r="D45" s="22" t="s">
        <v>57</v>
      </c>
      <c r="E45" s="40" t="s">
        <v>30</v>
      </c>
      <c r="F45" s="11">
        <v>1</v>
      </c>
      <c r="G45" s="11"/>
      <c r="H45" s="11">
        <v>31250000</v>
      </c>
      <c r="I45" s="11">
        <f t="shared" si="5"/>
        <v>35000000</v>
      </c>
      <c r="J45" s="99" t="s">
        <v>150</v>
      </c>
      <c r="K45" s="28" t="s">
        <v>151</v>
      </c>
      <c r="L45" s="61"/>
    </row>
    <row r="46" spans="1:12" s="32" customFormat="1" ht="45" x14ac:dyDescent="0.25">
      <c r="A46" s="26">
        <v>11</v>
      </c>
      <c r="B46" s="22" t="s">
        <v>152</v>
      </c>
      <c r="C46" s="59" t="s">
        <v>64</v>
      </c>
      <c r="D46" s="22" t="s">
        <v>152</v>
      </c>
      <c r="E46" s="40" t="s">
        <v>30</v>
      </c>
      <c r="F46" s="11">
        <v>1</v>
      </c>
      <c r="G46" s="11"/>
      <c r="H46" s="11">
        <v>650000</v>
      </c>
      <c r="I46" s="11">
        <f t="shared" si="5"/>
        <v>728000.00000000012</v>
      </c>
      <c r="J46" s="17" t="s">
        <v>153</v>
      </c>
      <c r="K46" s="28" t="s">
        <v>34</v>
      </c>
      <c r="L46" s="61"/>
    </row>
    <row r="47" spans="1:12" s="32" customFormat="1" ht="45" x14ac:dyDescent="0.25">
      <c r="A47" s="26">
        <v>12</v>
      </c>
      <c r="B47" s="22" t="s">
        <v>154</v>
      </c>
      <c r="C47" s="59" t="s">
        <v>64</v>
      </c>
      <c r="D47" s="22" t="s">
        <v>155</v>
      </c>
      <c r="E47" s="40" t="s">
        <v>30</v>
      </c>
      <c r="F47" s="11">
        <v>1</v>
      </c>
      <c r="G47" s="11"/>
      <c r="H47" s="11">
        <v>32354700</v>
      </c>
      <c r="I47" s="11">
        <f t="shared" si="5"/>
        <v>36237264</v>
      </c>
      <c r="J47" s="17" t="s">
        <v>148</v>
      </c>
      <c r="K47" s="28" t="s">
        <v>34</v>
      </c>
      <c r="L47" s="61"/>
    </row>
    <row r="48" spans="1:12" s="32" customFormat="1" ht="30" x14ac:dyDescent="0.25">
      <c r="A48" s="26">
        <v>13</v>
      </c>
      <c r="B48" s="22" t="s">
        <v>156</v>
      </c>
      <c r="C48" s="59" t="s">
        <v>64</v>
      </c>
      <c r="D48" s="22" t="s">
        <v>33</v>
      </c>
      <c r="E48" s="40" t="s">
        <v>30</v>
      </c>
      <c r="F48" s="11">
        <v>1</v>
      </c>
      <c r="G48" s="11"/>
      <c r="H48" s="11">
        <v>191900500</v>
      </c>
      <c r="I48" s="11">
        <f t="shared" si="5"/>
        <v>214928560.00000003</v>
      </c>
      <c r="J48" s="17" t="s">
        <v>148</v>
      </c>
      <c r="K48" s="28" t="s">
        <v>34</v>
      </c>
      <c r="L48" s="61"/>
    </row>
    <row r="49" spans="1:11" ht="45" x14ac:dyDescent="0.25">
      <c r="A49" s="26">
        <v>14</v>
      </c>
      <c r="B49" s="97" t="s">
        <v>188</v>
      </c>
      <c r="C49" s="98" t="s">
        <v>37</v>
      </c>
      <c r="D49" s="97" t="s">
        <v>189</v>
      </c>
      <c r="E49" s="85" t="s">
        <v>30</v>
      </c>
      <c r="F49" s="90">
        <v>1</v>
      </c>
      <c r="G49" s="90"/>
      <c r="H49" s="5">
        <v>1500000</v>
      </c>
      <c r="I49" s="91">
        <f t="shared" si="5"/>
        <v>1680000.0000000002</v>
      </c>
      <c r="J49" s="57" t="s">
        <v>185</v>
      </c>
      <c r="K49" s="85" t="s">
        <v>28</v>
      </c>
    </row>
    <row r="50" spans="1:11" ht="45" x14ac:dyDescent="0.25">
      <c r="A50" s="26">
        <v>15</v>
      </c>
      <c r="B50" s="63" t="s">
        <v>193</v>
      </c>
      <c r="C50" s="98" t="s">
        <v>138</v>
      </c>
      <c r="D50" s="74" t="s">
        <v>194</v>
      </c>
      <c r="E50" s="85" t="s">
        <v>30</v>
      </c>
      <c r="F50" s="73">
        <v>1</v>
      </c>
      <c r="G50" s="73"/>
      <c r="H50" s="5">
        <v>1134464</v>
      </c>
      <c r="I50" s="11">
        <v>1270600</v>
      </c>
      <c r="J50" s="101" t="s">
        <v>136</v>
      </c>
      <c r="K50" s="85" t="s">
        <v>61</v>
      </c>
    </row>
    <row r="51" spans="1:11" ht="45" x14ac:dyDescent="0.25">
      <c r="A51" s="26">
        <v>16</v>
      </c>
      <c r="B51" s="97" t="s">
        <v>267</v>
      </c>
      <c r="C51" s="98" t="s">
        <v>35</v>
      </c>
      <c r="D51" s="97" t="s">
        <v>268</v>
      </c>
      <c r="E51" s="85" t="s">
        <v>30</v>
      </c>
      <c r="F51" s="90">
        <v>1</v>
      </c>
      <c r="G51" s="90"/>
      <c r="H51" s="5">
        <v>100000000</v>
      </c>
      <c r="I51" s="91">
        <f t="shared" si="5"/>
        <v>112000000.00000001</v>
      </c>
      <c r="J51" s="57" t="s">
        <v>272</v>
      </c>
      <c r="K51" s="85" t="s">
        <v>151</v>
      </c>
    </row>
    <row r="52" spans="1:11" ht="45" customHeight="1" x14ac:dyDescent="0.25">
      <c r="A52" s="26">
        <v>17</v>
      </c>
      <c r="B52" s="63" t="s">
        <v>269</v>
      </c>
      <c r="C52" s="98" t="s">
        <v>270</v>
      </c>
      <c r="D52" s="74" t="s">
        <v>271</v>
      </c>
      <c r="E52" s="85" t="s">
        <v>30</v>
      </c>
      <c r="F52" s="73">
        <v>1</v>
      </c>
      <c r="G52" s="73"/>
      <c r="H52" s="5">
        <v>925000</v>
      </c>
      <c r="I52" s="91">
        <f t="shared" si="5"/>
        <v>1036000.0000000001</v>
      </c>
      <c r="J52" s="101" t="s">
        <v>273</v>
      </c>
      <c r="K52" s="85" t="s">
        <v>28</v>
      </c>
    </row>
    <row r="53" spans="1:11" x14ac:dyDescent="0.25">
      <c r="A53" s="152" t="s">
        <v>38</v>
      </c>
      <c r="B53" s="152"/>
      <c r="C53" s="152"/>
      <c r="D53" s="152"/>
      <c r="E53" s="152"/>
      <c r="F53" s="152"/>
      <c r="G53" s="152"/>
      <c r="H53" s="49">
        <f>SUM(H36:H52)</f>
        <v>542013049</v>
      </c>
      <c r="I53" s="49">
        <f>SUM(I36:I52)</f>
        <v>599932615.20000005</v>
      </c>
      <c r="J53" s="69"/>
      <c r="K53" s="43"/>
    </row>
    <row r="54" spans="1:11" x14ac:dyDescent="0.25">
      <c r="A54" s="159" t="s">
        <v>48</v>
      </c>
      <c r="B54" s="159"/>
      <c r="C54" s="159"/>
      <c r="D54" s="159"/>
      <c r="E54" s="159"/>
      <c r="F54" s="159"/>
      <c r="G54" s="159"/>
      <c r="H54" s="49">
        <f>H53</f>
        <v>542013049</v>
      </c>
      <c r="I54" s="49">
        <f>I53</f>
        <v>599932615.20000005</v>
      </c>
      <c r="J54" s="69"/>
      <c r="K54" s="44"/>
    </row>
    <row r="55" spans="1:11" x14ac:dyDescent="0.25">
      <c r="A55" s="160" t="s">
        <v>49</v>
      </c>
      <c r="B55" s="160"/>
      <c r="C55" s="160"/>
      <c r="D55" s="160"/>
      <c r="E55" s="160"/>
      <c r="F55" s="160"/>
      <c r="G55" s="160"/>
      <c r="H55" s="50">
        <f>H54+H33</f>
        <v>1641094053</v>
      </c>
      <c r="I55" s="50">
        <f>I54+I33</f>
        <v>1830195339.6800001</v>
      </c>
      <c r="J55" s="70"/>
      <c r="K55" s="134"/>
    </row>
    <row r="56" spans="1:11" x14ac:dyDescent="0.25">
      <c r="A56" s="1"/>
    </row>
    <row r="57" spans="1:11" x14ac:dyDescent="0.25">
      <c r="A57" s="25" t="s">
        <v>256</v>
      </c>
      <c r="J57" s="135"/>
    </row>
    <row r="58" spans="1:11" x14ac:dyDescent="0.25">
      <c r="J58" s="135"/>
      <c r="K58" s="1"/>
    </row>
    <row r="59" spans="1:11" x14ac:dyDescent="0.25">
      <c r="A59" s="1"/>
      <c r="B59" s="1"/>
      <c r="D59" s="1"/>
      <c r="J59" s="135"/>
    </row>
    <row r="60" spans="1:11" x14ac:dyDescent="0.25">
      <c r="K60" s="1"/>
    </row>
    <row r="61" spans="1:11" x14ac:dyDescent="0.25">
      <c r="A61" s="1"/>
      <c r="B61" s="1"/>
      <c r="D61" s="1"/>
      <c r="J61" s="135"/>
      <c r="K61" s="1"/>
    </row>
    <row r="62" spans="1:11" x14ac:dyDescent="0.25">
      <c r="A62" s="1"/>
      <c r="B62" s="1"/>
      <c r="D62" s="1"/>
      <c r="J62" s="135"/>
      <c r="K62" s="1"/>
    </row>
    <row r="63" spans="1:11" x14ac:dyDescent="0.25">
      <c r="A63" s="1"/>
      <c r="B63" s="1"/>
      <c r="D63" s="1"/>
      <c r="J63" s="135"/>
    </row>
    <row r="66" spans="1:11" x14ac:dyDescent="0.25">
      <c r="A66" s="2"/>
      <c r="B66" s="2"/>
      <c r="C66" s="2"/>
      <c r="D66" s="2"/>
      <c r="E66" s="2"/>
      <c r="F66" s="2"/>
      <c r="G66" s="2"/>
      <c r="H66" s="125"/>
      <c r="I66" s="125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125"/>
      <c r="I67" s="125"/>
      <c r="J67" s="2"/>
      <c r="K67" s="2"/>
    </row>
    <row r="83" spans="1:11" x14ac:dyDescent="0.25">
      <c r="A83" s="2"/>
      <c r="B83" s="2"/>
      <c r="C83" s="2"/>
      <c r="D83" s="2"/>
      <c r="E83" s="2"/>
      <c r="F83" s="2"/>
      <c r="G83" s="2"/>
      <c r="H83" s="125"/>
      <c r="I83" s="125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125"/>
      <c r="I84" s="125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125"/>
      <c r="I85" s="125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125"/>
      <c r="I86" s="125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125"/>
      <c r="I87" s="125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125"/>
      <c r="I88" s="125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125"/>
      <c r="I89" s="125"/>
      <c r="J89" s="2"/>
      <c r="K89" s="2"/>
    </row>
    <row r="90" spans="1:11" ht="15" customHeight="1" x14ac:dyDescent="0.25">
      <c r="A90" s="2"/>
      <c r="B90" s="2"/>
      <c r="C90" s="2"/>
      <c r="D90" s="2"/>
      <c r="E90" s="2"/>
      <c r="F90" s="2"/>
      <c r="G90" s="2"/>
      <c r="H90" s="125"/>
      <c r="I90" s="125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125"/>
      <c r="I91" s="125"/>
      <c r="J91" s="2"/>
      <c r="K91" s="2"/>
    </row>
    <row r="92" spans="1:11" ht="15" customHeight="1" x14ac:dyDescent="0.25">
      <c r="A92" s="2"/>
      <c r="B92" s="2"/>
      <c r="C92" s="2"/>
      <c r="D92" s="2"/>
      <c r="E92" s="2"/>
      <c r="F92" s="2"/>
      <c r="G92" s="2"/>
      <c r="H92" s="125"/>
      <c r="I92" s="125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125"/>
      <c r="I93" s="125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125"/>
      <c r="I94" s="125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125"/>
      <c r="I95" s="125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125"/>
      <c r="I96" s="125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125"/>
      <c r="I97" s="125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125"/>
      <c r="I98" s="125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125"/>
      <c r="I99" s="125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125"/>
      <c r="I100" s="125"/>
      <c r="J100" s="2"/>
      <c r="K100" s="2"/>
    </row>
    <row r="103" spans="1:11" x14ac:dyDescent="0.25">
      <c r="A103" s="2"/>
      <c r="B103" s="2"/>
      <c r="C103" s="2"/>
      <c r="D103" s="2"/>
      <c r="E103" s="2"/>
      <c r="F103" s="2"/>
      <c r="G103" s="2"/>
      <c r="H103" s="125"/>
      <c r="I103" s="125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125"/>
      <c r="I104" s="125"/>
      <c r="J104" s="2"/>
      <c r="K104" s="2"/>
    </row>
  </sheetData>
  <mergeCells count="11">
    <mergeCell ref="A54:G54"/>
    <mergeCell ref="A55:G55"/>
    <mergeCell ref="G1:K1"/>
    <mergeCell ref="A33:G33"/>
    <mergeCell ref="A34:K34"/>
    <mergeCell ref="A35:K35"/>
    <mergeCell ref="A53:G53"/>
    <mergeCell ref="A10:K10"/>
    <mergeCell ref="A14:K14"/>
    <mergeCell ref="A11:K11"/>
    <mergeCell ref="A13:G13"/>
  </mergeCells>
  <dataValidations disablePrompts="1" count="1">
    <dataValidation allowBlank="1" showInputMessage="1" showErrorMessage="1" prompt="Введите наименование на рус.языке" sqref="D36 B36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 Амиреев А.А.</cp:lastModifiedBy>
  <cp:lastPrinted>2014-04-25T06:01:12Z</cp:lastPrinted>
  <dcterms:created xsi:type="dcterms:W3CDTF">2010-11-22T12:00:33Z</dcterms:created>
  <dcterms:modified xsi:type="dcterms:W3CDTF">2014-05-29T05:19:21Z</dcterms:modified>
</cp:coreProperties>
</file>