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ПЗ " sheetId="8" r:id="rId1"/>
    <sheet name="Лист1" sheetId="9" r:id="rId2"/>
  </sheets>
  <externalReferences>
    <externalReference r:id="rId3"/>
  </externalReferences>
  <definedNames>
    <definedName name="_xlnm._FilterDatabase" localSheetId="0" hidden="1">'ПЗ '!$A$11:$IR$284</definedName>
    <definedName name="_xlnm.Print_Area" localSheetId="0">'ПЗ '!$A$1:$M$292</definedName>
  </definedNames>
  <calcPr calcId="124519"/>
</workbook>
</file>

<file path=xl/calcChain.xml><?xml version="1.0" encoding="utf-8"?>
<calcChain xmlns="http://schemas.openxmlformats.org/spreadsheetml/2006/main">
  <c r="L21" i="8"/>
  <c r="L72"/>
  <c r="M72" s="1"/>
  <c r="L25"/>
  <c r="M25" s="1"/>
  <c r="L26"/>
  <c r="M26" s="1"/>
  <c r="L284" l="1"/>
  <c r="M284" l="1"/>
  <c r="L14"/>
  <c r="L282" l="1"/>
  <c r="M282" s="1"/>
  <c r="L35" l="1"/>
  <c r="M35" s="1"/>
  <c r="L127" l="1"/>
  <c r="M127" s="1"/>
  <c r="M201"/>
  <c r="M198"/>
  <c r="L196"/>
  <c r="M196" s="1"/>
  <c r="I253"/>
  <c r="L247"/>
  <c r="M247" s="1"/>
  <c r="L283"/>
  <c r="M283" s="1"/>
  <c r="L256" l="1"/>
  <c r="M256" s="1"/>
  <c r="L255"/>
  <c r="M255" s="1"/>
  <c r="L46"/>
  <c r="M46" s="1"/>
  <c r="L45"/>
  <c r="M45" s="1"/>
  <c r="L195" l="1"/>
  <c r="L58"/>
  <c r="M58" s="1"/>
  <c r="L55"/>
  <c r="M55" s="1"/>
  <c r="L56"/>
  <c r="M56" s="1"/>
  <c r="L53"/>
  <c r="M53" s="1"/>
  <c r="L50"/>
  <c r="M50" s="1"/>
  <c r="L47"/>
  <c r="M47" s="1"/>
  <c r="L19"/>
  <c r="M19" s="1"/>
  <c r="L20"/>
  <c r="M20" s="1"/>
  <c r="M292" l="1"/>
  <c r="M291"/>
  <c r="M281"/>
  <c r="L280"/>
  <c r="M280" s="1"/>
  <c r="L279"/>
  <c r="M279" s="1"/>
  <c r="L278"/>
  <c r="M278" s="1"/>
  <c r="L277"/>
  <c r="M277" s="1"/>
  <c r="L276"/>
  <c r="M276" s="1"/>
  <c r="L275"/>
  <c r="M275" s="1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M260"/>
  <c r="L259"/>
  <c r="M259" s="1"/>
  <c r="L258"/>
  <c r="M258" s="1"/>
  <c r="L257"/>
  <c r="M257" s="1"/>
  <c r="L254"/>
  <c r="M254" s="1"/>
  <c r="L253"/>
  <c r="L252"/>
  <c r="M252" s="1"/>
  <c r="L251"/>
  <c r="M251" s="1"/>
  <c r="L250"/>
  <c r="M250" s="1"/>
  <c r="L249"/>
  <c r="M249" s="1"/>
  <c r="L248"/>
  <c r="M248" s="1"/>
  <c r="L246"/>
  <c r="M246" s="1"/>
  <c r="L245"/>
  <c r="M245" s="1"/>
  <c r="L244"/>
  <c r="M244" s="1"/>
  <c r="L243"/>
  <c r="M243" s="1"/>
  <c r="L242"/>
  <c r="M242" s="1"/>
  <c r="L241"/>
  <c r="M241" s="1"/>
  <c r="L240"/>
  <c r="M240" s="1"/>
  <c r="M239"/>
  <c r="L238"/>
  <c r="M238" s="1"/>
  <c r="L237"/>
  <c r="M237" s="1"/>
  <c r="L236"/>
  <c r="M236" s="1"/>
  <c r="L235"/>
  <c r="M235" s="1"/>
  <c r="L234"/>
  <c r="M234" s="1"/>
  <c r="L233"/>
  <c r="M233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I220"/>
  <c r="L220" s="1"/>
  <c r="M220" s="1"/>
  <c r="M219"/>
  <c r="L218"/>
  <c r="M218" s="1"/>
  <c r="L217"/>
  <c r="M217" s="1"/>
  <c r="L216"/>
  <c r="M216" s="1"/>
  <c r="L215"/>
  <c r="M215" s="1"/>
  <c r="L214"/>
  <c r="M214" s="1"/>
  <c r="L213"/>
  <c r="M213" s="1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3"/>
  <c r="M203" s="1"/>
  <c r="L202"/>
  <c r="M202" s="1"/>
  <c r="M200"/>
  <c r="L199"/>
  <c r="M199" s="1"/>
  <c r="L197"/>
  <c r="M197" s="1"/>
  <c r="M195"/>
  <c r="L194"/>
  <c r="L193"/>
  <c r="M193" s="1"/>
  <c r="L192"/>
  <c r="M192" s="1"/>
  <c r="L191"/>
  <c r="M191" s="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M107"/>
  <c r="L106"/>
  <c r="M106" s="1"/>
  <c r="L105"/>
  <c r="M105" s="1"/>
  <c r="L104"/>
  <c r="M104" s="1"/>
  <c r="L103"/>
  <c r="M103" s="1"/>
  <c r="L102"/>
  <c r="M102" s="1"/>
  <c r="L101"/>
  <c r="M101" s="1"/>
  <c r="L100"/>
  <c r="M100" s="1"/>
  <c r="L99"/>
  <c r="M99" s="1"/>
  <c r="L98"/>
  <c r="M98" s="1"/>
  <c r="L97"/>
  <c r="M97" s="1"/>
  <c r="L96"/>
  <c r="M96" s="1"/>
  <c r="L95"/>
  <c r="M95" s="1"/>
  <c r="L94"/>
  <c r="M94" s="1"/>
  <c r="I93"/>
  <c r="L93" s="1"/>
  <c r="M93" s="1"/>
  <c r="L92"/>
  <c r="M92" s="1"/>
  <c r="L91"/>
  <c r="M91" s="1"/>
  <c r="L90"/>
  <c r="M90" s="1"/>
  <c r="I89"/>
  <c r="L89" s="1"/>
  <c r="M89" s="1"/>
  <c r="I88"/>
  <c r="L88" s="1"/>
  <c r="M88" s="1"/>
  <c r="L87"/>
  <c r="M87" s="1"/>
  <c r="L86"/>
  <c r="M86" s="1"/>
  <c r="L85"/>
  <c r="M85" s="1"/>
  <c r="L84"/>
  <c r="M84" s="1"/>
  <c r="L83"/>
  <c r="M83" s="1"/>
  <c r="I82"/>
  <c r="L82" s="1"/>
  <c r="M82" s="1"/>
  <c r="I81"/>
  <c r="L81" s="1"/>
  <c r="M81" s="1"/>
  <c r="L80"/>
  <c r="M80" s="1"/>
  <c r="I79"/>
  <c r="L79" s="1"/>
  <c r="M79" s="1"/>
  <c r="L78"/>
  <c r="M78" s="1"/>
  <c r="L77"/>
  <c r="M77" s="1"/>
  <c r="L76"/>
  <c r="M76" s="1"/>
  <c r="L75"/>
  <c r="M75" s="1"/>
  <c r="I74"/>
  <c r="L74" s="1"/>
  <c r="M74" s="1"/>
  <c r="I73"/>
  <c r="L73" s="1"/>
  <c r="M73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7"/>
  <c r="M57" s="1"/>
  <c r="L54"/>
  <c r="M54" s="1"/>
  <c r="L52"/>
  <c r="M52" s="1"/>
  <c r="L51"/>
  <c r="M51" s="1"/>
  <c r="L49"/>
  <c r="M49" s="1"/>
  <c r="L48"/>
  <c r="M48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3"/>
  <c r="M23" s="1"/>
  <c r="L24"/>
  <c r="M24" s="1"/>
  <c r="L22"/>
  <c r="M22" s="1"/>
  <c r="L18"/>
  <c r="M18" s="1"/>
  <c r="L17"/>
  <c r="M17" s="1"/>
  <c r="L16"/>
  <c r="M16" s="1"/>
  <c r="L15"/>
  <c r="M15" s="1"/>
  <c r="M14"/>
  <c r="L13"/>
  <c r="M13" l="1"/>
  <c r="M253"/>
  <c r="M12"/>
  <c r="M21"/>
  <c r="M285" s="1"/>
  <c r="L285"/>
  <c r="L289" s="1"/>
</calcChain>
</file>

<file path=xl/sharedStrings.xml><?xml version="1.0" encoding="utf-8"?>
<sst xmlns="http://schemas.openxmlformats.org/spreadsheetml/2006/main" count="2155" uniqueCount="799">
  <si>
    <t xml:space="preserve">приказом Президента  АО "Новый университет Астаны"  </t>
  </si>
  <si>
    <t>АО "Новый университет Астаны"</t>
  </si>
  <si>
    <t>№ п/п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</si>
  <si>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</si>
  <si>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</si>
  <si>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</si>
  <si>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 xml:space="preserve">Тауарлардың, жұмыстар мен қызметтердің қысқаша сипаттамасы 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</si>
  <si>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</si>
  <si>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</si>
  <si>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</si>
  <si>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</si>
  <si>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</si>
  <si>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</si>
  <si>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</si>
  <si>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</si>
  <si>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 xml:space="preserve">Көшіру - көбейту аппараты </t>
  </si>
  <si>
    <t>запрос ценовых предложений</t>
  </si>
  <si>
    <t xml:space="preserve">А3 Көшіру - көбейту аппараты </t>
  </si>
  <si>
    <t>Копировально-множительный аппарат, А3</t>
  </si>
  <si>
    <t>шт</t>
  </si>
  <si>
    <t xml:space="preserve">30 календарных дней со дня вступления в силу договора </t>
  </si>
  <si>
    <t>г. Астана</t>
  </si>
  <si>
    <t>А4 лазерлі принтер</t>
  </si>
  <si>
    <t xml:space="preserve">Принтер лазерный  А4 </t>
  </si>
  <si>
    <t>желілік А4 лазерлі принтер</t>
  </si>
  <si>
    <t>Принтер лазерный  А4, сетевой</t>
  </si>
  <si>
    <t xml:space="preserve">15 календарных дней со дня вступления в силу договора </t>
  </si>
  <si>
    <t xml:space="preserve">монитор </t>
  </si>
  <si>
    <t xml:space="preserve">Монитор </t>
  </si>
  <si>
    <t>сұйықкристалды 19</t>
  </si>
  <si>
    <t>Жидкокристаллический, 19"</t>
  </si>
  <si>
    <t>Жұмыс станциясы</t>
  </si>
  <si>
    <t>Рабочая станция</t>
  </si>
  <si>
    <t xml:space="preserve">  Intel Core 2 Duo Quad жүйелік блогы, монитор 22" </t>
  </si>
  <si>
    <t xml:space="preserve">Системный блок Intel Core 2 Duo Quad, монитор 22" </t>
  </si>
  <si>
    <t xml:space="preserve">  Intel Core 2 Duo Quad жүйелік блогы, монитор 26" 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</si>
  <si>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</si>
  <si>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</si>
  <si>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  Intel Core 2 Duo Quad жүйелік блогы, монитор 19" </t>
  </si>
  <si>
    <t xml:space="preserve">Системный блок Intel Core 2 Duo Quad, монитор 19" </t>
  </si>
  <si>
    <t>сервер</t>
  </si>
  <si>
    <t>Сервер</t>
  </si>
  <si>
    <t xml:space="preserve">сервер Server  * Xeon </t>
  </si>
  <si>
    <t xml:space="preserve">Сервер Server  * Xeon </t>
  </si>
  <si>
    <t>ноутбуктар</t>
  </si>
  <si>
    <t>Ноутбуки</t>
  </si>
  <si>
    <t>ноутбуктер (Notebook ),Core2Duo2.0GHz/</t>
  </si>
  <si>
    <t>Ноутбуки (Notebook),Core2Duo2.0GHz/</t>
  </si>
  <si>
    <t>шт.</t>
  </si>
  <si>
    <t>үзіліссіз қоректендіру көздері</t>
  </si>
  <si>
    <t>екі розеткаға</t>
  </si>
  <si>
    <t>сервер үшін</t>
  </si>
  <si>
    <t>Для сервера</t>
  </si>
  <si>
    <t>құрастыру телекоммуникация шкафы</t>
  </si>
  <si>
    <t>Шкаф монтажный телекоммуникационный</t>
  </si>
  <si>
    <t>құрастыру телекоммуникация шкафы 19</t>
  </si>
  <si>
    <t>Шкаф монтажный телекоммуникационный 19"</t>
  </si>
  <si>
    <t>Сайман</t>
  </si>
  <si>
    <t>Инструмент</t>
  </si>
  <si>
    <t>байланыстарды ажырату үшін сайман</t>
  </si>
  <si>
    <t xml:space="preserve"> Инструмент для разделки контактов</t>
  </si>
  <si>
    <t xml:space="preserve">5 рабочих дней со дня вступления в силу договора </t>
  </si>
  <si>
    <t>консол айырып қосқыш</t>
  </si>
  <si>
    <t>Консольный переключатель</t>
  </si>
  <si>
    <t xml:space="preserve"> 2-портты USB</t>
  </si>
  <si>
    <t xml:space="preserve"> 2-портовый USB</t>
  </si>
  <si>
    <t>шағын автобус</t>
  </si>
  <si>
    <t>Микроавтобус</t>
  </si>
  <si>
    <t>открытый тендер</t>
  </si>
  <si>
    <t xml:space="preserve">жолаушыларға арналған шағын автобус,қозғалтқыш көлемі 2,7 куб.см, бензинды, жолаушыларға арналған орны- 11 </t>
  </si>
  <si>
    <t xml:space="preserve">Микроавтобус пассажирский, объем двигателя 2,7 куб.см, бензиновый, количество пассажирских мест 11 </t>
  </si>
  <si>
    <t>шағынтолқынды пеш</t>
  </si>
  <si>
    <t>Микроволновая печь</t>
  </si>
  <si>
    <t>шағынтолқынды пеш, электрнды басқару, тотықпайтын болат, автомәзірі</t>
  </si>
  <si>
    <t xml:space="preserve">Микроволновая печь. Электронное управление,  нержавеющая сталь , автоменю </t>
  </si>
  <si>
    <t xml:space="preserve">5 дней со дня вступления в силу договора </t>
  </si>
  <si>
    <t xml:space="preserve">сейф </t>
  </si>
  <si>
    <t>Сейф</t>
  </si>
  <si>
    <t xml:space="preserve">мталдан жасалған,  өтке төзімді, электронды құлып </t>
  </si>
  <si>
    <t>Сейф металический,огнестойкий,замок электронный+ключ</t>
  </si>
  <si>
    <t>картотека шкафы</t>
  </si>
  <si>
    <t>Шкаф картотечный</t>
  </si>
  <si>
    <t>металдан жасалған, құжаттарды сақауға арналған картотека шкафы</t>
  </si>
  <si>
    <t xml:space="preserve">Шкаф картотечный, металлический, для  хранения документов </t>
  </si>
  <si>
    <t xml:space="preserve">орындық </t>
  </si>
  <si>
    <t>Стул</t>
  </si>
  <si>
    <t>кеңсе орындық, гобеленмен қапталған</t>
  </si>
  <si>
    <t>Стул  офисный, гобеленовая обивка</t>
  </si>
  <si>
    <t>теледидар</t>
  </si>
  <si>
    <t>Телевизор</t>
  </si>
  <si>
    <t xml:space="preserve"> диагональ 107 см кем емес теледидар</t>
  </si>
  <si>
    <t>Телевизор, диагональ не менее 107 см</t>
  </si>
  <si>
    <t xml:space="preserve">тумба </t>
  </si>
  <si>
    <t>Тумба</t>
  </si>
  <si>
    <t>теледидар астына ағаш тумбасы</t>
  </si>
  <si>
    <t>Тумба под телевизор, деревянная</t>
  </si>
  <si>
    <t>телефон аппараты</t>
  </si>
  <si>
    <t>Телефонный аппарат</t>
  </si>
  <si>
    <t>нөмерді белгілейтін, полифония, спикерфон, АОН</t>
  </si>
  <si>
    <t>С определителем номера, полифония, спикерфон,  AOH</t>
  </si>
  <si>
    <t>тоңазытқыш</t>
  </si>
  <si>
    <t>Холодильник</t>
  </si>
  <si>
    <t>Бір камералы тоғңазытқыш</t>
  </si>
  <si>
    <t>Холодильник однокамерный</t>
  </si>
  <si>
    <t xml:space="preserve">жылытқыш </t>
  </si>
  <si>
    <t>Обогреватели</t>
  </si>
  <si>
    <t>май жылытқышы, секциялар саны 11</t>
  </si>
  <si>
    <t>Обогреватели масляные, количество секций 11</t>
  </si>
  <si>
    <t xml:space="preserve">айна </t>
  </si>
  <si>
    <t>Зеркала</t>
  </si>
  <si>
    <t>қабырғаға ілінетінклассикалық айналар</t>
  </si>
  <si>
    <t xml:space="preserve">Зеркала классические, настенные </t>
  </si>
  <si>
    <t>Вице-Президент үшін жиһаз жиынтығы</t>
  </si>
  <si>
    <t>Комплект мебели для Вице-президента</t>
  </si>
  <si>
    <t>Вице-Президентке жиһаз жиынтығы 10 зат</t>
  </si>
  <si>
    <t>Комплект мебели для Вице-президента из 10 предметов</t>
  </si>
  <si>
    <t>қабылдау бөлмесі үшін жиһаз жиынтығы</t>
  </si>
  <si>
    <t>Комплект мебели для приемной</t>
  </si>
  <si>
    <t>қабылдау бөлмесіне жиһаз жиынтығы 5 заттан тұратын</t>
  </si>
  <si>
    <t>Комплект мебели для приемной из 5-и предметов</t>
  </si>
  <si>
    <t>креслолар</t>
  </si>
  <si>
    <t>Кресла</t>
  </si>
  <si>
    <t>қызметкерлерге арналған креслолар, гобеленмен қапталған</t>
  </si>
  <si>
    <t>Кресла для сотрудников с подлокотником,обивка гобелен,на колесиках</t>
  </si>
  <si>
    <t>баламалы</t>
  </si>
  <si>
    <t>Аналоговый</t>
  </si>
  <si>
    <t xml:space="preserve">Тумба </t>
  </si>
  <si>
    <t>қосымша тумба</t>
  </si>
  <si>
    <t>Тумба приставная</t>
  </si>
  <si>
    <t>үстел</t>
  </si>
  <si>
    <t>Стол</t>
  </si>
  <si>
    <t>бұрышқа қойылатын үстелі</t>
  </si>
  <si>
    <t xml:space="preserve">Стол  угловой </t>
  </si>
  <si>
    <t>киіз үй</t>
  </si>
  <si>
    <t>Юрта</t>
  </si>
  <si>
    <t>со дня вступления договора в силу по 15 июня 2010 г.</t>
  </si>
  <si>
    <t>бағдарламалық қамтамасыз ету</t>
  </si>
  <si>
    <t>Программное обеспечение</t>
  </si>
  <si>
    <t>БҚ MS Server EE</t>
  </si>
  <si>
    <t>ПО MS Server EE</t>
  </si>
  <si>
    <t>единица</t>
  </si>
  <si>
    <t xml:space="preserve">10 календарных дней со дня вступления в силу договора </t>
  </si>
  <si>
    <t>БҚ MS Server EE CAL</t>
  </si>
  <si>
    <t>ПО MS Server EE CAL</t>
  </si>
  <si>
    <t>БҚ  MS Office 2007</t>
  </si>
  <si>
    <t>ПО MS Office 2007</t>
  </si>
  <si>
    <t>БҚ Windows 7 Операция жүйесі Windows 7</t>
  </si>
  <si>
    <t>ПО Операционная система Windows 7</t>
  </si>
  <si>
    <t>БҚ Proxy cerver</t>
  </si>
  <si>
    <t>ПО Proxy cerver</t>
  </si>
  <si>
    <t xml:space="preserve">  БҚ1С бухгалтерия 8.0</t>
  </si>
  <si>
    <t>ПО 1С бухгалтерия 8.0</t>
  </si>
  <si>
    <t xml:space="preserve">Exchange Server 2010 </t>
  </si>
  <si>
    <t>Exchange Server 2010 CAL</t>
  </si>
  <si>
    <t>вирусқа қарсы БҚ</t>
  </si>
  <si>
    <t xml:space="preserve">Антивирусное ПО </t>
  </si>
  <si>
    <t>Электрон құжат айналымының жүйесі</t>
  </si>
  <si>
    <t>Система электронного документооборота</t>
  </si>
  <si>
    <t>ағылшын - орысша электронды сөздік</t>
  </si>
  <si>
    <t>Англо-русский электронный словарь - ABBY Lingvo</t>
  </si>
  <si>
    <t>қазақша - орысша сөздік</t>
  </si>
  <si>
    <t>Русско-казахский словарь</t>
  </si>
  <si>
    <t>АА Бабатарейкалар</t>
  </si>
  <si>
    <t>Батарейки АА</t>
  </si>
  <si>
    <t>АА батарейкалар</t>
  </si>
  <si>
    <t>Disc CD-R</t>
  </si>
  <si>
    <t>Disc CD-RW</t>
  </si>
  <si>
    <t>Disc DVD-RW</t>
  </si>
  <si>
    <t>Disc DVD-RW әр түрлі</t>
  </si>
  <si>
    <t>Disc DVD-RW разные</t>
  </si>
  <si>
    <t>Визиткалар</t>
  </si>
  <si>
    <t>Визитки</t>
  </si>
  <si>
    <t>екіжақты</t>
  </si>
  <si>
    <t>Двухсторонние</t>
  </si>
  <si>
    <t xml:space="preserve">су </t>
  </si>
  <si>
    <t>Вода</t>
  </si>
  <si>
    <t>19 л ауыз су</t>
  </si>
  <si>
    <t>Вода питьевая, в 19 л. бутылях</t>
  </si>
  <si>
    <t>2 рабочих дня</t>
  </si>
  <si>
    <t>диспенсер</t>
  </si>
  <si>
    <t>Диспенсер</t>
  </si>
  <si>
    <t xml:space="preserve">жылыту және салқындату қызметімен диспенсер </t>
  </si>
  <si>
    <t>Диспенсер с функцией нагрева и охлаждения воды</t>
  </si>
  <si>
    <t>Кабель USB</t>
  </si>
  <si>
    <t xml:space="preserve">Кабель USB 2.0 A-mini B 1.8m </t>
  </si>
  <si>
    <t xml:space="preserve">10 рабочих дней со дня вступления в силу договора </t>
  </si>
  <si>
    <t>желілер үшін кабель</t>
  </si>
  <si>
    <t>Кабель для сетей</t>
  </si>
  <si>
    <t>қоректендіру кабелі</t>
  </si>
  <si>
    <t>Кабель питания</t>
  </si>
  <si>
    <t>картридж</t>
  </si>
  <si>
    <t>Картридж</t>
  </si>
  <si>
    <t>желілік  лазерлік принтер үшін картридж</t>
  </si>
  <si>
    <t>Картридж для лазерного сетевого принтера</t>
  </si>
  <si>
    <t>көшіру, сканерлеу үшін картридж</t>
  </si>
  <si>
    <t>Картридж для копир сканер</t>
  </si>
  <si>
    <t>қоқысқа арналған себет</t>
  </si>
  <si>
    <t>Корзина для мусора</t>
  </si>
  <si>
    <t>қоқысқа арналған себет, пластик</t>
  </si>
  <si>
    <t xml:space="preserve">Корзина для мусора,  пластик </t>
  </si>
  <si>
    <t>қызметкерлерді есепке алу жеке карточкасы</t>
  </si>
  <si>
    <t>Личная карточка по учету кадров</t>
  </si>
  <si>
    <t>қызметкерлерді есепке алу жеке парағы</t>
  </si>
  <si>
    <t>Личный листок по учету кадров</t>
  </si>
  <si>
    <t>Ұзартқыш</t>
  </si>
  <si>
    <t>Удлинитель</t>
  </si>
  <si>
    <t>10 м ұзартқыш</t>
  </si>
  <si>
    <t>Удлинитель 10 м</t>
  </si>
  <si>
    <t>5м ұзартқыш</t>
  </si>
  <si>
    <t>Удлинитель 5 м</t>
  </si>
  <si>
    <t>желілік фильтр</t>
  </si>
  <si>
    <t>Сетевой фильтр</t>
  </si>
  <si>
    <t>6 розеткаға желілік фильтр</t>
  </si>
  <si>
    <t>Сетевой фильтр на 6 розеток</t>
  </si>
  <si>
    <t xml:space="preserve">  RJ-45 вилка ажырайтын коннектор</t>
  </si>
  <si>
    <t xml:space="preserve"> Коннектор разъем вилка RJ-45 </t>
  </si>
  <si>
    <t xml:space="preserve">   RJ-45 вилка ажырайтын коннектор UTP кабель Кат 5Е, 50m" gold</t>
  </si>
  <si>
    <t xml:space="preserve"> Коннектор разъем вилка RJ-45 под однож UTP кабель Кат 5Е, 50m" gold</t>
  </si>
  <si>
    <t>нейлон тартушы</t>
  </si>
  <si>
    <t xml:space="preserve"> Стяжка нейлоновая </t>
  </si>
  <si>
    <t xml:space="preserve">Нейлон тартушы 150мм х 3мм, қорапта 100 шт. </t>
  </si>
  <si>
    <t xml:space="preserve"> Стяжка нейлоновая 150мм х 3мм,в упаковках по 100 шт.</t>
  </si>
  <si>
    <t>флешкалар</t>
  </si>
  <si>
    <t>Флешки</t>
  </si>
  <si>
    <t xml:space="preserve">Флешки </t>
  </si>
  <si>
    <t>Шәйнек</t>
  </si>
  <si>
    <t>Чайник</t>
  </si>
  <si>
    <t>Электр шәйнегі</t>
  </si>
  <si>
    <t>Чайник электрический</t>
  </si>
  <si>
    <t>сағат</t>
  </si>
  <si>
    <t>Часы</t>
  </si>
  <si>
    <t>қабырға ілінетін сағат</t>
  </si>
  <si>
    <t>Часы настенные</t>
  </si>
  <si>
    <t>Switch</t>
  </si>
  <si>
    <t>Switch 24 ports</t>
  </si>
  <si>
    <t>Web Camera</t>
  </si>
  <si>
    <t>Web Camera pro</t>
  </si>
  <si>
    <t>клавиатура</t>
  </si>
  <si>
    <t>Клавиатуры</t>
  </si>
  <si>
    <t>компьютерлік тышқан</t>
  </si>
  <si>
    <t>Компьютерные мыши</t>
  </si>
  <si>
    <t>компьютерлік тышқандар</t>
  </si>
  <si>
    <t>микрофонмен құлаққап</t>
  </si>
  <si>
    <t>Наушники с микрофоном</t>
  </si>
  <si>
    <t xml:space="preserve">Наушники с микрофоном </t>
  </si>
  <si>
    <t xml:space="preserve">қобдиша </t>
  </si>
  <si>
    <t>Аптечка</t>
  </si>
  <si>
    <t>автомобильді қобдишалар</t>
  </si>
  <si>
    <t>Аптечка автомобильная</t>
  </si>
  <si>
    <t>өрт сөндіруші</t>
  </si>
  <si>
    <t>Огнетушитель</t>
  </si>
  <si>
    <t>автомобильді  өрт сөндіргіштер</t>
  </si>
  <si>
    <t>Огнетушитель автомобильный</t>
  </si>
  <si>
    <t>автошина</t>
  </si>
  <si>
    <t>Автошина</t>
  </si>
  <si>
    <t xml:space="preserve">қысқы автошина, тиектелген </t>
  </si>
  <si>
    <t>Автошина зимняя, шипованная</t>
  </si>
  <si>
    <t xml:space="preserve">15 рабочих дней со дня вступления в силу договора </t>
  </si>
  <si>
    <t>тақта</t>
  </si>
  <si>
    <t>Доска</t>
  </si>
  <si>
    <t>маркер-магнитті тақта</t>
  </si>
  <si>
    <t>Доска маркерно-магнитная</t>
  </si>
  <si>
    <t>ламинаттау үшін пленка</t>
  </si>
  <si>
    <t>Пленка для ламинирования</t>
  </si>
  <si>
    <t>факсимильді аппарат</t>
  </si>
  <si>
    <t>Факсимильный аппарат</t>
  </si>
  <si>
    <t>факсимильді аппарат, автожауап беруші АОН</t>
  </si>
  <si>
    <t>Факсимильный аппарат, спикерфон, автоответчик,  АОН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</si>
  <si>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</si>
  <si>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</si>
  <si>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</si>
  <si>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</si>
  <si>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 xml:space="preserve"> мөрлер </t>
  </si>
  <si>
    <t>Печати</t>
  </si>
  <si>
    <t>дөңгелек мөр</t>
  </si>
  <si>
    <t>Печать круглая</t>
  </si>
  <si>
    <t xml:space="preserve">мөртабандар </t>
  </si>
  <si>
    <t>Штампы</t>
  </si>
  <si>
    <t>төрт бұрышты мөртабаңдар</t>
  </si>
  <si>
    <t>Штампы прямоугольная</t>
  </si>
  <si>
    <t>бензин</t>
  </si>
  <si>
    <t>Бензин АИ-96, таллон бойынша жеткізу</t>
  </si>
  <si>
    <t>литр</t>
  </si>
  <si>
    <t>май</t>
  </si>
  <si>
    <t>Масло</t>
  </si>
  <si>
    <t>мотор майлары</t>
  </si>
  <si>
    <t>Моторные масла</t>
  </si>
  <si>
    <t>трансмисиялық майлар</t>
  </si>
  <si>
    <t>Трансмиссионные масла</t>
  </si>
  <si>
    <t>арнайы майлар</t>
  </si>
  <si>
    <t>Специальные масла</t>
  </si>
  <si>
    <t>майлайтын май</t>
  </si>
  <si>
    <t>Смазка</t>
  </si>
  <si>
    <t>пластикалық мйлау</t>
  </si>
  <si>
    <t>Пластичные смазки</t>
  </si>
  <si>
    <t>антистеплер</t>
  </si>
  <si>
    <t>Антистеплер</t>
  </si>
  <si>
    <t>антистепле</t>
  </si>
  <si>
    <t>жазулар үшін қағаз</t>
  </si>
  <si>
    <t>Бумага  для записей</t>
  </si>
  <si>
    <t>Бумага для записей в пачке</t>
  </si>
  <si>
    <t>А3 қағаз</t>
  </si>
  <si>
    <t>Бумага А3</t>
  </si>
  <si>
    <t>А3 нысандағы ақ қағаз</t>
  </si>
  <si>
    <t>Бумага формата А3, белая, в пачке по 500 листов</t>
  </si>
  <si>
    <t>А4 қағаз</t>
  </si>
  <si>
    <t>Бумага А4</t>
  </si>
  <si>
    <t>А4 нысандағы ақ қағаз</t>
  </si>
  <si>
    <t>Бумага формата А4, белая в пачке по 500 листов</t>
  </si>
  <si>
    <t>қысқа жазба үшін қағаз</t>
  </si>
  <si>
    <t>Бумага для заметок</t>
  </si>
  <si>
    <t>Бумага для заметок в пачке</t>
  </si>
  <si>
    <t>визитница</t>
  </si>
  <si>
    <t>Визитница</t>
  </si>
  <si>
    <t>Визитница кожзаменитель</t>
  </si>
  <si>
    <t>шегелер</t>
  </si>
  <si>
    <t>Гвозди</t>
  </si>
  <si>
    <t>кеңсе  шегелері</t>
  </si>
  <si>
    <t>Гвозди канцелярские в пачке</t>
  </si>
  <si>
    <t>қағаз тігетін қыстырғыш</t>
  </si>
  <si>
    <t>Гребешки</t>
  </si>
  <si>
    <t>ысқыш</t>
  </si>
  <si>
    <t>Губка</t>
  </si>
  <si>
    <t>маркер тақта үшін ысқыш</t>
  </si>
  <si>
    <t>Губка для маркерной доски</t>
  </si>
  <si>
    <t>кіріс құжаттарды есепке алу журанлы</t>
  </si>
  <si>
    <t>Журнал учета входящих документов</t>
  </si>
  <si>
    <t>Журнал учета входящих документов в твердом переплете</t>
  </si>
  <si>
    <t>Шығыс құжаттарды есепке алу журналы</t>
  </si>
  <si>
    <t>Журнал учета исходящих документов</t>
  </si>
  <si>
    <t>Журнал учета исходящих документов в твердом переплете</t>
  </si>
  <si>
    <t>қысқыш</t>
  </si>
  <si>
    <t>Зажим</t>
  </si>
  <si>
    <t>Упаковка зажимов из 12 шт. на 19 мм.</t>
  </si>
  <si>
    <t>Упаковка зажимов из 12 шт. на 25 мм.</t>
  </si>
  <si>
    <t>Упаковка зажимов из12 шт. на 32 мм.</t>
  </si>
  <si>
    <t xml:space="preserve">қысқыш </t>
  </si>
  <si>
    <t>қысқыщ</t>
  </si>
  <si>
    <t>Упаковка зажимов из 12 шт. на 15 мм.</t>
  </si>
  <si>
    <t>бетбелгі-постик</t>
  </si>
  <si>
    <t>Закладка - постик</t>
  </si>
  <si>
    <t>түсті</t>
  </si>
  <si>
    <t>Цветные</t>
  </si>
  <si>
    <t xml:space="preserve">тор көзді кеңсе кітабы </t>
  </si>
  <si>
    <t>Канцелярская книга в клетку</t>
  </si>
  <si>
    <t>ұзын жол кеңсе кітабы</t>
  </si>
  <si>
    <t>Канцелярская книга в линейку</t>
  </si>
  <si>
    <t>қарандаш</t>
  </si>
  <si>
    <t>Карандаш</t>
  </si>
  <si>
    <t xml:space="preserve">Карандаш простой, твердо-мягкий, с ластиком, корпус деревянный </t>
  </si>
  <si>
    <t>желім</t>
  </si>
  <si>
    <t>Клей</t>
  </si>
  <si>
    <t>Клей карандаш, быстросохнущий</t>
  </si>
  <si>
    <t xml:space="preserve">өшіргіш </t>
  </si>
  <si>
    <t>Ластик</t>
  </si>
  <si>
    <t xml:space="preserve">ақ ластик -өшіргіш </t>
  </si>
  <si>
    <t>Ластик белый-стерка</t>
  </si>
  <si>
    <t>стакандар</t>
  </si>
  <si>
    <t>Стаканы</t>
  </si>
  <si>
    <t>Стакан канцелярский, прямоугольной формы, полистирол</t>
  </si>
  <si>
    <t>Біз</t>
  </si>
  <si>
    <t>Шило</t>
  </si>
  <si>
    <t>Шило канцелярское</t>
  </si>
  <si>
    <t xml:space="preserve">сызғыш </t>
  </si>
  <si>
    <t>Линейка</t>
  </si>
  <si>
    <t>Линейка 30 см.</t>
  </si>
  <si>
    <t>Линейка 50 см.</t>
  </si>
  <si>
    <t>тік тұратын қағаз салғыш</t>
  </si>
  <si>
    <t>Лоток</t>
  </si>
  <si>
    <t>Лоток  вертикальный</t>
  </si>
  <si>
    <t>Лоток  горизонтальный</t>
  </si>
  <si>
    <t xml:space="preserve">магнит </t>
  </si>
  <si>
    <t>Магнит</t>
  </si>
  <si>
    <t>магнит жиынтығы 6 данадан</t>
  </si>
  <si>
    <t xml:space="preserve">Набор из 6 магнитов </t>
  </si>
  <si>
    <t>дымқылдаушы</t>
  </si>
  <si>
    <t>Увлажнители</t>
  </si>
  <si>
    <t>бармақтар үшін дамқылдаушылар, пластик</t>
  </si>
  <si>
    <t>Увлажнители для пальцев, пластик</t>
  </si>
  <si>
    <t>маркер</t>
  </si>
  <si>
    <t>Маркер</t>
  </si>
  <si>
    <t>маркер жиынтығы 4 дана</t>
  </si>
  <si>
    <t>Набор маркерный  из 4 цветов</t>
  </si>
  <si>
    <t>тақта үшін маркер</t>
  </si>
  <si>
    <t>Маркер для доски</t>
  </si>
  <si>
    <t>мастика</t>
  </si>
  <si>
    <t>Мастика</t>
  </si>
  <si>
    <t>көк мастика</t>
  </si>
  <si>
    <t>Мастика синяя</t>
  </si>
  <si>
    <t>күнделік</t>
  </si>
  <si>
    <t>Ежедневник</t>
  </si>
  <si>
    <t>үстелге арналған күнделік</t>
  </si>
  <si>
    <t>Настольный ежедневник</t>
  </si>
  <si>
    <t>үстелге кеңсе арналған жиынтық</t>
  </si>
  <si>
    <t>Настольный набор</t>
  </si>
  <si>
    <t xml:space="preserve">үстелге арналған жиынтық </t>
  </si>
  <si>
    <t xml:space="preserve">Набор настольный </t>
  </si>
  <si>
    <t>қайшы</t>
  </si>
  <si>
    <t>Ножницы</t>
  </si>
  <si>
    <t>Ножницы, материал: металл; размер: 21см</t>
  </si>
  <si>
    <t>құжаттарды салатын папка</t>
  </si>
  <si>
    <t>Папка - бегунок</t>
  </si>
  <si>
    <t>ламинатталған құжаттарды салатын папка</t>
  </si>
  <si>
    <t>Папка - бегунок ламинированная для документов</t>
  </si>
  <si>
    <t>атаулы папка</t>
  </si>
  <si>
    <t>Папка адресная</t>
  </si>
  <si>
    <t>Папка адресная (на подпись)</t>
  </si>
  <si>
    <t>қысқышы бар папка</t>
  </si>
  <si>
    <t>Папка с зажимом</t>
  </si>
  <si>
    <t>файлдармен папка</t>
  </si>
  <si>
    <t>Папка с файлами</t>
  </si>
  <si>
    <t>Папка на 20 файлов</t>
  </si>
  <si>
    <t>Папка на 10 файлов</t>
  </si>
  <si>
    <t>папка тіркеуші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</si>
  <si>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</si>
  <si>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</si>
  <si>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</si>
  <si>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</si>
  <si>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ламинирования, А4</t>
  </si>
  <si>
    <t>Пленка для ламинирования, А5</t>
  </si>
  <si>
    <t>Пленка для ламинирования, А6</t>
  </si>
  <si>
    <t xml:space="preserve">беттерді айыртқыш </t>
  </si>
  <si>
    <t>Разделитель страниц</t>
  </si>
  <si>
    <t>Разделитель страниц от А до Я</t>
  </si>
  <si>
    <t>қалам</t>
  </si>
  <si>
    <t>Ручка</t>
  </si>
  <si>
    <t>Ручка шариковая</t>
  </si>
  <si>
    <t>Ручка гельевая</t>
  </si>
  <si>
    <t xml:space="preserve">қапсырма </t>
  </si>
  <si>
    <t>Скобы</t>
  </si>
  <si>
    <t>Скобы № 10</t>
  </si>
  <si>
    <t>Скобы №24</t>
  </si>
  <si>
    <t>Скобы №26</t>
  </si>
  <si>
    <t>құжат тігілетін папка</t>
  </si>
  <si>
    <t>Скоросшиватели</t>
  </si>
  <si>
    <t>Скоросшиватели пластиковые</t>
  </si>
  <si>
    <t>үлкен скотч</t>
  </si>
  <si>
    <t>Скотч большой</t>
  </si>
  <si>
    <t>үлкен Скотч, 48 ммх100м</t>
  </si>
  <si>
    <t>Скотч большой, 48 ммх100м</t>
  </si>
  <si>
    <t>кішкентай скотч</t>
  </si>
  <si>
    <t>Скотч маленький</t>
  </si>
  <si>
    <t>кішкентай Скотч , 15 ммх20м</t>
  </si>
  <si>
    <t>Скотч маленький, 15 ммх20м</t>
  </si>
  <si>
    <t>орташа скотч</t>
  </si>
  <si>
    <t>Скотч средний</t>
  </si>
  <si>
    <t>үлкен  қыстырғыш</t>
  </si>
  <si>
    <t>Скрепки большие</t>
  </si>
  <si>
    <t>үлкен метал қыстырғыштар</t>
  </si>
  <si>
    <t>Упаковка скрепок  больших, металлические</t>
  </si>
  <si>
    <t>кішкентай  қыстырғыш</t>
  </si>
  <si>
    <t>Скрепки маленькие</t>
  </si>
  <si>
    <t>кішкентай метал қыстырғыштар</t>
  </si>
  <si>
    <t>Упаковка скрепок маленьких, металлические</t>
  </si>
  <si>
    <t>түсті қыстырғыш</t>
  </si>
  <si>
    <t>Скрепки цветные</t>
  </si>
  <si>
    <t>түсті қыстырғыштар</t>
  </si>
  <si>
    <t>Упаковка скрепок цветных</t>
  </si>
  <si>
    <t xml:space="preserve">шт. </t>
  </si>
  <si>
    <t>степлер</t>
  </si>
  <si>
    <t>Степлер</t>
  </si>
  <si>
    <t xml:space="preserve">метал механизмімен степлер, ашық, жабық тігу әдіспен 30 п дейін тігіде </t>
  </si>
  <si>
    <t>Степлер с металлическим механизмом, сшивает открытым, закрытым и обивочным способом; сшивает до 30 л.</t>
  </si>
  <si>
    <t>ттігу көлемі 25-100п, қапсырмаларды беру механизмы тұтасметалды</t>
  </si>
  <si>
    <t>Объем скрепления 25-100л, цельнометаллический механизм подачи скоб</t>
  </si>
  <si>
    <t>стикер</t>
  </si>
  <si>
    <t>Стикер</t>
  </si>
  <si>
    <t>5 түсті қағаз стикері</t>
  </si>
  <si>
    <t xml:space="preserve">Упаковка стикеров из  5 цветов, бумажные </t>
  </si>
  <si>
    <t>5  түссіз қағаз стикері</t>
  </si>
  <si>
    <t xml:space="preserve">Упаковка стикеров из 5 цветов, прозрачные </t>
  </si>
  <si>
    <t>жануыш</t>
  </si>
  <si>
    <t>Точилка</t>
  </si>
  <si>
    <t>файл</t>
  </si>
  <si>
    <t>Файл</t>
  </si>
  <si>
    <t xml:space="preserve">тұнық файл </t>
  </si>
  <si>
    <t>Файл прозрачный</t>
  </si>
  <si>
    <t>штрих</t>
  </si>
  <si>
    <t>Штрих</t>
  </si>
  <si>
    <t>штрих, 20 мл.</t>
  </si>
  <si>
    <t>Штрих, 20 мл.</t>
  </si>
  <si>
    <t>Жайларды жалға алу</t>
  </si>
  <si>
    <t>Аренда помещения</t>
  </si>
  <si>
    <t>қызметтік жайларды жалға алу</t>
  </si>
  <si>
    <t>Аренда служебного помещения</t>
  </si>
  <si>
    <t>услуга</t>
  </si>
  <si>
    <t>со дня вступления договора в силу до подведения итогов конкурса</t>
  </si>
  <si>
    <t>автокөлікті жалға алу</t>
  </si>
  <si>
    <t>Аренда автотранспорта</t>
  </si>
  <si>
    <t>басшылар үшін автокөлікті жалға алу</t>
  </si>
  <si>
    <t>Аренда автотранспорта  для руководителей</t>
  </si>
  <si>
    <t>6 месяцев</t>
  </si>
  <si>
    <t>Автокөлікті жалға алу</t>
  </si>
  <si>
    <t>қызметкерлер үшін автокөлікті жалға алу</t>
  </si>
  <si>
    <t xml:space="preserve">Аренда автотранспорта для сотрудников </t>
  </si>
  <si>
    <t>2 месяца</t>
  </si>
  <si>
    <t>Пәтерді жалға алу</t>
  </si>
  <si>
    <t>Аренда квартиры</t>
  </si>
  <si>
    <t>3 бөлмелі пәтерді жалға алу</t>
  </si>
  <si>
    <t>Аренда 3 комнатной квартиры</t>
  </si>
  <si>
    <t>со дня вступления договора в силу по 31 декабря 2010 г.</t>
  </si>
  <si>
    <t>2 бөлмелі пәтерді жалға алу</t>
  </si>
  <si>
    <t>Аренда 2 комнатной квартиры</t>
  </si>
  <si>
    <t>Паркингті жалға алу</t>
  </si>
  <si>
    <t>Аренда паркинга</t>
  </si>
  <si>
    <t>апаркингті жалға алу</t>
  </si>
  <si>
    <t>Аренда нежилого помещения (Алматы)</t>
  </si>
  <si>
    <t>с даты вступления в силу договора по 31 декабяря 2010 г.</t>
  </si>
  <si>
    <t>г. Алматы</t>
  </si>
  <si>
    <t>Аренда нежилого помещения (Астана)</t>
  </si>
  <si>
    <t>телефон байланыстың қызметтері</t>
  </si>
  <si>
    <t xml:space="preserve">Услуги телефонной связи </t>
  </si>
  <si>
    <t>телефондарды қосу, абоненттік төлем, қаларалық және халықаралық байланыс</t>
  </si>
  <si>
    <t>Подключение телефонов единовременная оплата, абонентская плата, междугородная и международная связь</t>
  </si>
  <si>
    <t>Ұялы телефонның қызметтері</t>
  </si>
  <si>
    <t>ұялы байланыстың қызметтері</t>
  </si>
  <si>
    <t>Интернет желісіне қолжетімділік қызметтер</t>
  </si>
  <si>
    <t>Услуги доступа к сети Интернет</t>
  </si>
  <si>
    <t>кабельдік теледидар</t>
  </si>
  <si>
    <t>Кабельное телевидение</t>
  </si>
  <si>
    <t>кабель теледидары</t>
  </si>
  <si>
    <t>куръер қызметтері</t>
  </si>
  <si>
    <t>Курьерские услуги</t>
  </si>
  <si>
    <t>Медициналық сақтандыру</t>
  </si>
  <si>
    <t>Медицинское страхование</t>
  </si>
  <si>
    <t>человек</t>
  </si>
  <si>
    <t>в течение 12 месяцев со дня вступления в силу договора</t>
  </si>
  <si>
    <t>Балаларға жаңа жылдың сыйлықтары</t>
  </si>
  <si>
    <t>Новогодние подарки детям</t>
  </si>
  <si>
    <t>Жаңа жыл шарасы</t>
  </si>
  <si>
    <t>Новогоднее мероприятие</t>
  </si>
  <si>
    <t>Фирмалық бланкі</t>
  </si>
  <si>
    <t xml:space="preserve">Фирменный бланк </t>
  </si>
  <si>
    <t>Бланк письма</t>
  </si>
  <si>
    <t>3 рабочих дня</t>
  </si>
  <si>
    <t>Бұйрық  бланкі</t>
  </si>
  <si>
    <t>Бланк приказа</t>
  </si>
  <si>
    <t>2009 жылға арналған қаржылық есеп берудің аудиті</t>
  </si>
  <si>
    <t>Аудит финансовой отчетности за 2009 год</t>
  </si>
  <si>
    <t>Бағалы қағаздарды ұстаушылардың тізім жүйесн енгізу бойынша қызметтер</t>
  </si>
  <si>
    <t>Услуги по введению системы реестров держателей ценных бумаг</t>
  </si>
  <si>
    <t>без применения норм Закона (статья 4 Закона "О государственных закупках"</t>
  </si>
  <si>
    <t>Мерзімді басылымдарға жазылу</t>
  </si>
  <si>
    <t>Подписка на периодическую печать</t>
  </si>
  <si>
    <t>Баспа басылымдарда хабарландыруларды орналастыру</t>
  </si>
  <si>
    <t>Размещение объявлений в печатных изданиях</t>
  </si>
  <si>
    <t>кв.см</t>
  </si>
  <si>
    <t>картридждерді толтыру бойынша қызметтер</t>
  </si>
  <si>
    <t>Услуги по заправке картриджей</t>
  </si>
  <si>
    <t>картридждерді толтыру</t>
  </si>
  <si>
    <t>Заправка картриджей</t>
  </si>
  <si>
    <t>доменді тіркеу, хостинг</t>
  </si>
  <si>
    <t>Регистрация домена, хостинг</t>
  </si>
  <si>
    <t>Кітап өнімдері</t>
  </si>
  <si>
    <t>Книжная продукция</t>
  </si>
  <si>
    <t>Оқу-көмекші, әдістемелік әдебиет</t>
  </si>
  <si>
    <t>"Заң" деректер базасы</t>
  </si>
  <si>
    <t>База данных "Закон"</t>
  </si>
  <si>
    <t>"Параграф Бухгалтер - Желілік версия" ақпараттық жүйесі</t>
  </si>
  <si>
    <t>Информационная система "Параграф Бухгалтер+" Сетевая версия</t>
  </si>
  <si>
    <t>автожуу</t>
  </si>
  <si>
    <t>Автомойка</t>
  </si>
  <si>
    <t>Техникалық қызмет көрсету</t>
  </si>
  <si>
    <t>Техническое обслуживание</t>
  </si>
  <si>
    <t>техникалық қызмет көрсету</t>
  </si>
  <si>
    <t>Техническое обслуживание (ТО1 26651 +ТО2  60100)</t>
  </si>
  <si>
    <t>ТҚС қызметтері</t>
  </si>
  <si>
    <t>Услуги СТО</t>
  </si>
  <si>
    <t>1С бухгалтерия бойынша іліспе</t>
  </si>
  <si>
    <t>Сопровождение по 1С бухгалтерия</t>
  </si>
  <si>
    <t>"Астана қ. Ғылыми-білім беру кешенін" объектінің бас жоспарының тұжырымдамасын әзірлеу</t>
  </si>
  <si>
    <t xml:space="preserve">Разработка концепции Генерального плана объекта " Научно-образовательный комплекс в г. Астана" </t>
  </si>
  <si>
    <t>из одного источника</t>
  </si>
  <si>
    <t xml:space="preserve">60 календарных дней со дня вступления в силу договора </t>
  </si>
  <si>
    <t>"Астана қ. Ғылыми-білім беру кешенін" объектінің аумағын көріктендіру бойынша ЖСҚ әзірлеу</t>
  </si>
  <si>
    <t>Разработка ПСД по благоустройству  территории  объекта "Научно-образовательный комплекс в г. Астана"</t>
  </si>
  <si>
    <t>работа</t>
  </si>
  <si>
    <t>Сәулет шығармаларын сатып алу</t>
  </si>
  <si>
    <t>Сәулет шығармаларын сатып алу (ғылыми-білім беру кешенінің жоспары)</t>
  </si>
  <si>
    <t>"Астана қ. Ғылыми-білім беру кешенін" объектінің  құрылысы ІІ -кезегінің  ТПН әзірлеу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</si>
  <si>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</si>
  <si>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"Астана қ.Ғылыми-Білім беру кешені" объектінің құрылысы ІІ- кезегінің  ЖСҚ әзірлеу</t>
  </si>
  <si>
    <t>Разработка ПСД II-ой очереди строительства объекта "Научно-образовательный комплекс в г.Астана"</t>
  </si>
  <si>
    <t>Разработка ПСД II-ой очереди строительства объекта "Научно-образовательный комплекс в г.Астана" (включая стоимость работ и услуг по государственной экспертизе, топосъёмке, геодезии, разбивки, подключения инженерных сетей, надзора за строительством)</t>
  </si>
  <si>
    <t xml:space="preserve">"Астана қ. Ғылыми-Білім беру кешені" объекті құрылысы І-ші кезегінің объекттеріне техникалық аудит жүргізу  және бағалау бойынша қызметтер </t>
  </si>
  <si>
    <t xml:space="preserve">Услуги по проведению технического аудита и оценки объектов I-ой очереди строительства объекта "Научно-образовательный комплекс в г.Астана"  </t>
  </si>
  <si>
    <t xml:space="preserve">45 календарных дней со дня вступления в силу договора </t>
  </si>
  <si>
    <t>Аумақты көріктендіру бойынша тұжырымдаманы әзірлеу бойынша қызметтер</t>
  </si>
  <si>
    <t>Услуги по разработке концепции по  благоустройству  территории</t>
  </si>
  <si>
    <t xml:space="preserve">Услуги по разработке концепции по  благоустройству  территории  (создание произведении садово-паркового искусства) </t>
  </si>
  <si>
    <t>Разработка, внедрение и реализация образовательной программы в подготовительном центре</t>
  </si>
  <si>
    <t xml:space="preserve"> Due Diligence өткізу бойынша қызметтер</t>
  </si>
  <si>
    <t>Услуги по проведению Due Diligence</t>
  </si>
  <si>
    <t xml:space="preserve"> Due Diligence өткізу бойынша қызметтер(компаняиның холдингке жоспардағы айналудың тиімділігі және міндетері - мүмкін болатын тәуекелдер бағаланады) </t>
  </si>
  <si>
    <t>Услуги по проведению Due Diligence (оценке выгод и обязательств предполагаемого слияния группы компании в холдинг - оцениваются возможные риски)</t>
  </si>
  <si>
    <t>"Астананың жаңа университеті" АҚ 2009-2012 жылдарға арналған қаржылық-экономикалық негіздемесін әзірлеу бойынша кеңес беру және заң қызметтері</t>
  </si>
  <si>
    <t xml:space="preserve">Консультационные услуги по разработке финансово-экономического обоснования АО «Новый университет Астаны» на 2009-2012 годы  </t>
  </si>
  <si>
    <t>Шетелдік Жоғары оқу орныдарымен келісімдерді бекіту мәселелері бойынша кеңес беру және заң қызметтері</t>
  </si>
  <si>
    <t>Консультационные  и юридические услуги по вопросам заключения соглашении с зарубежными ВУЗами</t>
  </si>
  <si>
    <t xml:space="preserve">180 календарных дней со дня вступления в силу договора </t>
  </si>
  <si>
    <t>Жаңа университеттің қызметін ұйымдастыру мәселелері бойынша білім беру консалтинг ұйымдардың кеңес беру қызметтері</t>
  </si>
  <si>
    <t>Жаңа университеттің Медициналық мектебінің жанында Имитациялық оқыту орталығын құру бойынша білім беру  консалтинг ұйымдардың кеңес беру қызметтері</t>
  </si>
  <si>
    <t>Жаңа университеттің Медициналық мектебінің  Академиялық бағдарламасын құру бойынша білім беру  консалтинг ұйымдардың кеңес беру қызметтері</t>
  </si>
  <si>
    <t xml:space="preserve">Компанияның институтарын құру мәселелері бойынша кеңес беру қызметтері </t>
  </si>
  <si>
    <t>Консультационные услуги по вопросам институционального развития компании</t>
  </si>
  <si>
    <t xml:space="preserve">90 календарных дней со дня вступления в силу договора </t>
  </si>
  <si>
    <t xml:space="preserve"> 2010-2020 жылдарға арналған Жаңа университетті дамыту ұзақмерзімді стратегиясын әзірлеу бойынеша кеңес беру қызметтері </t>
  </si>
  <si>
    <t>Тиімділікті басқару жүйесін әзірлеу және  енгізу бойынша кеңес беру қызметтері</t>
  </si>
  <si>
    <t>Консультационные услуги по разработке и внедрению системы управления эффективностью</t>
  </si>
  <si>
    <t xml:space="preserve">Энергетикалық зерттеулер  орталығын құру бойынша кеңес беру (консалтинг) қызметтері </t>
  </si>
  <si>
    <t>Ғылым мен өмір орталығын құру бойынша кеңес беру (консалтинг) қызметтері</t>
  </si>
  <si>
    <t>Жаңа университеттің Жартылыстану ғылым мектебінің  акакдемиялық бағдарламасын  құру бойынша білім беру консалтинг кеңес беру қызметтері</t>
  </si>
  <si>
    <t>Жаңа университеттің Инженерия мектебінің  акакдемиялық бағдарламасын  құру бойынша білім беру консалтинг кеңес беру қызметтері</t>
  </si>
  <si>
    <t>Жаңа университеттің Бизнес  мектебінің  акакдемиялық бағдарламасын  құру бойынша білім беру консалтинг кеңес беру қызметтері</t>
  </si>
  <si>
    <t>Жаңа университеттің Мемлекеттік саясат  мектебінің  акакдемиялық бағдарламасын  құру бойынша білім беру консалтинг кеңес беру қызметтері</t>
  </si>
  <si>
    <t xml:space="preserve">Салық салу, ҚЕХС мәселелері  және есеп пен салық саясатын әзірлеубойынша кеңес беру қызметтері </t>
  </si>
  <si>
    <t>Құрылысты басқару бойынша кеңес беру қызметтері</t>
  </si>
  <si>
    <t>Консультационные услуги по управлению за строительством</t>
  </si>
  <si>
    <t>ақпараттық маркетинг пен жарнаманы ұйымдастыру бойынша PR қызметтерін көрсету</t>
  </si>
  <si>
    <t>Оказание PR-услуг по организации информационного маркетинга и рекламы</t>
  </si>
  <si>
    <t xml:space="preserve">Жарнама және имидж материалдарын өндіру және  БАҚ, сыртқы жарнамада орналастыру, пресс-конференцияларды өткізу, корпоративтік веб-сайтын технкиалық және ақпараттық қолдауды жүзеге асыру  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</si>
  <si>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</si>
  <si>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</si>
  <si>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</si>
  <si>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Брэнд пен брэнд букты әзірлеу және имидж тұсау кесу материалдарын дайындау</t>
  </si>
  <si>
    <t>Разработка бренда и бренд бука, подготовка имиджевых презентационных материалов</t>
  </si>
  <si>
    <t xml:space="preserve">брэндты жасау,корпоративтік түстерді пайдалану бойынша құралды әзірлеу, түрлі форматтағы лифлеттерді, флаерлерді, құттықтау открыткаларды дайындау, тұсау кесу компакт дисктерін және флешкаларды дайындау 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</si>
  <si>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</si>
  <si>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</si>
  <si>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Компанияның маркетингтік PR-акцияларын өткізу</t>
  </si>
  <si>
    <t>Проведение маркетинговых PR-акций компании</t>
  </si>
  <si>
    <t>қазақстан бойынша Roadshow ұйымдастыру,  "Учиться, чтобы быть!", "Посади свое дерево", "Nazarbayev University - Road to 2011" акцияларын өткізу</t>
  </si>
  <si>
    <t>Организация  Roadshow по Казахстану, проведение акций "Учиться, чтобы быть!", "Посади свое дерево", "Nazarbayev University - Road to 2011"</t>
  </si>
  <si>
    <t>Университетті ашудың салатанатты рәсімін ұйымдастыру</t>
  </si>
  <si>
    <t>Организация торжественной церемонии открытия университета</t>
  </si>
  <si>
    <t>университетті ашудың салтанатты рәсімін  өткізу тұжырымдамасын  дайындау, мереке шараларды ұйымдастыру, декорацияларды  дайындау, отандық және шетелдік делегацияларды шақыру және орналастыру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</si>
  <si>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</si>
  <si>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Көрмелерге қатысу</t>
  </si>
  <si>
    <t>Участие в выставках</t>
  </si>
  <si>
    <t xml:space="preserve">шетелдік және отандық жоғары оқу орындарының көрмелеріне қатысу </t>
  </si>
  <si>
    <t>Участие в выставках зарубежных и отечественных высших учебных заведений.</t>
  </si>
  <si>
    <t>г. Астана, г. Алматы</t>
  </si>
  <si>
    <t>Жұмыс берушінің  азаматтық -құқықтық жауапкершілігін міндетті сақтандыру</t>
  </si>
  <si>
    <t>Обязательное страхование гражданско-правовой ответственности работодателя</t>
  </si>
  <si>
    <t>көлік құралдарының иелерін азаматтық-құқықтық жауапкершілігін міндетті сақтандыру</t>
  </si>
  <si>
    <t>Обязательное страхование гражданско-правовой ответственности владельцев транспортных средств</t>
  </si>
  <si>
    <t xml:space="preserve">Банктік қызметтер </t>
  </si>
  <si>
    <t>Банковские услуги</t>
  </si>
  <si>
    <t>Услуги банков для ведения финансовых операции</t>
  </si>
  <si>
    <t>Өкілдік шығындар</t>
  </si>
  <si>
    <t>Представительские расходы</t>
  </si>
  <si>
    <t>делегация</t>
  </si>
  <si>
    <t>Тренингке қатысу</t>
  </si>
  <si>
    <t>Участие в тренинге</t>
  </si>
  <si>
    <t>Менеджмент в образовании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</si>
  <si>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</si>
  <si>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</si>
  <si>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</si>
  <si>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</si>
  <si>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Семинарға қатысу</t>
  </si>
  <si>
    <t>Участие в семинаре</t>
  </si>
  <si>
    <t>Формирование стратегии организации. Практический курс</t>
  </si>
  <si>
    <t>г. Москва</t>
  </si>
  <si>
    <t>120 рабочих дней со дня вступления договора в силу договора</t>
  </si>
  <si>
    <t>Cеминар по сертификации бухгалтеров</t>
  </si>
  <si>
    <t xml:space="preserve">75 рабочих дней со дня вступления в силу договора </t>
  </si>
  <si>
    <t>Cеминары по налоговому законодательству</t>
  </si>
  <si>
    <t>3 рабочих дня со дня встпления в силу договора</t>
  </si>
  <si>
    <t>Cеминары по финансовому менеджменту</t>
  </si>
  <si>
    <t xml:space="preserve">Primavera </t>
  </si>
  <si>
    <t>4 рабочих дня</t>
  </si>
  <si>
    <t>Семинар "Консолидация ФО"</t>
  </si>
  <si>
    <t>IPMA</t>
  </si>
  <si>
    <t xml:space="preserve">14 рабочих дней со дня вступления в силу договора </t>
  </si>
  <si>
    <t>Кадровый менеджмент</t>
  </si>
  <si>
    <t>Система оплаты и материального стимулирования труда: Практика грейдирования</t>
  </si>
  <si>
    <t>Семинары по делопроизводству</t>
  </si>
  <si>
    <t>Командооброзование (Teambuilding)</t>
  </si>
  <si>
    <t xml:space="preserve">Эффективное управление проектами </t>
  </si>
  <si>
    <t>Біліктілікті арттыру жөніндегі курстар</t>
  </si>
  <si>
    <t>Курсы по повышению квалификации</t>
  </si>
  <si>
    <t>Построение и проведение презентаций в программе  PowerPoint</t>
  </si>
  <si>
    <t>оқыту курстары</t>
  </si>
  <si>
    <t>Обучающие курсы</t>
  </si>
  <si>
    <t>компанияда ағылшын тілі</t>
  </si>
  <si>
    <t>Английский язык в компании</t>
  </si>
  <si>
    <t xml:space="preserve">60 рабочих дней со дня вступления в силу договора </t>
  </si>
  <si>
    <t>Windows Server 2008 және кемшіліктерді жою</t>
  </si>
  <si>
    <t>Windows Server 2008 и устранение неполадок</t>
  </si>
  <si>
    <t>Лабораторный комплекс</t>
  </si>
  <si>
    <t xml:space="preserve">Компплекс химических лаборатории </t>
  </si>
  <si>
    <t xml:space="preserve">Президент АО "Новый университет Астаны"   ________________________ А. Саринжипов </t>
  </si>
  <si>
    <t>М.П.</t>
  </si>
  <si>
    <t xml:space="preserve">План  закупок товаров, работ и услуг на 2010 год </t>
  </si>
  <si>
    <t>в течение года</t>
  </si>
  <si>
    <t xml:space="preserve"> из одного источника</t>
  </si>
  <si>
    <t>2010-2011 учебный год</t>
  </si>
  <si>
    <t>Консультационные  услуги образовательных консалтинговых организаций по вопросам организации деятельности Нового университета Астаны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</si>
  <si>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</si>
  <si>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</si>
  <si>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</si>
  <si>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и/или научной деятельности в Имитационном обучающем центре при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</si>
  <si>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</si>
  <si>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</si>
  <si>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</si>
  <si>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 xml:space="preserve">в течении 3-х месяцев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</si>
  <si>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</si>
  <si>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</si>
  <si>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биомедецинского исследовательского центра в Новом университете Астаны (Центр наук о жизни)</t>
  </si>
  <si>
    <t xml:space="preserve">В течении 5 месяцев со дня вступления в силу договора 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</si>
  <si>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</si>
  <si>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 xml:space="preserve">Казахстанское содержание </t>
  </si>
  <si>
    <t>Программа СAP - "Финансовый учет 1", Управленческий учет 1", "Налоги и право"</t>
  </si>
  <si>
    <t xml:space="preserve">до 31 марта 2010 г. со дня вступления в силу договора </t>
  </si>
  <si>
    <t>4 месяца</t>
  </si>
  <si>
    <r>
      <t>от 19 февраля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2010 года № 25</t>
    </r>
  </si>
  <si>
    <t>Источники бесперебойного питания</t>
  </si>
  <si>
    <t>запрос ценовых предложении</t>
  </si>
  <si>
    <t xml:space="preserve"> 3 рабочих дня со дня вступления в силу договора </t>
  </si>
  <si>
    <t>МФУ  , принтер/сканер/копир, формата A4</t>
  </si>
  <si>
    <t xml:space="preserve">Принтер </t>
  </si>
  <si>
    <t>Проектор</t>
  </si>
  <si>
    <t>Комплект проектора с экраном</t>
  </si>
  <si>
    <t>2</t>
  </si>
  <si>
    <t>3</t>
  </si>
  <si>
    <t>Услуги сотовой связи</t>
  </si>
  <si>
    <t>Утвержден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</si>
  <si>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</si>
  <si>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</si>
  <si>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</si>
  <si>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Комплект мебели для комнаты переговоров</t>
  </si>
  <si>
    <t>Комплект мебели</t>
  </si>
  <si>
    <t>комплект</t>
  </si>
  <si>
    <t>Мягкая мебель</t>
  </si>
  <si>
    <t>Мягкая мебель из 3 предметов</t>
  </si>
  <si>
    <t>6</t>
  </si>
  <si>
    <t>7</t>
  </si>
  <si>
    <t>32</t>
  </si>
  <si>
    <t>37</t>
  </si>
  <si>
    <t>2 рабочих дня по заявке</t>
  </si>
  <si>
    <t>Казахстан/г. Лондон/США</t>
  </si>
  <si>
    <t xml:space="preserve">3 месяца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</si>
  <si>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</si>
  <si>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с даты вступления в силу договора по 31 декабря 2010 г.</t>
  </si>
  <si>
    <t>ИТОГО</t>
  </si>
  <si>
    <t>30-1</t>
  </si>
  <si>
    <t>Комплект   мебели для сотрудников</t>
  </si>
  <si>
    <t>Комплект мебели для сотрудников из 6 предметов</t>
  </si>
  <si>
    <t>30-2</t>
  </si>
  <si>
    <t xml:space="preserve"> Комплект мебели для Вице-президента</t>
  </si>
  <si>
    <t>в течении 4 месяцев со дня заключения договора</t>
  </si>
  <si>
    <t xml:space="preserve">Участие в выставках </t>
  </si>
  <si>
    <t>2 -5 дней</t>
  </si>
  <si>
    <t>237-1</t>
  </si>
  <si>
    <t>Участие в IХ международной казахстанской выставке «Образование и карьера 2010 г.»</t>
  </si>
  <si>
    <t>3 дня</t>
  </si>
  <si>
    <t>Услуги по отбору абитуриентов</t>
  </si>
  <si>
    <t>Организация и проведение теста английского BCEPT и IELTS</t>
  </si>
  <si>
    <t>229-1</t>
  </si>
  <si>
    <t xml:space="preserve">в течении 3 месяцев с даты вступления в силу договора </t>
  </si>
  <si>
    <t>180-1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</si>
  <si>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</si>
  <si>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</si>
  <si>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</si>
  <si>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>по 31 декабря 2010 г. со дня вступления в силу договора</t>
  </si>
  <si>
    <t>до 01 июня 2010 г. со дня вступления в силу договора</t>
  </si>
  <si>
    <t xml:space="preserve">Техническое обслуживание мини АТС Panasonic 200 и
телефонной сети
</t>
  </si>
  <si>
    <t>Учебно-вспомогательная, методическая,техническая и нормативная литература</t>
  </si>
  <si>
    <t>181-1</t>
  </si>
  <si>
    <t xml:space="preserve">Услуги телефонной связи для служебного помещения расположенного в здании бизнес центра "Пекин -Палас" </t>
  </si>
  <si>
    <t>в течени 4 месяцев со дня вступления в силу договора</t>
  </si>
  <si>
    <t>183-1</t>
  </si>
  <si>
    <t xml:space="preserve">Услуги доступа к сети Интернет для служебного помещения расположенного в здании бизнес центра "Пекин -Палас" </t>
  </si>
  <si>
    <t>Папки для файлов</t>
  </si>
  <si>
    <t xml:space="preserve">Шкаф металлический </t>
  </si>
  <si>
    <t>Шкаф металлический, для хранения документов</t>
  </si>
  <si>
    <t>21-1</t>
  </si>
  <si>
    <t>Организационная техника</t>
  </si>
  <si>
    <t>9-1</t>
  </si>
  <si>
    <t>Рабочие станции</t>
  </si>
  <si>
    <t>Рабочие станции (ПК и ноутбуки) для компьютерных лаборатории, сотрудников и преподавателей Университета</t>
  </si>
  <si>
    <t>45 календарных дней со дня вступления в силу договора</t>
  </si>
  <si>
    <t>Вычислитель ная инфраструктура</t>
  </si>
  <si>
    <t>Серверное оборудование и соответствующее программное обеспечение для создания вычислительной инфраструктуры Университета</t>
  </si>
  <si>
    <t>Нефтепродукты</t>
  </si>
  <si>
    <t>Бензин Аи-95(Аи-96), дизельное топливо летнее, зимнее</t>
  </si>
  <si>
    <t>со дня вступления в силу договора по 31 декабря 2010 г.</t>
  </si>
  <si>
    <t>комплекс</t>
  </si>
  <si>
    <t>75 календарных дня со дня вступления в силу договора</t>
  </si>
  <si>
    <t>10-1</t>
  </si>
  <si>
    <t xml:space="preserve">75 календарных дней со дня вступления в силу договора </t>
  </si>
  <si>
    <t>56-1</t>
  </si>
  <si>
    <t>Программное обеспечение 1С предприятие 8.1</t>
  </si>
  <si>
    <t>Дополнительная многопользовательская лицензия на 5 рабочих мест</t>
  </si>
  <si>
    <t xml:space="preserve">    Учебно-лабораторный комплекс</t>
  </si>
  <si>
    <t>Учебные лабораторий биологии, химии и физики по программе Foundation UСL</t>
  </si>
  <si>
    <t>С  изменениями  к Приказу от 16 июня  2010 г.  № 90</t>
  </si>
  <si>
    <t>Консультационные услуги в сфере налогоблажения и налоговое сопровождение,  разработка  налоговой учетной политики</t>
  </si>
  <si>
    <t>Анализ и оказание методологической поддержки в применении положении НК, налоговой отчетности и заявлении, разработка проекта НУП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</si>
</sst>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_)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6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1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" fontId="10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0" xfId="1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3" fontId="6" fillId="2" borderId="4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4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_Лист1 (2)" xfId="3"/>
    <cellStyle name="Финансовый" xfId="1" builtin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109</xdr:row>
      <xdr:rowOff>599693</xdr:rowOff>
    </xdr:from>
    <xdr:to>
      <xdr:col>30</xdr:col>
      <xdr:colOff>412174</xdr:colOff>
      <xdr:row>110</xdr:row>
      <xdr:rowOff>542925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505200" y="67350893"/>
          <a:ext cx="21052849" cy="54330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762000</xdr:colOff>
      <xdr:row>111</xdr:row>
      <xdr:rowOff>0</xdr:rowOff>
    </xdr:from>
    <xdr:to>
      <xdr:col>30</xdr:col>
      <xdr:colOff>421699</xdr:colOff>
      <xdr:row>112</xdr:row>
      <xdr:rowOff>67057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514725" y="67941825"/>
          <a:ext cx="21052849" cy="54330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771525</xdr:colOff>
      <xdr:row>111</xdr:row>
      <xdr:rowOff>485775</xdr:rowOff>
    </xdr:from>
    <xdr:to>
      <xdr:col>30</xdr:col>
      <xdr:colOff>431224</xdr:colOff>
      <xdr:row>112</xdr:row>
      <xdr:rowOff>543307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524250" y="68427600"/>
          <a:ext cx="21052849" cy="54330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742950</xdr:colOff>
      <xdr:row>112</xdr:row>
      <xdr:rowOff>457200</xdr:rowOff>
    </xdr:from>
    <xdr:to>
      <xdr:col>30</xdr:col>
      <xdr:colOff>402649</xdr:colOff>
      <xdr:row>113</xdr:row>
      <xdr:rowOff>438532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495675" y="68961000"/>
          <a:ext cx="21052849" cy="54330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733425</xdr:colOff>
      <xdr:row>29</xdr:row>
      <xdr:rowOff>142875</xdr:rowOff>
    </xdr:from>
    <xdr:to>
      <xdr:col>30</xdr:col>
      <xdr:colOff>393124</xdr:colOff>
      <xdr:row>29</xdr:row>
      <xdr:rowOff>686182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486150" y="17792700"/>
          <a:ext cx="21052849" cy="54330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/Application%20Data/Microsoft/Excel/&#1055;&#1047;%20&#1086;&#1090;%2005.03.10&#1075;.(&#1089;%20&#1080;&#1079;&#1084;.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З"/>
    </sheetNames>
    <sheetDataSet>
      <sheetData sheetId="0">
        <row r="274">
          <cell r="L274">
            <v>6117250851.1428566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R296"/>
  <sheetViews>
    <sheetView tabSelected="1" view="pageBreakPreview" zoomScaleSheetLayoutView="100" workbookViewId="0">
      <selection activeCell="H250" sqref="H250"/>
    </sheetView>
  </sheetViews>
  <sheetFormatPr defaultRowHeight="12.75"/>
  <cols>
    <col min="1" max="1" width="5.85546875" style="80" customWidth="1"/>
    <col min="2" max="2" width="0.140625" style="80" customWidth="1"/>
    <col min="3" max="3" width="20" style="80" customWidth="1"/>
    <col min="4" max="4" width="15.28515625" style="3" customWidth="1"/>
    <col min="5" max="5" width="0.5703125" style="3" hidden="1" customWidth="1"/>
    <col min="6" max="6" width="17.85546875" style="80" customWidth="1"/>
    <col min="7" max="7" width="12.140625" style="80" customWidth="1"/>
    <col min="8" max="8" width="12.140625" style="90" customWidth="1"/>
    <col min="9" max="9" width="15.85546875" style="35" customWidth="1"/>
    <col min="10" max="10" width="18.7109375" style="3" customWidth="1"/>
    <col min="11" max="11" width="14.85546875" style="80" customWidth="1"/>
    <col min="12" max="12" width="18.85546875" style="35" customWidth="1"/>
    <col min="13" max="13" width="18.140625" style="35" customWidth="1"/>
    <col min="14" max="15" width="23.85546875" style="28" customWidth="1"/>
    <col min="16" max="16" width="5.28515625" style="80" customWidth="1"/>
    <col min="17" max="17" width="16" style="14" bestFit="1" customWidth="1"/>
    <col min="18" max="18" width="13.5703125" style="14" customWidth="1"/>
    <col min="19" max="16384" width="9.140625" style="80"/>
  </cols>
  <sheetData>
    <row r="3" spans="1:15" ht="79.5" customHeight="1">
      <c r="J3" s="29"/>
      <c r="K3" s="123" t="s">
        <v>796</v>
      </c>
      <c r="L3" s="123"/>
      <c r="M3" s="123"/>
      <c r="N3" s="27"/>
      <c r="O3" s="27"/>
    </row>
    <row r="4" spans="1:15" ht="19.5" customHeight="1">
      <c r="J4" s="29"/>
      <c r="K4" s="27"/>
      <c r="L4" s="27" t="s">
        <v>726</v>
      </c>
      <c r="M4" s="27"/>
      <c r="N4" s="27"/>
      <c r="O4" s="27"/>
    </row>
    <row r="5" spans="1:15">
      <c r="L5" s="34" t="s">
        <v>0</v>
      </c>
    </row>
    <row r="6" spans="1:15">
      <c r="L6" s="34" t="s">
        <v>715</v>
      </c>
    </row>
    <row r="8" spans="1:15">
      <c r="A8" s="124" t="s">
        <v>693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29"/>
      <c r="O8" s="29"/>
    </row>
    <row r="9" spans="1:15">
      <c r="A9" s="124" t="s">
        <v>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29"/>
      <c r="O9" s="29"/>
    </row>
    <row r="10" spans="1:15" ht="8.25" customHeight="1"/>
    <row r="11" spans="1:15" ht="78.75" customHeight="1">
      <c r="A11" s="36" t="s">
        <v>2</v>
      </c>
      <c r="B11" s="36" t="s">
        <v>3</v>
      </c>
      <c r="C11" s="37" t="s">
        <v>4</v>
      </c>
      <c r="D11" s="37" t="s">
        <v>5</v>
      </c>
      <c r="E11" s="37" t="s">
        <v>6</v>
      </c>
      <c r="F11" s="37" t="s">
        <v>7</v>
      </c>
      <c r="G11" s="37" t="s">
        <v>8</v>
      </c>
      <c r="H11" s="37" t="s">
        <v>9</v>
      </c>
      <c r="I11" s="39" t="s">
        <v>10</v>
      </c>
      <c r="J11" s="38" t="s">
        <v>11</v>
      </c>
      <c r="K11" s="38" t="s">
        <v>12</v>
      </c>
      <c r="L11" s="39" t="s">
        <v>13</v>
      </c>
      <c r="M11" s="39" t="s">
        <v>14</v>
      </c>
      <c r="N11" s="30"/>
      <c r="O11" s="30"/>
    </row>
    <row r="12" spans="1:15" ht="57.75" customHeight="1">
      <c r="A12" s="22">
        <v>1</v>
      </c>
      <c r="B12" s="1" t="s">
        <v>15</v>
      </c>
      <c r="C12" s="40" t="s">
        <v>777</v>
      </c>
      <c r="D12" s="1" t="s">
        <v>68</v>
      </c>
      <c r="E12" s="1" t="s">
        <v>17</v>
      </c>
      <c r="F12" s="40" t="s">
        <v>18</v>
      </c>
      <c r="G12" s="41" t="s">
        <v>19</v>
      </c>
      <c r="H12" s="40">
        <v>57</v>
      </c>
      <c r="I12" s="26"/>
      <c r="J12" s="1" t="s">
        <v>586</v>
      </c>
      <c r="K12" s="22" t="s">
        <v>21</v>
      </c>
      <c r="L12" s="26">
        <v>16290493</v>
      </c>
      <c r="M12" s="21">
        <f t="shared" ref="M12:M85" si="0">L12*1.12</f>
        <v>18245352.16</v>
      </c>
      <c r="N12" s="24"/>
      <c r="O12" s="24"/>
    </row>
    <row r="13" spans="1:15" ht="57.75" customHeight="1">
      <c r="A13" s="42" t="s">
        <v>723</v>
      </c>
      <c r="B13" s="1" t="s">
        <v>22</v>
      </c>
      <c r="C13" s="40" t="s">
        <v>23</v>
      </c>
      <c r="D13" s="1" t="s">
        <v>16</v>
      </c>
      <c r="E13" s="1" t="s">
        <v>24</v>
      </c>
      <c r="F13" s="40" t="s">
        <v>25</v>
      </c>
      <c r="G13" s="12" t="s">
        <v>19</v>
      </c>
      <c r="H13" s="40">
        <v>15</v>
      </c>
      <c r="I13" s="26">
        <v>49090</v>
      </c>
      <c r="J13" s="1" t="s">
        <v>26</v>
      </c>
      <c r="K13" s="22" t="s">
        <v>21</v>
      </c>
      <c r="L13" s="26">
        <f t="shared" ref="L13:L82" si="1">H13*I13</f>
        <v>736350</v>
      </c>
      <c r="M13" s="21">
        <f t="shared" si="0"/>
        <v>824712.00000000012</v>
      </c>
      <c r="N13" s="24"/>
      <c r="O13" s="24"/>
    </row>
    <row r="14" spans="1:15" ht="57.75" customHeight="1">
      <c r="A14" s="42" t="s">
        <v>724</v>
      </c>
      <c r="B14" s="22"/>
      <c r="C14" s="42" t="s">
        <v>720</v>
      </c>
      <c r="D14" s="1" t="s">
        <v>717</v>
      </c>
      <c r="E14" s="22"/>
      <c r="F14" s="40" t="s">
        <v>719</v>
      </c>
      <c r="G14" s="1" t="s">
        <v>48</v>
      </c>
      <c r="H14" s="91">
        <v>1</v>
      </c>
      <c r="I14" s="21">
        <v>43319</v>
      </c>
      <c r="J14" s="11" t="s">
        <v>718</v>
      </c>
      <c r="K14" s="22" t="s">
        <v>508</v>
      </c>
      <c r="L14" s="21">
        <f>H14*I14</f>
        <v>43319</v>
      </c>
      <c r="M14" s="21">
        <f>L14*1.12</f>
        <v>48517.280000000006</v>
      </c>
      <c r="N14" s="27"/>
      <c r="O14" s="27"/>
    </row>
    <row r="15" spans="1:15" ht="54.75" customHeight="1">
      <c r="A15" s="22">
        <v>4</v>
      </c>
      <c r="B15" s="1" t="s">
        <v>27</v>
      </c>
      <c r="C15" s="40" t="s">
        <v>28</v>
      </c>
      <c r="D15" s="1" t="s">
        <v>16</v>
      </c>
      <c r="E15" s="1" t="s">
        <v>29</v>
      </c>
      <c r="F15" s="40" t="s">
        <v>30</v>
      </c>
      <c r="G15" s="12" t="s">
        <v>19</v>
      </c>
      <c r="H15" s="40">
        <v>3</v>
      </c>
      <c r="I15" s="26">
        <v>32500</v>
      </c>
      <c r="J15" s="1" t="s">
        <v>26</v>
      </c>
      <c r="K15" s="22" t="s">
        <v>21</v>
      </c>
      <c r="L15" s="26">
        <f t="shared" si="1"/>
        <v>97500</v>
      </c>
      <c r="M15" s="21">
        <f t="shared" si="0"/>
        <v>109200.00000000001</v>
      </c>
      <c r="N15" s="24"/>
      <c r="O15" s="24"/>
    </row>
    <row r="16" spans="1:15" ht="60" customHeight="1">
      <c r="A16" s="22">
        <v>5</v>
      </c>
      <c r="B16" s="1" t="s">
        <v>31</v>
      </c>
      <c r="C16" s="43" t="s">
        <v>32</v>
      </c>
      <c r="D16" s="1" t="s">
        <v>16</v>
      </c>
      <c r="E16" s="43" t="s">
        <v>33</v>
      </c>
      <c r="F16" s="43" t="s">
        <v>34</v>
      </c>
      <c r="G16" s="12" t="s">
        <v>19</v>
      </c>
      <c r="H16" s="43">
        <v>4</v>
      </c>
      <c r="I16" s="26">
        <v>132237.5</v>
      </c>
      <c r="J16" s="1" t="s">
        <v>26</v>
      </c>
      <c r="K16" s="22" t="s">
        <v>21</v>
      </c>
      <c r="L16" s="26">
        <f t="shared" si="1"/>
        <v>528950</v>
      </c>
      <c r="M16" s="21">
        <f t="shared" si="0"/>
        <v>592424</v>
      </c>
      <c r="N16" s="24"/>
      <c r="O16" s="24"/>
    </row>
    <row r="17" spans="1:22" ht="55.5" customHeight="1">
      <c r="A17" s="42" t="s">
        <v>735</v>
      </c>
      <c r="B17" s="1" t="s">
        <v>31</v>
      </c>
      <c r="C17" s="43" t="s">
        <v>32</v>
      </c>
      <c r="D17" s="1" t="s">
        <v>16</v>
      </c>
      <c r="E17" s="43" t="s">
        <v>35</v>
      </c>
      <c r="F17" s="43" t="s">
        <v>36</v>
      </c>
      <c r="G17" s="12" t="s">
        <v>19</v>
      </c>
      <c r="H17" s="43">
        <v>2</v>
      </c>
      <c r="I17" s="26">
        <v>157992</v>
      </c>
      <c r="J17" s="1" t="s">
        <v>26</v>
      </c>
      <c r="K17" s="22" t="s">
        <v>21</v>
      </c>
      <c r="L17" s="26">
        <f t="shared" si="1"/>
        <v>315984</v>
      </c>
      <c r="M17" s="21">
        <f t="shared" si="0"/>
        <v>353902.08000000002</v>
      </c>
      <c r="N17" s="24"/>
      <c r="O17" s="24"/>
    </row>
    <row r="18" spans="1:22" ht="80.25" customHeight="1">
      <c r="A18" s="42" t="s">
        <v>736</v>
      </c>
      <c r="B18" s="1" t="s">
        <v>31</v>
      </c>
      <c r="C18" s="43" t="s">
        <v>32</v>
      </c>
      <c r="D18" s="1" t="s">
        <v>16</v>
      </c>
      <c r="E18" s="43" t="s">
        <v>38</v>
      </c>
      <c r="F18" s="43" t="s">
        <v>39</v>
      </c>
      <c r="G18" s="12" t="s">
        <v>19</v>
      </c>
      <c r="H18" s="43">
        <v>13</v>
      </c>
      <c r="I18" s="26">
        <v>90982.153999999995</v>
      </c>
      <c r="J18" s="1" t="s">
        <v>26</v>
      </c>
      <c r="K18" s="22" t="s">
        <v>21</v>
      </c>
      <c r="L18" s="26">
        <f t="shared" si="1"/>
        <v>1182768.0019999999</v>
      </c>
      <c r="M18" s="21">
        <f t="shared" si="0"/>
        <v>1324700.16224</v>
      </c>
      <c r="Q18" s="77"/>
      <c r="R18" s="48"/>
      <c r="S18" s="77"/>
      <c r="T18" s="77"/>
      <c r="U18" s="78"/>
      <c r="V18" s="14"/>
    </row>
    <row r="19" spans="1:22" ht="55.5" customHeight="1">
      <c r="A19" s="22">
        <v>8</v>
      </c>
      <c r="B19" s="1" t="s">
        <v>31</v>
      </c>
      <c r="C19" s="43" t="s">
        <v>32</v>
      </c>
      <c r="D19" s="1" t="s">
        <v>16</v>
      </c>
      <c r="E19" s="43" t="s">
        <v>38</v>
      </c>
      <c r="F19" s="43" t="s">
        <v>39</v>
      </c>
      <c r="G19" s="12" t="s">
        <v>19</v>
      </c>
      <c r="H19" s="43">
        <v>10</v>
      </c>
      <c r="I19" s="26">
        <v>127560.7</v>
      </c>
      <c r="J19" s="1" t="s">
        <v>26</v>
      </c>
      <c r="K19" s="22" t="s">
        <v>21</v>
      </c>
      <c r="L19" s="26">
        <f t="shared" si="1"/>
        <v>1275607</v>
      </c>
      <c r="M19" s="21">
        <f t="shared" si="0"/>
        <v>1428679.84</v>
      </c>
      <c r="N19" s="24"/>
      <c r="O19" s="24"/>
    </row>
    <row r="20" spans="1:22" ht="55.5" customHeight="1">
      <c r="A20" s="22">
        <v>9</v>
      </c>
      <c r="B20" s="1"/>
      <c r="C20" s="43" t="s">
        <v>32</v>
      </c>
      <c r="D20" s="1" t="s">
        <v>16</v>
      </c>
      <c r="E20" s="43" t="s">
        <v>38</v>
      </c>
      <c r="F20" s="43" t="s">
        <v>39</v>
      </c>
      <c r="G20" s="12" t="s">
        <v>19</v>
      </c>
      <c r="H20" s="43">
        <v>5</v>
      </c>
      <c r="I20" s="26">
        <v>142000</v>
      </c>
      <c r="J20" s="1" t="s">
        <v>26</v>
      </c>
      <c r="K20" s="22" t="s">
        <v>508</v>
      </c>
      <c r="L20" s="26">
        <f>H20*I20</f>
        <v>710000</v>
      </c>
      <c r="M20" s="21">
        <f>L20*1.12</f>
        <v>795200.00000000012</v>
      </c>
      <c r="N20" s="24"/>
      <c r="O20" s="24"/>
    </row>
    <row r="21" spans="1:22" ht="88.5" customHeight="1">
      <c r="A21" s="42" t="s">
        <v>778</v>
      </c>
      <c r="B21" s="1"/>
      <c r="C21" s="43" t="s">
        <v>779</v>
      </c>
      <c r="D21" s="1" t="s">
        <v>68</v>
      </c>
      <c r="E21" s="43"/>
      <c r="F21" s="43" t="s">
        <v>780</v>
      </c>
      <c r="G21" s="12" t="s">
        <v>19</v>
      </c>
      <c r="H21" s="43">
        <v>447</v>
      </c>
      <c r="I21" s="26">
        <v>214367.78520000001</v>
      </c>
      <c r="J21" s="1" t="s">
        <v>781</v>
      </c>
      <c r="K21" s="22" t="s">
        <v>21</v>
      </c>
      <c r="L21" s="26">
        <f>H21*I21</f>
        <v>95822399.984400004</v>
      </c>
      <c r="M21" s="21">
        <f>L21*1.12</f>
        <v>107321087.98252802</v>
      </c>
      <c r="N21" s="24"/>
      <c r="O21" s="24"/>
    </row>
    <row r="22" spans="1:22" ht="54" customHeight="1">
      <c r="A22" s="22">
        <v>10</v>
      </c>
      <c r="B22" s="1" t="s">
        <v>40</v>
      </c>
      <c r="C22" s="43" t="s">
        <v>41</v>
      </c>
      <c r="D22" s="1" t="s">
        <v>16</v>
      </c>
      <c r="E22" s="43" t="s">
        <v>42</v>
      </c>
      <c r="F22" s="43" t="s">
        <v>43</v>
      </c>
      <c r="G22" s="12" t="s">
        <v>19</v>
      </c>
      <c r="H22" s="43">
        <v>1</v>
      </c>
      <c r="I22" s="26">
        <v>2300000</v>
      </c>
      <c r="J22" s="1" t="s">
        <v>20</v>
      </c>
      <c r="K22" s="22" t="s">
        <v>21</v>
      </c>
      <c r="L22" s="26">
        <f t="shared" si="1"/>
        <v>2300000</v>
      </c>
      <c r="M22" s="21">
        <f t="shared" si="0"/>
        <v>2576000.0000000005</v>
      </c>
      <c r="N22" s="31"/>
      <c r="O22" s="31"/>
    </row>
    <row r="23" spans="1:22" ht="92.25" customHeight="1">
      <c r="A23" s="42" t="s">
        <v>789</v>
      </c>
      <c r="B23" s="1" t="s">
        <v>49</v>
      </c>
      <c r="C23" s="25" t="s">
        <v>782</v>
      </c>
      <c r="D23" s="1" t="s">
        <v>68</v>
      </c>
      <c r="E23" s="1" t="s">
        <v>50</v>
      </c>
      <c r="F23" s="25" t="s">
        <v>783</v>
      </c>
      <c r="G23" s="12" t="s">
        <v>732</v>
      </c>
      <c r="H23" s="40">
        <v>1</v>
      </c>
      <c r="I23" s="26">
        <v>656500000</v>
      </c>
      <c r="J23" s="1" t="s">
        <v>573</v>
      </c>
      <c r="K23" s="22" t="s">
        <v>21</v>
      </c>
      <c r="L23" s="26">
        <f>H23*I23</f>
        <v>656500000</v>
      </c>
      <c r="M23" s="21">
        <f>L23*1.12</f>
        <v>735280000.00000012</v>
      </c>
      <c r="N23" s="31"/>
      <c r="O23" s="31"/>
    </row>
    <row r="24" spans="1:22" ht="57" customHeight="1">
      <c r="A24" s="22">
        <v>11</v>
      </c>
      <c r="B24" s="1" t="s">
        <v>44</v>
      </c>
      <c r="C24" s="43" t="s">
        <v>45</v>
      </c>
      <c r="D24" s="1" t="s">
        <v>16</v>
      </c>
      <c r="E24" s="43" t="s">
        <v>46</v>
      </c>
      <c r="F24" s="43" t="s">
        <v>47</v>
      </c>
      <c r="G24" s="12" t="s">
        <v>48</v>
      </c>
      <c r="H24" s="43">
        <v>4</v>
      </c>
      <c r="I24" s="26">
        <v>136000</v>
      </c>
      <c r="J24" s="1" t="s">
        <v>26</v>
      </c>
      <c r="K24" s="22" t="s">
        <v>21</v>
      </c>
      <c r="L24" s="26">
        <f t="shared" si="1"/>
        <v>544000</v>
      </c>
      <c r="M24" s="21">
        <f t="shared" si="0"/>
        <v>609280</v>
      </c>
      <c r="N24" s="24"/>
      <c r="O24" s="24"/>
    </row>
    <row r="25" spans="1:22" ht="57" customHeight="1">
      <c r="A25" s="22">
        <v>12</v>
      </c>
      <c r="B25" s="1" t="s">
        <v>49</v>
      </c>
      <c r="C25" s="25" t="s">
        <v>716</v>
      </c>
      <c r="D25" s="1" t="s">
        <v>16</v>
      </c>
      <c r="E25" s="1" t="s">
        <v>51</v>
      </c>
      <c r="F25" s="25" t="s">
        <v>716</v>
      </c>
      <c r="G25" s="12" t="s">
        <v>19</v>
      </c>
      <c r="H25" s="40">
        <v>285</v>
      </c>
      <c r="I25" s="26">
        <v>14000</v>
      </c>
      <c r="J25" s="1" t="s">
        <v>26</v>
      </c>
      <c r="K25" s="22" t="s">
        <v>21</v>
      </c>
      <c r="L25" s="26">
        <f t="shared" ref="L25" si="2">H25*I25</f>
        <v>3990000</v>
      </c>
      <c r="M25" s="21">
        <f t="shared" ref="M25" si="3">L25*1.12</f>
        <v>4468800</v>
      </c>
      <c r="N25" s="24"/>
      <c r="O25" s="24"/>
    </row>
    <row r="26" spans="1:22" ht="57" customHeight="1">
      <c r="A26" s="22">
        <v>13</v>
      </c>
      <c r="B26" s="1" t="s">
        <v>49</v>
      </c>
      <c r="C26" s="25" t="s">
        <v>716</v>
      </c>
      <c r="D26" s="1" t="s">
        <v>16</v>
      </c>
      <c r="E26" s="1" t="s">
        <v>51</v>
      </c>
      <c r="F26" s="25" t="s">
        <v>52</v>
      </c>
      <c r="G26" s="12" t="s">
        <v>19</v>
      </c>
      <c r="H26" s="40">
        <v>3</v>
      </c>
      <c r="I26" s="26">
        <v>231250</v>
      </c>
      <c r="J26" s="1" t="s">
        <v>26</v>
      </c>
      <c r="K26" s="22" t="s">
        <v>21</v>
      </c>
      <c r="L26" s="26">
        <f>H26*I26</f>
        <v>693750</v>
      </c>
      <c r="M26" s="21">
        <f>L26*1.12</f>
        <v>777000.00000000012</v>
      </c>
      <c r="N26" s="24"/>
      <c r="O26" s="24"/>
    </row>
    <row r="27" spans="1:22" ht="48" customHeight="1">
      <c r="A27" s="22">
        <v>14</v>
      </c>
      <c r="B27" s="1" t="s">
        <v>53</v>
      </c>
      <c r="C27" s="25" t="s">
        <v>54</v>
      </c>
      <c r="D27" s="1" t="s">
        <v>16</v>
      </c>
      <c r="E27" s="1" t="s">
        <v>55</v>
      </c>
      <c r="F27" s="25" t="s">
        <v>56</v>
      </c>
      <c r="G27" s="12" t="s">
        <v>48</v>
      </c>
      <c r="H27" s="40">
        <v>2</v>
      </c>
      <c r="I27" s="26">
        <v>349891</v>
      </c>
      <c r="J27" s="1" t="s">
        <v>26</v>
      </c>
      <c r="K27" s="22" t="s">
        <v>21</v>
      </c>
      <c r="L27" s="26">
        <f t="shared" si="1"/>
        <v>699782</v>
      </c>
      <c r="M27" s="21">
        <f t="shared" si="0"/>
        <v>783755.84000000008</v>
      </c>
      <c r="N27" s="24"/>
      <c r="O27" s="24"/>
    </row>
    <row r="28" spans="1:22" ht="47.25" customHeight="1">
      <c r="A28" s="22">
        <v>15</v>
      </c>
      <c r="B28" s="1" t="s">
        <v>57</v>
      </c>
      <c r="C28" s="45" t="s">
        <v>58</v>
      </c>
      <c r="D28" s="1" t="s">
        <v>16</v>
      </c>
      <c r="E28" s="1" t="s">
        <v>59</v>
      </c>
      <c r="F28" s="45" t="s">
        <v>60</v>
      </c>
      <c r="G28" s="12" t="s">
        <v>19</v>
      </c>
      <c r="H28" s="40">
        <v>1</v>
      </c>
      <c r="I28" s="26">
        <v>6250</v>
      </c>
      <c r="J28" s="1" t="s">
        <v>61</v>
      </c>
      <c r="K28" s="22" t="s">
        <v>21</v>
      </c>
      <c r="L28" s="26">
        <f t="shared" si="1"/>
        <v>6250</v>
      </c>
      <c r="M28" s="21">
        <f t="shared" si="0"/>
        <v>7000.0000000000009</v>
      </c>
      <c r="N28" s="24"/>
      <c r="O28" s="24"/>
    </row>
    <row r="29" spans="1:22" s="2" customFormat="1" ht="78.75" customHeight="1">
      <c r="A29" s="22">
        <v>16</v>
      </c>
      <c r="B29" s="1" t="s">
        <v>62</v>
      </c>
      <c r="C29" s="45" t="s">
        <v>63</v>
      </c>
      <c r="D29" s="1" t="s">
        <v>16</v>
      </c>
      <c r="E29" s="25" t="s">
        <v>64</v>
      </c>
      <c r="F29" s="45" t="s">
        <v>65</v>
      </c>
      <c r="G29" s="12" t="s">
        <v>19</v>
      </c>
      <c r="H29" s="40">
        <v>1</v>
      </c>
      <c r="I29" s="26">
        <v>11607</v>
      </c>
      <c r="J29" s="1" t="s">
        <v>61</v>
      </c>
      <c r="K29" s="22" t="s">
        <v>21</v>
      </c>
      <c r="L29" s="26">
        <f t="shared" si="1"/>
        <v>11607</v>
      </c>
      <c r="M29" s="21">
        <f t="shared" si="0"/>
        <v>12999.840000000002</v>
      </c>
      <c r="N29" s="24"/>
      <c r="O29" s="24"/>
      <c r="Q29" s="7"/>
      <c r="R29" s="7"/>
    </row>
    <row r="30" spans="1:22" ht="67.5" customHeight="1">
      <c r="A30" s="22">
        <v>17</v>
      </c>
      <c r="B30" s="1" t="s">
        <v>66</v>
      </c>
      <c r="C30" s="40" t="s">
        <v>67</v>
      </c>
      <c r="D30" s="11" t="s">
        <v>68</v>
      </c>
      <c r="E30" s="40" t="s">
        <v>69</v>
      </c>
      <c r="F30" s="40" t="s">
        <v>70</v>
      </c>
      <c r="G30" s="12" t="s">
        <v>19</v>
      </c>
      <c r="H30" s="40">
        <v>1</v>
      </c>
      <c r="I30" s="26">
        <v>6201786</v>
      </c>
      <c r="J30" s="1" t="s">
        <v>20</v>
      </c>
      <c r="K30" s="46" t="s">
        <v>21</v>
      </c>
      <c r="L30" s="26">
        <f>H30*I30</f>
        <v>6201786</v>
      </c>
      <c r="M30" s="21">
        <f>L30*1.12</f>
        <v>6946000.3200000003</v>
      </c>
      <c r="N30" s="24"/>
      <c r="O30" s="24"/>
    </row>
    <row r="31" spans="1:22" ht="57" customHeight="1">
      <c r="A31" s="22">
        <v>18</v>
      </c>
      <c r="B31" s="1" t="s">
        <v>71</v>
      </c>
      <c r="C31" s="44" t="s">
        <v>72</v>
      </c>
      <c r="D31" s="1" t="s">
        <v>16</v>
      </c>
      <c r="E31" s="1" t="s">
        <v>73</v>
      </c>
      <c r="F31" s="44" t="s">
        <v>74</v>
      </c>
      <c r="G31" s="12" t="s">
        <v>19</v>
      </c>
      <c r="H31" s="40">
        <v>1</v>
      </c>
      <c r="I31" s="26">
        <v>17857</v>
      </c>
      <c r="J31" s="1" t="s">
        <v>75</v>
      </c>
      <c r="K31" s="22" t="s">
        <v>21</v>
      </c>
      <c r="L31" s="26">
        <f t="shared" si="1"/>
        <v>17857</v>
      </c>
      <c r="M31" s="21">
        <f t="shared" si="0"/>
        <v>19999.84</v>
      </c>
      <c r="N31" s="24"/>
      <c r="O31" s="24"/>
    </row>
    <row r="32" spans="1:22" ht="57" customHeight="1">
      <c r="A32" s="22">
        <v>19</v>
      </c>
      <c r="B32" s="1" t="s">
        <v>76</v>
      </c>
      <c r="C32" s="44" t="s">
        <v>77</v>
      </c>
      <c r="D32" s="1" t="s">
        <v>16</v>
      </c>
      <c r="E32" s="1" t="s">
        <v>78</v>
      </c>
      <c r="F32" s="44" t="s">
        <v>79</v>
      </c>
      <c r="G32" s="12" t="s">
        <v>48</v>
      </c>
      <c r="H32" s="40">
        <v>1</v>
      </c>
      <c r="I32" s="26">
        <v>67071</v>
      </c>
      <c r="J32" s="1" t="s">
        <v>61</v>
      </c>
      <c r="K32" s="22" t="s">
        <v>21</v>
      </c>
      <c r="L32" s="26">
        <f t="shared" si="1"/>
        <v>67071</v>
      </c>
      <c r="M32" s="21">
        <f t="shared" si="0"/>
        <v>75119.520000000004</v>
      </c>
      <c r="N32" s="24"/>
      <c r="O32" s="24"/>
    </row>
    <row r="33" spans="1:15" ht="58.5" customHeight="1">
      <c r="A33" s="22">
        <v>20</v>
      </c>
      <c r="B33" s="1" t="s">
        <v>80</v>
      </c>
      <c r="C33" s="40" t="s">
        <v>81</v>
      </c>
      <c r="D33" s="1" t="s">
        <v>16</v>
      </c>
      <c r="E33" s="1" t="s">
        <v>82</v>
      </c>
      <c r="F33" s="40" t="s">
        <v>83</v>
      </c>
      <c r="G33" s="12" t="s">
        <v>19</v>
      </c>
      <c r="H33" s="40">
        <v>1</v>
      </c>
      <c r="I33" s="26">
        <v>26652</v>
      </c>
      <c r="J33" s="1" t="s">
        <v>61</v>
      </c>
      <c r="K33" s="22" t="s">
        <v>21</v>
      </c>
      <c r="L33" s="26">
        <f t="shared" si="1"/>
        <v>26652</v>
      </c>
      <c r="M33" s="21">
        <f t="shared" si="0"/>
        <v>29850.240000000002</v>
      </c>
      <c r="N33" s="24"/>
      <c r="O33" s="24"/>
    </row>
    <row r="34" spans="1:15" ht="58.5" customHeight="1">
      <c r="A34" s="22">
        <v>21</v>
      </c>
      <c r="B34" s="1" t="s">
        <v>80</v>
      </c>
      <c r="C34" s="47" t="s">
        <v>81</v>
      </c>
      <c r="D34" s="1" t="s">
        <v>16</v>
      </c>
      <c r="E34" s="1" t="s">
        <v>82</v>
      </c>
      <c r="F34" s="47" t="s">
        <v>83</v>
      </c>
      <c r="G34" s="12" t="s">
        <v>19</v>
      </c>
      <c r="H34" s="40">
        <v>1</v>
      </c>
      <c r="I34" s="98">
        <v>70178</v>
      </c>
      <c r="J34" s="1" t="s">
        <v>61</v>
      </c>
      <c r="K34" s="22" t="s">
        <v>21</v>
      </c>
      <c r="L34" s="26">
        <f t="shared" si="1"/>
        <v>70178</v>
      </c>
      <c r="M34" s="21">
        <f t="shared" si="0"/>
        <v>78599.360000000001</v>
      </c>
      <c r="N34" s="24"/>
      <c r="O34" s="24"/>
    </row>
    <row r="35" spans="1:15" ht="41.25" customHeight="1">
      <c r="A35" s="102" t="s">
        <v>776</v>
      </c>
      <c r="B35" s="1"/>
      <c r="C35" s="25" t="s">
        <v>774</v>
      </c>
      <c r="D35" s="1" t="s">
        <v>16</v>
      </c>
      <c r="E35" s="1"/>
      <c r="F35" s="25" t="s">
        <v>775</v>
      </c>
      <c r="G35" s="12" t="s">
        <v>48</v>
      </c>
      <c r="H35" s="40">
        <v>4</v>
      </c>
      <c r="I35" s="26">
        <v>47500</v>
      </c>
      <c r="J35" s="1" t="s">
        <v>61</v>
      </c>
      <c r="K35" s="22" t="s">
        <v>21</v>
      </c>
      <c r="L35" s="26">
        <f>H35*I35</f>
        <v>190000</v>
      </c>
      <c r="M35" s="21">
        <f>L35*1.12</f>
        <v>212800.00000000003</v>
      </c>
      <c r="N35" s="24"/>
      <c r="O35" s="24"/>
    </row>
    <row r="36" spans="1:15" ht="45.75" customHeight="1">
      <c r="A36" s="91">
        <v>22</v>
      </c>
      <c r="B36" s="48" t="s">
        <v>84</v>
      </c>
      <c r="C36" s="47" t="s">
        <v>85</v>
      </c>
      <c r="D36" s="1" t="s">
        <v>16</v>
      </c>
      <c r="E36" s="48" t="s">
        <v>86</v>
      </c>
      <c r="F36" s="47" t="s">
        <v>87</v>
      </c>
      <c r="G36" s="12" t="s">
        <v>19</v>
      </c>
      <c r="H36" s="40">
        <v>20</v>
      </c>
      <c r="I36" s="26">
        <v>4379</v>
      </c>
      <c r="J36" s="1" t="s">
        <v>61</v>
      </c>
      <c r="K36" s="22" t="s">
        <v>21</v>
      </c>
      <c r="L36" s="26">
        <f t="shared" si="1"/>
        <v>87580</v>
      </c>
      <c r="M36" s="21">
        <f t="shared" si="0"/>
        <v>98089.600000000006</v>
      </c>
      <c r="N36" s="32"/>
      <c r="O36" s="32"/>
    </row>
    <row r="37" spans="1:15" ht="43.5" customHeight="1">
      <c r="A37" s="22">
        <v>23</v>
      </c>
      <c r="B37" s="22"/>
      <c r="C37" s="22" t="s">
        <v>721</v>
      </c>
      <c r="D37" s="1" t="s">
        <v>717</v>
      </c>
      <c r="E37" s="22"/>
      <c r="F37" s="1" t="s">
        <v>722</v>
      </c>
      <c r="G37" s="1" t="s">
        <v>48</v>
      </c>
      <c r="H37" s="91">
        <v>1</v>
      </c>
      <c r="I37" s="21">
        <v>200000</v>
      </c>
      <c r="J37" s="11" t="s">
        <v>718</v>
      </c>
      <c r="K37" s="22" t="s">
        <v>508</v>
      </c>
      <c r="L37" s="21">
        <f>H37*I37</f>
        <v>200000</v>
      </c>
      <c r="M37" s="21">
        <f>L37*1.12</f>
        <v>224000.00000000003</v>
      </c>
      <c r="N37" s="24"/>
      <c r="O37" s="24"/>
    </row>
    <row r="38" spans="1:15" ht="45.75" customHeight="1">
      <c r="A38" s="22">
        <v>24</v>
      </c>
      <c r="B38" s="1" t="s">
        <v>88</v>
      </c>
      <c r="C38" s="12" t="s">
        <v>89</v>
      </c>
      <c r="D38" s="1" t="s">
        <v>16</v>
      </c>
      <c r="E38" s="49" t="s">
        <v>90</v>
      </c>
      <c r="F38" s="12" t="s">
        <v>91</v>
      </c>
      <c r="G38" s="12" t="s">
        <v>19</v>
      </c>
      <c r="H38" s="40">
        <v>1</v>
      </c>
      <c r="I38" s="26">
        <v>223214</v>
      </c>
      <c r="J38" s="1" t="s">
        <v>61</v>
      </c>
      <c r="K38" s="22" t="s">
        <v>21</v>
      </c>
      <c r="L38" s="26">
        <f t="shared" si="1"/>
        <v>223214</v>
      </c>
      <c r="M38" s="21">
        <f t="shared" si="0"/>
        <v>249999.68000000002</v>
      </c>
      <c r="N38" s="24"/>
      <c r="O38" s="24"/>
    </row>
    <row r="39" spans="1:15" ht="58.5" customHeight="1">
      <c r="A39" s="22">
        <v>25</v>
      </c>
      <c r="B39" s="1" t="s">
        <v>92</v>
      </c>
      <c r="C39" s="43" t="s">
        <v>93</v>
      </c>
      <c r="D39" s="1" t="s">
        <v>16</v>
      </c>
      <c r="E39" s="1" t="s">
        <v>94</v>
      </c>
      <c r="F39" s="43" t="s">
        <v>95</v>
      </c>
      <c r="G39" s="12" t="s">
        <v>19</v>
      </c>
      <c r="H39" s="40">
        <v>1</v>
      </c>
      <c r="I39" s="26">
        <v>25000</v>
      </c>
      <c r="J39" s="1" t="s">
        <v>61</v>
      </c>
      <c r="K39" s="22" t="s">
        <v>21</v>
      </c>
      <c r="L39" s="26">
        <f t="shared" si="1"/>
        <v>25000</v>
      </c>
      <c r="M39" s="21">
        <f t="shared" si="0"/>
        <v>28000.000000000004</v>
      </c>
      <c r="N39" s="24"/>
      <c r="O39" s="24"/>
    </row>
    <row r="40" spans="1:15" ht="45.75" customHeight="1">
      <c r="A40" s="22">
        <v>26</v>
      </c>
      <c r="B40" s="1" t="s">
        <v>96</v>
      </c>
      <c r="C40" s="40" t="s">
        <v>97</v>
      </c>
      <c r="D40" s="1" t="s">
        <v>16</v>
      </c>
      <c r="E40" s="1" t="s">
        <v>98</v>
      </c>
      <c r="F40" s="40" t="s">
        <v>99</v>
      </c>
      <c r="G40" s="12" t="s">
        <v>19</v>
      </c>
      <c r="H40" s="40">
        <v>12</v>
      </c>
      <c r="I40" s="26">
        <v>25000</v>
      </c>
      <c r="J40" s="1" t="s">
        <v>61</v>
      </c>
      <c r="K40" s="22" t="s">
        <v>21</v>
      </c>
      <c r="L40" s="26">
        <f t="shared" si="1"/>
        <v>300000</v>
      </c>
      <c r="M40" s="21">
        <f t="shared" si="0"/>
        <v>336000.00000000006</v>
      </c>
      <c r="N40" s="24"/>
      <c r="O40" s="24"/>
    </row>
    <row r="41" spans="1:15" ht="76.5" customHeight="1">
      <c r="A41" s="22">
        <v>27</v>
      </c>
      <c r="B41" s="1" t="s">
        <v>100</v>
      </c>
      <c r="C41" s="40" t="s">
        <v>101</v>
      </c>
      <c r="D41" s="1" t="s">
        <v>16</v>
      </c>
      <c r="E41" s="1" t="s">
        <v>102</v>
      </c>
      <c r="F41" s="40" t="s">
        <v>103</v>
      </c>
      <c r="G41" s="12" t="s">
        <v>19</v>
      </c>
      <c r="H41" s="40">
        <v>5</v>
      </c>
      <c r="I41" s="26">
        <v>58036</v>
      </c>
      <c r="J41" s="1" t="s">
        <v>61</v>
      </c>
      <c r="K41" s="22" t="s">
        <v>21</v>
      </c>
      <c r="L41" s="26">
        <f t="shared" si="1"/>
        <v>290180</v>
      </c>
      <c r="M41" s="21">
        <f t="shared" si="0"/>
        <v>325001.60000000003</v>
      </c>
      <c r="N41" s="24"/>
      <c r="O41" s="24"/>
    </row>
    <row r="42" spans="1:15" ht="42" customHeight="1">
      <c r="A42" s="22">
        <v>28</v>
      </c>
      <c r="B42" s="1" t="s">
        <v>104</v>
      </c>
      <c r="C42" s="25" t="s">
        <v>105</v>
      </c>
      <c r="D42" s="1" t="s">
        <v>37</v>
      </c>
      <c r="E42" s="1" t="s">
        <v>106</v>
      </c>
      <c r="F42" s="25" t="s">
        <v>107</v>
      </c>
      <c r="G42" s="12" t="s">
        <v>19</v>
      </c>
      <c r="H42" s="40">
        <v>5</v>
      </c>
      <c r="I42" s="26">
        <v>16071</v>
      </c>
      <c r="J42" s="1" t="s">
        <v>61</v>
      </c>
      <c r="K42" s="22" t="s">
        <v>21</v>
      </c>
      <c r="L42" s="26">
        <f t="shared" si="1"/>
        <v>80355</v>
      </c>
      <c r="M42" s="21">
        <f t="shared" si="0"/>
        <v>89997.6</v>
      </c>
      <c r="N42" s="24"/>
      <c r="O42" s="24"/>
    </row>
    <row r="43" spans="1:15" ht="69" customHeight="1">
      <c r="A43" s="22">
        <v>29</v>
      </c>
      <c r="B43" s="1" t="s">
        <v>108</v>
      </c>
      <c r="C43" s="12" t="s">
        <v>109</v>
      </c>
      <c r="D43" s="1" t="s">
        <v>16</v>
      </c>
      <c r="E43" s="1" t="s">
        <v>110</v>
      </c>
      <c r="F43" s="12" t="s">
        <v>111</v>
      </c>
      <c r="G43" s="12" t="s">
        <v>19</v>
      </c>
      <c r="H43" s="40">
        <v>12</v>
      </c>
      <c r="I43" s="26">
        <v>6696</v>
      </c>
      <c r="J43" s="1" t="s">
        <v>61</v>
      </c>
      <c r="K43" s="22" t="s">
        <v>21</v>
      </c>
      <c r="L43" s="26">
        <f t="shared" si="1"/>
        <v>80352</v>
      </c>
      <c r="M43" s="21">
        <f t="shared" si="0"/>
        <v>89994.240000000005</v>
      </c>
      <c r="N43" s="24"/>
      <c r="O43" s="24"/>
    </row>
    <row r="44" spans="1:15" ht="51" customHeight="1">
      <c r="A44" s="22">
        <v>30</v>
      </c>
      <c r="B44" s="1" t="s">
        <v>112</v>
      </c>
      <c r="C44" s="40" t="s">
        <v>113</v>
      </c>
      <c r="D44" s="1" t="s">
        <v>37</v>
      </c>
      <c r="E44" s="1" t="s">
        <v>114</v>
      </c>
      <c r="F44" s="40" t="s">
        <v>115</v>
      </c>
      <c r="G44" s="12" t="s">
        <v>19</v>
      </c>
      <c r="H44" s="40">
        <v>1</v>
      </c>
      <c r="I44" s="26">
        <v>370399</v>
      </c>
      <c r="J44" s="1" t="s">
        <v>61</v>
      </c>
      <c r="K44" s="22" t="s">
        <v>21</v>
      </c>
      <c r="L44" s="26">
        <f>H44*I44</f>
        <v>370399</v>
      </c>
      <c r="M44" s="21">
        <f>L44*1.12</f>
        <v>414846.88000000006</v>
      </c>
      <c r="N44" s="24"/>
      <c r="O44" s="24"/>
    </row>
    <row r="45" spans="1:15" ht="51" customHeight="1">
      <c r="A45" s="81" t="s">
        <v>745</v>
      </c>
      <c r="B45" s="82"/>
      <c r="C45" s="1" t="s">
        <v>746</v>
      </c>
      <c r="D45" s="83" t="s">
        <v>16</v>
      </c>
      <c r="E45" s="1"/>
      <c r="F45" s="40" t="s">
        <v>747</v>
      </c>
      <c r="G45" s="40" t="s">
        <v>48</v>
      </c>
      <c r="H45" s="40">
        <v>4</v>
      </c>
      <c r="I45" s="26">
        <v>90629</v>
      </c>
      <c r="J45" s="1" t="s">
        <v>61</v>
      </c>
      <c r="K45" s="22" t="s">
        <v>21</v>
      </c>
      <c r="L45" s="1">
        <f>H45*I45</f>
        <v>362516</v>
      </c>
      <c r="M45" s="26">
        <f>L45*1.12</f>
        <v>406017.92000000004</v>
      </c>
      <c r="N45" s="24"/>
      <c r="O45" s="24"/>
    </row>
    <row r="46" spans="1:15" ht="45.75" customHeight="1">
      <c r="A46" s="22" t="s">
        <v>748</v>
      </c>
      <c r="B46" s="82"/>
      <c r="C46" s="40" t="s">
        <v>749</v>
      </c>
      <c r="D46" s="83" t="s">
        <v>16</v>
      </c>
      <c r="E46" s="1"/>
      <c r="F46" s="3" t="s">
        <v>115</v>
      </c>
      <c r="G46" s="12" t="s">
        <v>48</v>
      </c>
      <c r="H46" s="40">
        <v>1</v>
      </c>
      <c r="I46" s="26">
        <v>370000</v>
      </c>
      <c r="J46" s="1" t="s">
        <v>61</v>
      </c>
      <c r="K46" s="22" t="s">
        <v>21</v>
      </c>
      <c r="L46" s="26">
        <f>H46*I46</f>
        <v>370000</v>
      </c>
      <c r="M46" s="21">
        <f>L46*1.12</f>
        <v>414400.00000000006</v>
      </c>
      <c r="N46" s="24"/>
      <c r="O46" s="24"/>
    </row>
    <row r="47" spans="1:15" ht="45.75" customHeight="1">
      <c r="A47" s="22">
        <v>31</v>
      </c>
      <c r="B47" s="1"/>
      <c r="C47" s="40" t="s">
        <v>727</v>
      </c>
      <c r="D47" s="1" t="s">
        <v>16</v>
      </c>
      <c r="E47" s="1"/>
      <c r="F47" s="40" t="s">
        <v>728</v>
      </c>
      <c r="G47" s="12" t="s">
        <v>732</v>
      </c>
      <c r="H47" s="40">
        <v>1</v>
      </c>
      <c r="I47" s="26">
        <v>400000</v>
      </c>
      <c r="J47" s="1" t="s">
        <v>729</v>
      </c>
      <c r="K47" s="22" t="s">
        <v>508</v>
      </c>
      <c r="L47" s="26">
        <f t="shared" si="1"/>
        <v>400000</v>
      </c>
      <c r="M47" s="21">
        <f t="shared" si="0"/>
        <v>448000.00000000006</v>
      </c>
      <c r="N47" s="24"/>
      <c r="O47" s="24"/>
    </row>
    <row r="48" spans="1:15" ht="45.75" customHeight="1">
      <c r="A48" s="42" t="s">
        <v>737</v>
      </c>
      <c r="B48" s="1"/>
      <c r="C48" s="50" t="s">
        <v>727</v>
      </c>
      <c r="D48" s="1" t="s">
        <v>16</v>
      </c>
      <c r="E48" s="1"/>
      <c r="F48" s="40" t="s">
        <v>730</v>
      </c>
      <c r="G48" s="12" t="s">
        <v>732</v>
      </c>
      <c r="H48" s="40">
        <v>1</v>
      </c>
      <c r="I48" s="26">
        <v>280000</v>
      </c>
      <c r="J48" s="1" t="s">
        <v>61</v>
      </c>
      <c r="K48" s="22" t="s">
        <v>508</v>
      </c>
      <c r="L48" s="26">
        <f t="shared" si="1"/>
        <v>280000</v>
      </c>
      <c r="M48" s="21">
        <f t="shared" si="0"/>
        <v>313600.00000000006</v>
      </c>
      <c r="N48" s="24"/>
      <c r="O48" s="24"/>
    </row>
    <row r="49" spans="1:15" ht="69" customHeight="1">
      <c r="A49" s="22">
        <v>33</v>
      </c>
      <c r="B49" s="1" t="s">
        <v>116</v>
      </c>
      <c r="C49" s="40" t="s">
        <v>117</v>
      </c>
      <c r="D49" s="1" t="s">
        <v>16</v>
      </c>
      <c r="E49" s="1" t="s">
        <v>118</v>
      </c>
      <c r="F49" s="40" t="s">
        <v>119</v>
      </c>
      <c r="G49" s="12" t="s">
        <v>19</v>
      </c>
      <c r="H49" s="40">
        <v>1</v>
      </c>
      <c r="I49" s="26">
        <v>220000</v>
      </c>
      <c r="J49" s="1" t="s">
        <v>61</v>
      </c>
      <c r="K49" s="22" t="s">
        <v>21</v>
      </c>
      <c r="L49" s="26">
        <f t="shared" si="1"/>
        <v>220000</v>
      </c>
      <c r="M49" s="21">
        <f t="shared" si="0"/>
        <v>246400.00000000003</v>
      </c>
      <c r="N49" s="24"/>
      <c r="O49" s="24"/>
    </row>
    <row r="50" spans="1:15" ht="69" customHeight="1">
      <c r="A50" s="22">
        <v>34</v>
      </c>
      <c r="B50" s="1"/>
      <c r="C50" s="40" t="s">
        <v>731</v>
      </c>
      <c r="D50" s="1" t="s">
        <v>16</v>
      </c>
      <c r="E50" s="1" t="s">
        <v>118</v>
      </c>
      <c r="F50" s="40" t="s">
        <v>119</v>
      </c>
      <c r="G50" s="12" t="s">
        <v>732</v>
      </c>
      <c r="H50" s="40">
        <v>1</v>
      </c>
      <c r="I50" s="26">
        <v>220000</v>
      </c>
      <c r="J50" s="1" t="s">
        <v>61</v>
      </c>
      <c r="K50" s="22" t="s">
        <v>508</v>
      </c>
      <c r="L50" s="26">
        <f>H50*I50</f>
        <v>220000</v>
      </c>
      <c r="M50" s="21">
        <f>L50*1.12</f>
        <v>246400.00000000003</v>
      </c>
      <c r="N50" s="24"/>
      <c r="O50" s="24"/>
    </row>
    <row r="51" spans="1:15" ht="44.25" customHeight="1">
      <c r="A51" s="46">
        <v>35</v>
      </c>
      <c r="B51" s="1"/>
      <c r="C51" s="40" t="s">
        <v>733</v>
      </c>
      <c r="D51" s="1" t="s">
        <v>16</v>
      </c>
      <c r="E51" s="1"/>
      <c r="F51" s="40" t="s">
        <v>734</v>
      </c>
      <c r="G51" s="12" t="s">
        <v>19</v>
      </c>
      <c r="H51" s="40">
        <v>1</v>
      </c>
      <c r="I51" s="26">
        <v>400000</v>
      </c>
      <c r="J51" s="1" t="s">
        <v>61</v>
      </c>
      <c r="K51" s="22" t="s">
        <v>508</v>
      </c>
      <c r="L51" s="26">
        <f t="shared" si="1"/>
        <v>400000</v>
      </c>
      <c r="M51" s="21">
        <f t="shared" si="0"/>
        <v>448000.00000000006</v>
      </c>
      <c r="N51" s="24"/>
      <c r="O51" s="24"/>
    </row>
    <row r="52" spans="1:15" ht="68.25" customHeight="1">
      <c r="A52" s="22">
        <v>36</v>
      </c>
      <c r="B52" s="1" t="s">
        <v>120</v>
      </c>
      <c r="C52" s="12" t="s">
        <v>121</v>
      </c>
      <c r="D52" s="1" t="s">
        <v>16</v>
      </c>
      <c r="E52" s="1" t="s">
        <v>122</v>
      </c>
      <c r="F52" s="12" t="s">
        <v>123</v>
      </c>
      <c r="G52" s="12" t="s">
        <v>19</v>
      </c>
      <c r="H52" s="40">
        <v>16</v>
      </c>
      <c r="I52" s="26">
        <v>7500</v>
      </c>
      <c r="J52" s="1" t="s">
        <v>61</v>
      </c>
      <c r="K52" s="22" t="s">
        <v>21</v>
      </c>
      <c r="L52" s="26">
        <f t="shared" si="1"/>
        <v>120000</v>
      </c>
      <c r="M52" s="21">
        <f t="shared" si="0"/>
        <v>134400</v>
      </c>
      <c r="N52" s="24"/>
      <c r="O52" s="24"/>
    </row>
    <row r="53" spans="1:15" ht="54.75" customHeight="1">
      <c r="A53" s="42" t="s">
        <v>738</v>
      </c>
      <c r="B53" s="1"/>
      <c r="C53" s="12" t="s">
        <v>121</v>
      </c>
      <c r="D53" s="1" t="s">
        <v>16</v>
      </c>
      <c r="E53" s="1" t="s">
        <v>122</v>
      </c>
      <c r="F53" s="12" t="s">
        <v>123</v>
      </c>
      <c r="G53" s="12" t="s">
        <v>19</v>
      </c>
      <c r="H53" s="40">
        <v>5</v>
      </c>
      <c r="I53" s="26">
        <v>7500</v>
      </c>
      <c r="J53" s="1" t="s">
        <v>61</v>
      </c>
      <c r="K53" s="22" t="s">
        <v>508</v>
      </c>
      <c r="L53" s="26">
        <f>H53*I53</f>
        <v>37500</v>
      </c>
      <c r="M53" s="21">
        <f>L53*1.12</f>
        <v>42000.000000000007</v>
      </c>
      <c r="N53" s="24"/>
      <c r="O53" s="24"/>
    </row>
    <row r="54" spans="1:15" ht="63.75" customHeight="1">
      <c r="A54" s="22">
        <v>38</v>
      </c>
      <c r="B54" s="1" t="s">
        <v>96</v>
      </c>
      <c r="C54" s="11" t="s">
        <v>97</v>
      </c>
      <c r="D54" s="1" t="s">
        <v>16</v>
      </c>
      <c r="E54" s="1" t="s">
        <v>124</v>
      </c>
      <c r="F54" s="11" t="s">
        <v>125</v>
      </c>
      <c r="G54" s="12" t="s">
        <v>19</v>
      </c>
      <c r="H54" s="40">
        <v>25</v>
      </c>
      <c r="I54" s="26">
        <v>2500</v>
      </c>
      <c r="J54" s="1" t="s">
        <v>61</v>
      </c>
      <c r="K54" s="22" t="s">
        <v>21</v>
      </c>
      <c r="L54" s="26">
        <f t="shared" si="1"/>
        <v>62500</v>
      </c>
      <c r="M54" s="21">
        <f t="shared" si="0"/>
        <v>70000</v>
      </c>
      <c r="N54" s="24"/>
      <c r="O54" s="33"/>
    </row>
    <row r="55" spans="1:15" ht="63.75" customHeight="1">
      <c r="A55" s="22">
        <v>39</v>
      </c>
      <c r="B55" s="1" t="s">
        <v>92</v>
      </c>
      <c r="C55" s="11" t="s">
        <v>126</v>
      </c>
      <c r="D55" s="1" t="s">
        <v>37</v>
      </c>
      <c r="E55" s="1" t="s">
        <v>127</v>
      </c>
      <c r="F55" s="11" t="s">
        <v>128</v>
      </c>
      <c r="G55" s="12" t="s">
        <v>19</v>
      </c>
      <c r="H55" s="40">
        <v>8</v>
      </c>
      <c r="I55" s="26">
        <v>23000</v>
      </c>
      <c r="J55" s="1" t="s">
        <v>61</v>
      </c>
      <c r="K55" s="22" t="s">
        <v>21</v>
      </c>
      <c r="L55" s="26">
        <f t="shared" si="1"/>
        <v>184000</v>
      </c>
      <c r="M55" s="21">
        <f t="shared" si="0"/>
        <v>206080.00000000003</v>
      </c>
      <c r="N55" s="24"/>
      <c r="O55" s="33"/>
    </row>
    <row r="56" spans="1:15" ht="44.25" customHeight="1">
      <c r="A56" s="22">
        <v>40</v>
      </c>
      <c r="B56" s="1"/>
      <c r="C56" s="11" t="s">
        <v>126</v>
      </c>
      <c r="D56" s="1" t="s">
        <v>16</v>
      </c>
      <c r="E56" s="1" t="s">
        <v>127</v>
      </c>
      <c r="F56" s="11" t="s">
        <v>128</v>
      </c>
      <c r="G56" s="12" t="s">
        <v>19</v>
      </c>
      <c r="H56" s="40">
        <v>6</v>
      </c>
      <c r="I56" s="26">
        <v>23000</v>
      </c>
      <c r="J56" s="1" t="s">
        <v>61</v>
      </c>
      <c r="K56" s="22" t="s">
        <v>508</v>
      </c>
      <c r="L56" s="26">
        <f>H56*I56</f>
        <v>138000</v>
      </c>
      <c r="M56" s="21">
        <f>L56*1.12</f>
        <v>154560.00000000003</v>
      </c>
      <c r="N56" s="24"/>
      <c r="O56" s="24"/>
    </row>
    <row r="57" spans="1:15" ht="46.5" customHeight="1">
      <c r="A57" s="22">
        <v>41</v>
      </c>
      <c r="B57" s="1" t="s">
        <v>129</v>
      </c>
      <c r="C57" s="11" t="s">
        <v>130</v>
      </c>
      <c r="D57" s="1" t="s">
        <v>37</v>
      </c>
      <c r="E57" s="1" t="s">
        <v>131</v>
      </c>
      <c r="F57" s="11" t="s">
        <v>132</v>
      </c>
      <c r="G57" s="12" t="s">
        <v>19</v>
      </c>
      <c r="H57" s="40">
        <v>8</v>
      </c>
      <c r="I57" s="26">
        <v>15950</v>
      </c>
      <c r="J57" s="1" t="s">
        <v>61</v>
      </c>
      <c r="K57" s="22" t="s">
        <v>21</v>
      </c>
      <c r="L57" s="26">
        <f t="shared" si="1"/>
        <v>127600</v>
      </c>
      <c r="M57" s="21">
        <f t="shared" si="0"/>
        <v>142912</v>
      </c>
      <c r="N57" s="24"/>
      <c r="O57" s="24"/>
    </row>
    <row r="58" spans="1:15" ht="44.25" customHeight="1">
      <c r="A58" s="22">
        <v>42</v>
      </c>
      <c r="B58" s="1"/>
      <c r="C58" s="11" t="s">
        <v>130</v>
      </c>
      <c r="D58" s="1" t="s">
        <v>16</v>
      </c>
      <c r="E58" s="1" t="s">
        <v>131</v>
      </c>
      <c r="F58" s="11" t="s">
        <v>132</v>
      </c>
      <c r="G58" s="12" t="s">
        <v>19</v>
      </c>
      <c r="H58" s="40">
        <v>4</v>
      </c>
      <c r="I58" s="26">
        <v>25732</v>
      </c>
      <c r="J58" s="1" t="s">
        <v>61</v>
      </c>
      <c r="K58" s="22" t="s">
        <v>508</v>
      </c>
      <c r="L58" s="26">
        <f>H58*I58</f>
        <v>102928</v>
      </c>
      <c r="M58" s="21">
        <f>L58*1.12</f>
        <v>115279.36000000002</v>
      </c>
      <c r="N58" s="24"/>
      <c r="O58" s="24"/>
    </row>
    <row r="59" spans="1:15" ht="54.75" customHeight="1">
      <c r="A59" s="22">
        <v>43</v>
      </c>
      <c r="B59" s="1" t="s">
        <v>133</v>
      </c>
      <c r="C59" s="11" t="s">
        <v>134</v>
      </c>
      <c r="D59" s="1" t="s">
        <v>68</v>
      </c>
      <c r="E59" s="1" t="s">
        <v>133</v>
      </c>
      <c r="F59" s="11" t="s">
        <v>134</v>
      </c>
      <c r="G59" s="12" t="s">
        <v>19</v>
      </c>
      <c r="H59" s="40">
        <v>1</v>
      </c>
      <c r="I59" s="26">
        <v>8097429</v>
      </c>
      <c r="J59" s="1" t="s">
        <v>135</v>
      </c>
      <c r="K59" s="22" t="s">
        <v>21</v>
      </c>
      <c r="L59" s="26">
        <f t="shared" si="1"/>
        <v>8097429</v>
      </c>
      <c r="M59" s="21">
        <f t="shared" si="0"/>
        <v>9069120.4800000004</v>
      </c>
      <c r="N59" s="24"/>
      <c r="O59" s="33"/>
    </row>
    <row r="60" spans="1:15" ht="51.75" customHeight="1">
      <c r="A60" s="22">
        <v>45</v>
      </c>
      <c r="B60" s="1" t="s">
        <v>136</v>
      </c>
      <c r="C60" s="12" t="s">
        <v>137</v>
      </c>
      <c r="D60" s="12" t="s">
        <v>16</v>
      </c>
      <c r="E60" s="12" t="s">
        <v>138</v>
      </c>
      <c r="F60" s="12" t="s">
        <v>139</v>
      </c>
      <c r="G60" s="12" t="s">
        <v>140</v>
      </c>
      <c r="H60" s="40">
        <v>1</v>
      </c>
      <c r="I60" s="26">
        <v>477679</v>
      </c>
      <c r="J60" s="1" t="s">
        <v>141</v>
      </c>
      <c r="K60" s="22" t="s">
        <v>21</v>
      </c>
      <c r="L60" s="26">
        <f t="shared" si="1"/>
        <v>477679</v>
      </c>
      <c r="M60" s="21">
        <f t="shared" si="0"/>
        <v>535000.4800000001</v>
      </c>
      <c r="N60" s="24"/>
      <c r="O60" s="33"/>
    </row>
    <row r="61" spans="1:15" ht="61.5" customHeight="1">
      <c r="A61" s="22">
        <v>46</v>
      </c>
      <c r="B61" s="1" t="s">
        <v>136</v>
      </c>
      <c r="C61" s="44" t="s">
        <v>137</v>
      </c>
      <c r="D61" s="12" t="s">
        <v>16</v>
      </c>
      <c r="E61" s="44" t="s">
        <v>142</v>
      </c>
      <c r="F61" s="44" t="s">
        <v>143</v>
      </c>
      <c r="G61" s="12" t="s">
        <v>140</v>
      </c>
      <c r="H61" s="40">
        <v>1</v>
      </c>
      <c r="I61" s="26">
        <v>29475</v>
      </c>
      <c r="J61" s="1" t="s">
        <v>141</v>
      </c>
      <c r="K61" s="22" t="s">
        <v>21</v>
      </c>
      <c r="L61" s="26">
        <f t="shared" si="1"/>
        <v>29475</v>
      </c>
      <c r="M61" s="21">
        <f t="shared" si="0"/>
        <v>33012</v>
      </c>
      <c r="N61" s="24"/>
      <c r="O61" s="24"/>
    </row>
    <row r="62" spans="1:15" ht="57" customHeight="1">
      <c r="A62" s="22">
        <v>47</v>
      </c>
      <c r="B62" s="1" t="s">
        <v>136</v>
      </c>
      <c r="C62" s="12" t="s">
        <v>137</v>
      </c>
      <c r="D62" s="12" t="s">
        <v>16</v>
      </c>
      <c r="E62" s="12" t="s">
        <v>144</v>
      </c>
      <c r="F62" s="12" t="s">
        <v>145</v>
      </c>
      <c r="G62" s="12" t="s">
        <v>140</v>
      </c>
      <c r="H62" s="40">
        <v>29</v>
      </c>
      <c r="I62" s="26">
        <v>55580</v>
      </c>
      <c r="J62" s="1" t="s">
        <v>141</v>
      </c>
      <c r="K62" s="22" t="s">
        <v>21</v>
      </c>
      <c r="L62" s="26">
        <f t="shared" si="1"/>
        <v>1611820</v>
      </c>
      <c r="M62" s="21">
        <f t="shared" si="0"/>
        <v>1805238.4000000001</v>
      </c>
      <c r="N62" s="24"/>
      <c r="O62" s="24"/>
    </row>
    <row r="63" spans="1:15" ht="43.5" customHeight="1">
      <c r="A63" s="22">
        <v>48</v>
      </c>
      <c r="B63" s="1" t="s">
        <v>136</v>
      </c>
      <c r="C63" s="12" t="s">
        <v>137</v>
      </c>
      <c r="D63" s="12" t="s">
        <v>16</v>
      </c>
      <c r="E63" s="12" t="s">
        <v>146</v>
      </c>
      <c r="F63" s="12" t="s">
        <v>147</v>
      </c>
      <c r="G63" s="12" t="s">
        <v>140</v>
      </c>
      <c r="H63" s="40">
        <v>29</v>
      </c>
      <c r="I63" s="26">
        <v>29375</v>
      </c>
      <c r="J63" s="1" t="s">
        <v>141</v>
      </c>
      <c r="K63" s="22" t="s">
        <v>21</v>
      </c>
      <c r="L63" s="26">
        <f t="shared" si="1"/>
        <v>851875</v>
      </c>
      <c r="M63" s="21">
        <f t="shared" si="0"/>
        <v>954100.00000000012</v>
      </c>
      <c r="N63" s="24"/>
      <c r="O63" s="24"/>
    </row>
    <row r="64" spans="1:15" ht="40.5" customHeight="1">
      <c r="A64" s="22">
        <v>49</v>
      </c>
      <c r="B64" s="1" t="s">
        <v>136</v>
      </c>
      <c r="C64" s="12" t="s">
        <v>137</v>
      </c>
      <c r="D64" s="12" t="s">
        <v>16</v>
      </c>
      <c r="E64" s="12" t="s">
        <v>148</v>
      </c>
      <c r="F64" s="12" t="s">
        <v>149</v>
      </c>
      <c r="G64" s="12" t="s">
        <v>140</v>
      </c>
      <c r="H64" s="40">
        <v>1</v>
      </c>
      <c r="I64" s="26">
        <v>22320</v>
      </c>
      <c r="J64" s="1" t="s">
        <v>141</v>
      </c>
      <c r="K64" s="22" t="s">
        <v>21</v>
      </c>
      <c r="L64" s="26">
        <f t="shared" si="1"/>
        <v>22320</v>
      </c>
      <c r="M64" s="21">
        <f t="shared" si="0"/>
        <v>24998.400000000001</v>
      </c>
      <c r="N64" s="24"/>
      <c r="O64" s="24"/>
    </row>
    <row r="65" spans="1:18" ht="56.25" customHeight="1">
      <c r="A65" s="22">
        <v>50</v>
      </c>
      <c r="B65" s="1" t="s">
        <v>136</v>
      </c>
      <c r="C65" s="12" t="s">
        <v>137</v>
      </c>
      <c r="D65" s="12" t="s">
        <v>16</v>
      </c>
      <c r="E65" s="12" t="s">
        <v>150</v>
      </c>
      <c r="F65" s="12" t="s">
        <v>151</v>
      </c>
      <c r="G65" s="12" t="s">
        <v>140</v>
      </c>
      <c r="H65" s="40">
        <v>1</v>
      </c>
      <c r="I65" s="26">
        <v>135000</v>
      </c>
      <c r="J65" s="1" t="s">
        <v>141</v>
      </c>
      <c r="K65" s="22" t="s">
        <v>21</v>
      </c>
      <c r="L65" s="26">
        <f t="shared" si="1"/>
        <v>135000</v>
      </c>
      <c r="M65" s="21">
        <f t="shared" si="0"/>
        <v>151200</v>
      </c>
      <c r="N65" s="24"/>
      <c r="O65" s="24"/>
    </row>
    <row r="66" spans="1:18" ht="45" customHeight="1">
      <c r="A66" s="22">
        <v>51</v>
      </c>
      <c r="B66" s="1" t="s">
        <v>136</v>
      </c>
      <c r="C66" s="12" t="s">
        <v>137</v>
      </c>
      <c r="D66" s="12" t="s">
        <v>16</v>
      </c>
      <c r="E66" s="51" t="s">
        <v>152</v>
      </c>
      <c r="F66" s="12" t="s">
        <v>152</v>
      </c>
      <c r="G66" s="12" t="s">
        <v>140</v>
      </c>
      <c r="H66" s="40">
        <v>1</v>
      </c>
      <c r="I66" s="26">
        <v>714286</v>
      </c>
      <c r="J66" s="1" t="s">
        <v>141</v>
      </c>
      <c r="K66" s="22" t="s">
        <v>21</v>
      </c>
      <c r="L66" s="26">
        <f t="shared" si="1"/>
        <v>714286</v>
      </c>
      <c r="M66" s="21">
        <f t="shared" si="0"/>
        <v>800000.32000000007</v>
      </c>
      <c r="N66" s="24"/>
      <c r="O66" s="24"/>
    </row>
    <row r="67" spans="1:18" ht="47.25" customHeight="1">
      <c r="A67" s="22">
        <v>52</v>
      </c>
      <c r="B67" s="1" t="s">
        <v>136</v>
      </c>
      <c r="C67" s="12" t="s">
        <v>137</v>
      </c>
      <c r="D67" s="12" t="s">
        <v>16</v>
      </c>
      <c r="E67" s="51" t="s">
        <v>153</v>
      </c>
      <c r="F67" s="12" t="s">
        <v>153</v>
      </c>
      <c r="G67" s="12" t="s">
        <v>140</v>
      </c>
      <c r="H67" s="40">
        <v>1</v>
      </c>
      <c r="I67" s="26">
        <v>986607</v>
      </c>
      <c r="J67" s="1" t="s">
        <v>141</v>
      </c>
      <c r="K67" s="22" t="s">
        <v>21</v>
      </c>
      <c r="L67" s="26">
        <f t="shared" si="1"/>
        <v>986607</v>
      </c>
      <c r="M67" s="21">
        <f t="shared" si="0"/>
        <v>1104999.8400000001</v>
      </c>
      <c r="N67" s="24"/>
      <c r="O67" s="24"/>
    </row>
    <row r="68" spans="1:18" s="2" customFormat="1" ht="45.75" customHeight="1">
      <c r="A68" s="22">
        <v>53</v>
      </c>
      <c r="B68" s="1" t="s">
        <v>136</v>
      </c>
      <c r="C68" s="12" t="s">
        <v>137</v>
      </c>
      <c r="D68" s="12" t="s">
        <v>16</v>
      </c>
      <c r="E68" s="12" t="s">
        <v>154</v>
      </c>
      <c r="F68" s="12" t="s">
        <v>155</v>
      </c>
      <c r="G68" s="12" t="s">
        <v>140</v>
      </c>
      <c r="H68" s="40">
        <v>1</v>
      </c>
      <c r="I68" s="26">
        <v>180792</v>
      </c>
      <c r="J68" s="1" t="s">
        <v>141</v>
      </c>
      <c r="K68" s="22" t="s">
        <v>21</v>
      </c>
      <c r="L68" s="26">
        <f t="shared" si="1"/>
        <v>180792</v>
      </c>
      <c r="M68" s="21">
        <f t="shared" si="0"/>
        <v>202487.04000000001</v>
      </c>
      <c r="N68" s="24"/>
      <c r="O68" s="24"/>
      <c r="Q68" s="7"/>
      <c r="R68" s="7"/>
    </row>
    <row r="69" spans="1:18" ht="42" customHeight="1">
      <c r="A69" s="22">
        <v>54</v>
      </c>
      <c r="B69" s="1" t="s">
        <v>136</v>
      </c>
      <c r="C69" s="44" t="s">
        <v>137</v>
      </c>
      <c r="D69" s="12" t="s">
        <v>68</v>
      </c>
      <c r="E69" s="12" t="s">
        <v>156</v>
      </c>
      <c r="F69" s="44" t="s">
        <v>157</v>
      </c>
      <c r="G69" s="44" t="s">
        <v>140</v>
      </c>
      <c r="H69" s="40">
        <v>1</v>
      </c>
      <c r="I69" s="26">
        <v>15000000</v>
      </c>
      <c r="J69" s="1" t="s">
        <v>790</v>
      </c>
      <c r="K69" s="22" t="s">
        <v>21</v>
      </c>
      <c r="L69" s="26">
        <f t="shared" si="1"/>
        <v>15000000</v>
      </c>
      <c r="M69" s="21">
        <f t="shared" si="0"/>
        <v>16800000</v>
      </c>
      <c r="N69" s="24"/>
      <c r="O69" s="24"/>
      <c r="P69" s="3"/>
    </row>
    <row r="70" spans="1:18" ht="45" customHeight="1">
      <c r="A70" s="22">
        <v>55</v>
      </c>
      <c r="B70" s="1" t="s">
        <v>136</v>
      </c>
      <c r="C70" s="44" t="s">
        <v>137</v>
      </c>
      <c r="D70" s="12" t="s">
        <v>16</v>
      </c>
      <c r="E70" s="12" t="s">
        <v>158</v>
      </c>
      <c r="F70" s="44" t="s">
        <v>159</v>
      </c>
      <c r="G70" s="44" t="s">
        <v>140</v>
      </c>
      <c r="H70" s="40">
        <v>1</v>
      </c>
      <c r="I70" s="26">
        <v>15000</v>
      </c>
      <c r="J70" s="1" t="s">
        <v>141</v>
      </c>
      <c r="K70" s="22" t="s">
        <v>21</v>
      </c>
      <c r="L70" s="26">
        <f t="shared" si="1"/>
        <v>15000</v>
      </c>
      <c r="M70" s="21">
        <f t="shared" si="0"/>
        <v>16800</v>
      </c>
      <c r="N70" s="24"/>
      <c r="O70" s="24"/>
    </row>
    <row r="71" spans="1:18" ht="44.25" customHeight="1">
      <c r="A71" s="22">
        <v>56</v>
      </c>
      <c r="B71" s="1" t="s">
        <v>136</v>
      </c>
      <c r="C71" s="44" t="s">
        <v>137</v>
      </c>
      <c r="D71" s="12" t="s">
        <v>16</v>
      </c>
      <c r="E71" s="12" t="s">
        <v>160</v>
      </c>
      <c r="F71" s="44" t="s">
        <v>161</v>
      </c>
      <c r="G71" s="44" t="s">
        <v>140</v>
      </c>
      <c r="H71" s="40">
        <v>1</v>
      </c>
      <c r="I71" s="26">
        <v>10000</v>
      </c>
      <c r="J71" s="1" t="s">
        <v>141</v>
      </c>
      <c r="K71" s="46" t="s">
        <v>21</v>
      </c>
      <c r="L71" s="26">
        <f t="shared" si="1"/>
        <v>10000</v>
      </c>
      <c r="M71" s="21">
        <f t="shared" si="0"/>
        <v>11200.000000000002</v>
      </c>
      <c r="N71" s="24"/>
      <c r="O71" s="24"/>
    </row>
    <row r="72" spans="1:18" ht="69.75" customHeight="1">
      <c r="A72" s="42" t="s">
        <v>791</v>
      </c>
      <c r="B72" s="1"/>
      <c r="C72" s="44" t="s">
        <v>792</v>
      </c>
      <c r="D72" s="12" t="s">
        <v>16</v>
      </c>
      <c r="E72" s="12"/>
      <c r="F72" s="44" t="s">
        <v>793</v>
      </c>
      <c r="G72" s="44" t="s">
        <v>140</v>
      </c>
      <c r="H72" s="40">
        <v>1</v>
      </c>
      <c r="I72" s="26">
        <v>90000</v>
      </c>
      <c r="J72" s="1" t="s">
        <v>141</v>
      </c>
      <c r="K72" s="46" t="s">
        <v>21</v>
      </c>
      <c r="L72" s="26">
        <f t="shared" si="1"/>
        <v>90000</v>
      </c>
      <c r="M72" s="21">
        <f t="shared" si="0"/>
        <v>100800.00000000001</v>
      </c>
      <c r="N72" s="24"/>
      <c r="O72" s="24"/>
    </row>
    <row r="73" spans="1:18" ht="42.75" customHeight="1">
      <c r="A73" s="22">
        <v>57</v>
      </c>
      <c r="B73" s="1" t="s">
        <v>162</v>
      </c>
      <c r="C73" s="12" t="s">
        <v>163</v>
      </c>
      <c r="D73" s="1" t="s">
        <v>16</v>
      </c>
      <c r="E73" s="1" t="s">
        <v>164</v>
      </c>
      <c r="F73" s="12" t="s">
        <v>163</v>
      </c>
      <c r="G73" s="41" t="s">
        <v>19</v>
      </c>
      <c r="H73" s="40">
        <v>40</v>
      </c>
      <c r="I73" s="26">
        <f>136</f>
        <v>136</v>
      </c>
      <c r="J73" s="1" t="s">
        <v>61</v>
      </c>
      <c r="K73" s="22" t="s">
        <v>21</v>
      </c>
      <c r="L73" s="26">
        <f t="shared" si="1"/>
        <v>5440</v>
      </c>
      <c r="M73" s="21">
        <f t="shared" si="0"/>
        <v>6092.8</v>
      </c>
      <c r="N73" s="24"/>
      <c r="O73" s="24"/>
    </row>
    <row r="74" spans="1:18" ht="43.5" customHeight="1">
      <c r="A74" s="22">
        <v>58</v>
      </c>
      <c r="B74" s="12" t="s">
        <v>165</v>
      </c>
      <c r="C74" s="12" t="s">
        <v>165</v>
      </c>
      <c r="D74" s="1" t="s">
        <v>16</v>
      </c>
      <c r="E74" s="12" t="s">
        <v>165</v>
      </c>
      <c r="F74" s="12" t="s">
        <v>165</v>
      </c>
      <c r="G74" s="12" t="s">
        <v>48</v>
      </c>
      <c r="H74" s="40">
        <v>50</v>
      </c>
      <c r="I74" s="26">
        <f>136</f>
        <v>136</v>
      </c>
      <c r="J74" s="1" t="s">
        <v>61</v>
      </c>
      <c r="K74" s="22" t="s">
        <v>21</v>
      </c>
      <c r="L74" s="26">
        <f t="shared" si="1"/>
        <v>6800</v>
      </c>
      <c r="M74" s="21">
        <f t="shared" si="0"/>
        <v>7616.0000000000009</v>
      </c>
      <c r="N74" s="24"/>
      <c r="O74" s="24"/>
    </row>
    <row r="75" spans="1:18" ht="38.25" customHeight="1">
      <c r="A75" s="22">
        <v>59</v>
      </c>
      <c r="B75" s="12" t="s">
        <v>166</v>
      </c>
      <c r="C75" s="12" t="s">
        <v>166</v>
      </c>
      <c r="D75" s="1" t="s">
        <v>16</v>
      </c>
      <c r="E75" s="12" t="s">
        <v>166</v>
      </c>
      <c r="F75" s="12" t="s">
        <v>166</v>
      </c>
      <c r="G75" s="12" t="s">
        <v>19</v>
      </c>
      <c r="H75" s="40">
        <v>50</v>
      </c>
      <c r="I75" s="26">
        <v>255</v>
      </c>
      <c r="J75" s="1" t="s">
        <v>61</v>
      </c>
      <c r="K75" s="22" t="s">
        <v>21</v>
      </c>
      <c r="L75" s="26">
        <f t="shared" si="1"/>
        <v>12750</v>
      </c>
      <c r="M75" s="21">
        <f t="shared" si="0"/>
        <v>14280.000000000002</v>
      </c>
      <c r="N75" s="24"/>
      <c r="O75" s="24"/>
    </row>
    <row r="76" spans="1:18" s="2" customFormat="1" ht="73.5" customHeight="1">
      <c r="A76" s="22">
        <v>60</v>
      </c>
      <c r="B76" s="12" t="s">
        <v>167</v>
      </c>
      <c r="C76" s="12" t="s">
        <v>167</v>
      </c>
      <c r="D76" s="1" t="s">
        <v>16</v>
      </c>
      <c r="E76" s="12" t="s">
        <v>168</v>
      </c>
      <c r="F76" s="12" t="s">
        <v>169</v>
      </c>
      <c r="G76" s="12" t="s">
        <v>19</v>
      </c>
      <c r="H76" s="40">
        <v>100</v>
      </c>
      <c r="I76" s="26">
        <v>255</v>
      </c>
      <c r="J76" s="1" t="s">
        <v>61</v>
      </c>
      <c r="K76" s="22" t="s">
        <v>21</v>
      </c>
      <c r="L76" s="26">
        <f t="shared" si="1"/>
        <v>25500</v>
      </c>
      <c r="M76" s="21">
        <f t="shared" si="0"/>
        <v>28560.000000000004</v>
      </c>
      <c r="N76" s="24"/>
      <c r="O76" s="24"/>
      <c r="Q76" s="7"/>
      <c r="R76" s="7"/>
    </row>
    <row r="77" spans="1:18" s="2" customFormat="1" ht="40.5" customHeight="1">
      <c r="A77" s="22">
        <v>61</v>
      </c>
      <c r="B77" s="1" t="s">
        <v>170</v>
      </c>
      <c r="C77" s="12" t="s">
        <v>171</v>
      </c>
      <c r="D77" s="1" t="s">
        <v>16</v>
      </c>
      <c r="E77" s="11" t="s">
        <v>172</v>
      </c>
      <c r="F77" s="12" t="s">
        <v>173</v>
      </c>
      <c r="G77" s="12" t="s">
        <v>19</v>
      </c>
      <c r="H77" s="40">
        <v>2000</v>
      </c>
      <c r="I77" s="26">
        <v>22</v>
      </c>
      <c r="J77" s="1" t="s">
        <v>61</v>
      </c>
      <c r="K77" s="22" t="s">
        <v>21</v>
      </c>
      <c r="L77" s="26">
        <f t="shared" si="1"/>
        <v>44000</v>
      </c>
      <c r="M77" s="21">
        <f t="shared" si="0"/>
        <v>49280.000000000007</v>
      </c>
      <c r="N77" s="24"/>
      <c r="O77" s="24"/>
      <c r="Q77" s="7"/>
      <c r="R77" s="7"/>
    </row>
    <row r="78" spans="1:18" s="2" customFormat="1" ht="63.75" customHeight="1">
      <c r="A78" s="22">
        <v>62</v>
      </c>
      <c r="B78" s="1" t="s">
        <v>174</v>
      </c>
      <c r="C78" s="12" t="s">
        <v>175</v>
      </c>
      <c r="D78" s="1" t="s">
        <v>16</v>
      </c>
      <c r="E78" s="11" t="s">
        <v>176</v>
      </c>
      <c r="F78" s="12" t="s">
        <v>177</v>
      </c>
      <c r="G78" s="12" t="s">
        <v>48</v>
      </c>
      <c r="H78" s="40">
        <v>181</v>
      </c>
      <c r="I78" s="26">
        <v>500</v>
      </c>
      <c r="J78" s="1" t="s">
        <v>739</v>
      </c>
      <c r="K78" s="22" t="s">
        <v>21</v>
      </c>
      <c r="L78" s="26">
        <f t="shared" si="1"/>
        <v>90500</v>
      </c>
      <c r="M78" s="21">
        <f t="shared" si="0"/>
        <v>101360.00000000001</v>
      </c>
      <c r="N78" s="24"/>
      <c r="O78" s="24"/>
      <c r="Q78" s="7"/>
      <c r="R78" s="7"/>
    </row>
    <row r="79" spans="1:18" s="2" customFormat="1" ht="39" customHeight="1">
      <c r="A79" s="22">
        <v>63</v>
      </c>
      <c r="B79" s="1" t="s">
        <v>179</v>
      </c>
      <c r="C79" s="40" t="s">
        <v>180</v>
      </c>
      <c r="D79" s="1" t="s">
        <v>37</v>
      </c>
      <c r="E79" s="11" t="s">
        <v>181</v>
      </c>
      <c r="F79" s="40" t="s">
        <v>182</v>
      </c>
      <c r="G79" s="12" t="s">
        <v>19</v>
      </c>
      <c r="H79" s="40">
        <v>14</v>
      </c>
      <c r="I79" s="26">
        <f>10000</f>
        <v>10000</v>
      </c>
      <c r="J79" s="1" t="s">
        <v>61</v>
      </c>
      <c r="K79" s="22" t="s">
        <v>21</v>
      </c>
      <c r="L79" s="26">
        <f t="shared" si="1"/>
        <v>140000</v>
      </c>
      <c r="M79" s="21">
        <f t="shared" si="0"/>
        <v>156800.00000000003</v>
      </c>
      <c r="N79" s="24"/>
      <c r="O79" s="24"/>
      <c r="Q79" s="7"/>
      <c r="R79" s="7"/>
    </row>
    <row r="80" spans="1:18" s="2" customFormat="1" ht="48.75" customHeight="1">
      <c r="A80" s="22">
        <v>64</v>
      </c>
      <c r="B80" s="51" t="s">
        <v>183</v>
      </c>
      <c r="C80" s="12" t="s">
        <v>183</v>
      </c>
      <c r="D80" s="1" t="s">
        <v>16</v>
      </c>
      <c r="E80" s="12" t="s">
        <v>184</v>
      </c>
      <c r="F80" s="12" t="s">
        <v>184</v>
      </c>
      <c r="G80" s="12" t="s">
        <v>19</v>
      </c>
      <c r="H80" s="40">
        <v>16</v>
      </c>
      <c r="I80" s="26">
        <v>295</v>
      </c>
      <c r="J80" s="11" t="s">
        <v>185</v>
      </c>
      <c r="K80" s="22" t="s">
        <v>21</v>
      </c>
      <c r="L80" s="26">
        <f t="shared" si="1"/>
        <v>4720</v>
      </c>
      <c r="M80" s="21">
        <f t="shared" si="0"/>
        <v>5286.4000000000005</v>
      </c>
      <c r="N80" s="24"/>
      <c r="O80" s="24"/>
      <c r="Q80" s="7"/>
      <c r="R80" s="7"/>
    </row>
    <row r="81" spans="1:18" s="2" customFormat="1" ht="39" customHeight="1">
      <c r="A81" s="22">
        <v>65</v>
      </c>
      <c r="B81" s="1" t="s">
        <v>186</v>
      </c>
      <c r="C81" s="44" t="s">
        <v>187</v>
      </c>
      <c r="D81" s="1" t="s">
        <v>16</v>
      </c>
      <c r="E81" s="1" t="s">
        <v>186</v>
      </c>
      <c r="F81" s="44" t="s">
        <v>187</v>
      </c>
      <c r="G81" s="12" t="s">
        <v>48</v>
      </c>
      <c r="H81" s="40">
        <v>3</v>
      </c>
      <c r="I81" s="26">
        <f>50000</f>
        <v>50000</v>
      </c>
      <c r="J81" s="11" t="s">
        <v>185</v>
      </c>
      <c r="K81" s="22" t="s">
        <v>21</v>
      </c>
      <c r="L81" s="26">
        <f t="shared" si="1"/>
        <v>150000</v>
      </c>
      <c r="M81" s="21">
        <f t="shared" si="0"/>
        <v>168000.00000000003</v>
      </c>
      <c r="N81" s="24"/>
      <c r="O81" s="24"/>
      <c r="Q81" s="7"/>
      <c r="R81" s="7"/>
    </row>
    <row r="82" spans="1:18" s="2" customFormat="1" ht="78" customHeight="1">
      <c r="A82" s="22">
        <v>67</v>
      </c>
      <c r="B82" s="1" t="s">
        <v>188</v>
      </c>
      <c r="C82" s="44" t="s">
        <v>189</v>
      </c>
      <c r="D82" s="1" t="s">
        <v>16</v>
      </c>
      <c r="E82" s="1" t="s">
        <v>188</v>
      </c>
      <c r="F82" s="44" t="s">
        <v>189</v>
      </c>
      <c r="G82" s="12" t="s">
        <v>48</v>
      </c>
      <c r="H82" s="40">
        <v>15</v>
      </c>
      <c r="I82" s="26">
        <f>250</f>
        <v>250</v>
      </c>
      <c r="J82" s="11" t="s">
        <v>185</v>
      </c>
      <c r="K82" s="22" t="s">
        <v>21</v>
      </c>
      <c r="L82" s="26">
        <f t="shared" si="1"/>
        <v>3750</v>
      </c>
      <c r="M82" s="21">
        <f t="shared" si="0"/>
        <v>4200</v>
      </c>
      <c r="N82" s="24"/>
      <c r="O82" s="24"/>
      <c r="Q82" s="7"/>
      <c r="R82" s="7"/>
    </row>
    <row r="83" spans="1:18" s="2" customFormat="1" ht="40.5" customHeight="1">
      <c r="A83" s="22">
        <v>68</v>
      </c>
      <c r="B83" s="1" t="s">
        <v>190</v>
      </c>
      <c r="C83" s="44" t="s">
        <v>191</v>
      </c>
      <c r="D83" s="1" t="s">
        <v>16</v>
      </c>
      <c r="E83" s="1" t="s">
        <v>192</v>
      </c>
      <c r="F83" s="44" t="s">
        <v>193</v>
      </c>
      <c r="G83" s="12" t="s">
        <v>19</v>
      </c>
      <c r="H83" s="40">
        <v>15</v>
      </c>
      <c r="I83" s="26">
        <v>14286</v>
      </c>
      <c r="J83" s="11" t="s">
        <v>185</v>
      </c>
      <c r="K83" s="22" t="s">
        <v>21</v>
      </c>
      <c r="L83" s="26">
        <f t="shared" ref="L83:L138" si="4">H83*I83</f>
        <v>214290</v>
      </c>
      <c r="M83" s="21">
        <f t="shared" si="0"/>
        <v>240004.80000000002</v>
      </c>
      <c r="N83" s="24"/>
      <c r="O83" s="24"/>
      <c r="Q83" s="7"/>
      <c r="R83" s="7"/>
    </row>
    <row r="84" spans="1:18" s="2" customFormat="1" ht="43.5" customHeight="1">
      <c r="A84" s="22">
        <v>69</v>
      </c>
      <c r="B84" s="1" t="s">
        <v>190</v>
      </c>
      <c r="C84" s="12" t="s">
        <v>191</v>
      </c>
      <c r="D84" s="1" t="s">
        <v>16</v>
      </c>
      <c r="E84" s="1" t="s">
        <v>194</v>
      </c>
      <c r="F84" s="12" t="s">
        <v>195</v>
      </c>
      <c r="G84" s="12" t="s">
        <v>19</v>
      </c>
      <c r="H84" s="40">
        <v>1</v>
      </c>
      <c r="I84" s="26">
        <v>15179</v>
      </c>
      <c r="J84" s="11" t="s">
        <v>185</v>
      </c>
      <c r="K84" s="22" t="s">
        <v>21</v>
      </c>
      <c r="L84" s="26">
        <f t="shared" si="4"/>
        <v>15179</v>
      </c>
      <c r="M84" s="21">
        <f t="shared" si="0"/>
        <v>17000.480000000003</v>
      </c>
      <c r="N84" s="24"/>
      <c r="O84" s="24"/>
      <c r="Q84" s="7"/>
      <c r="R84" s="7"/>
    </row>
    <row r="85" spans="1:18" s="2" customFormat="1" ht="45" customHeight="1">
      <c r="A85" s="22">
        <v>70</v>
      </c>
      <c r="B85" s="1" t="s">
        <v>196</v>
      </c>
      <c r="C85" s="12" t="s">
        <v>197</v>
      </c>
      <c r="D85" s="1" t="s">
        <v>37</v>
      </c>
      <c r="E85" s="1" t="s">
        <v>198</v>
      </c>
      <c r="F85" s="12" t="s">
        <v>199</v>
      </c>
      <c r="G85" s="12" t="s">
        <v>48</v>
      </c>
      <c r="H85" s="40">
        <v>20</v>
      </c>
      <c r="I85" s="26">
        <v>281</v>
      </c>
      <c r="J85" s="11" t="s">
        <v>61</v>
      </c>
      <c r="K85" s="22" t="s">
        <v>21</v>
      </c>
      <c r="L85" s="26">
        <f t="shared" si="4"/>
        <v>5620</v>
      </c>
      <c r="M85" s="21">
        <f t="shared" si="0"/>
        <v>6294.4000000000005</v>
      </c>
      <c r="N85" s="24"/>
      <c r="O85" s="24"/>
      <c r="Q85" s="7"/>
      <c r="R85" s="7"/>
    </row>
    <row r="86" spans="1:18" s="2" customFormat="1" ht="45" customHeight="1">
      <c r="A86" s="22">
        <v>71</v>
      </c>
      <c r="B86" s="1" t="s">
        <v>200</v>
      </c>
      <c r="C86" s="12" t="s">
        <v>201</v>
      </c>
      <c r="D86" s="1" t="s">
        <v>16</v>
      </c>
      <c r="E86" s="1" t="s">
        <v>200</v>
      </c>
      <c r="F86" s="12" t="s">
        <v>201</v>
      </c>
      <c r="G86" s="12" t="s">
        <v>19</v>
      </c>
      <c r="H86" s="40">
        <v>30</v>
      </c>
      <c r="I86" s="26">
        <v>22</v>
      </c>
      <c r="J86" s="11" t="s">
        <v>61</v>
      </c>
      <c r="K86" s="22" t="s">
        <v>21</v>
      </c>
      <c r="L86" s="26">
        <f t="shared" si="4"/>
        <v>660</v>
      </c>
      <c r="M86" s="21">
        <f t="shared" ref="M86:M144" si="5">L86*1.12</f>
        <v>739.2</v>
      </c>
      <c r="N86" s="24"/>
      <c r="O86" s="24"/>
      <c r="Q86" s="7"/>
      <c r="R86" s="7"/>
    </row>
    <row r="87" spans="1:18" s="2" customFormat="1" ht="39.75" customHeight="1">
      <c r="A87" s="22">
        <v>72</v>
      </c>
      <c r="B87" s="1" t="s">
        <v>202</v>
      </c>
      <c r="C87" s="12" t="s">
        <v>203</v>
      </c>
      <c r="D87" s="1" t="s">
        <v>16</v>
      </c>
      <c r="E87" s="1" t="s">
        <v>202</v>
      </c>
      <c r="F87" s="12" t="s">
        <v>203</v>
      </c>
      <c r="G87" s="12" t="s">
        <v>19</v>
      </c>
      <c r="H87" s="40">
        <v>30</v>
      </c>
      <c r="I87" s="26">
        <v>22</v>
      </c>
      <c r="J87" s="11" t="s">
        <v>61</v>
      </c>
      <c r="K87" s="22" t="s">
        <v>21</v>
      </c>
      <c r="L87" s="26">
        <f t="shared" si="4"/>
        <v>660</v>
      </c>
      <c r="M87" s="21">
        <f t="shared" si="5"/>
        <v>739.2</v>
      </c>
      <c r="N87" s="24"/>
      <c r="O87" s="24"/>
      <c r="Q87" s="7"/>
      <c r="R87" s="7"/>
    </row>
    <row r="88" spans="1:18" s="2" customFormat="1" ht="56.25" customHeight="1">
      <c r="A88" s="22">
        <v>73</v>
      </c>
      <c r="B88" s="1" t="s">
        <v>204</v>
      </c>
      <c r="C88" s="44" t="s">
        <v>205</v>
      </c>
      <c r="D88" s="1" t="s">
        <v>16</v>
      </c>
      <c r="E88" s="1" t="s">
        <v>206</v>
      </c>
      <c r="F88" s="44" t="s">
        <v>207</v>
      </c>
      <c r="G88" s="12" t="s">
        <v>19</v>
      </c>
      <c r="H88" s="40">
        <v>5</v>
      </c>
      <c r="I88" s="26">
        <f>2500</f>
        <v>2500</v>
      </c>
      <c r="J88" s="11" t="s">
        <v>61</v>
      </c>
      <c r="K88" s="22" t="s">
        <v>21</v>
      </c>
      <c r="L88" s="26">
        <f t="shared" si="4"/>
        <v>12500</v>
      </c>
      <c r="M88" s="21">
        <f t="shared" si="5"/>
        <v>14000.000000000002</v>
      </c>
      <c r="N88" s="24"/>
      <c r="O88" s="24"/>
      <c r="Q88" s="7"/>
      <c r="R88" s="7"/>
    </row>
    <row r="89" spans="1:18" s="2" customFormat="1" ht="54.75" customHeight="1">
      <c r="A89" s="22">
        <v>74</v>
      </c>
      <c r="B89" s="1" t="s">
        <v>204</v>
      </c>
      <c r="C89" s="44" t="s">
        <v>205</v>
      </c>
      <c r="D89" s="1" t="s">
        <v>16</v>
      </c>
      <c r="E89" s="1" t="s">
        <v>208</v>
      </c>
      <c r="F89" s="44" t="s">
        <v>209</v>
      </c>
      <c r="G89" s="12" t="s">
        <v>19</v>
      </c>
      <c r="H89" s="40">
        <v>5</v>
      </c>
      <c r="I89" s="26">
        <f>2300</f>
        <v>2300</v>
      </c>
      <c r="J89" s="11" t="s">
        <v>61</v>
      </c>
      <c r="K89" s="22" t="s">
        <v>21</v>
      </c>
      <c r="L89" s="26">
        <f t="shared" si="4"/>
        <v>11500</v>
      </c>
      <c r="M89" s="21">
        <f t="shared" si="5"/>
        <v>12880.000000000002</v>
      </c>
      <c r="N89" s="24"/>
      <c r="O89" s="24"/>
      <c r="Q89" s="7"/>
      <c r="R89" s="7"/>
    </row>
    <row r="90" spans="1:18" s="2" customFormat="1" ht="41.25" customHeight="1">
      <c r="A90" s="22">
        <v>75</v>
      </c>
      <c r="B90" s="1" t="s">
        <v>210</v>
      </c>
      <c r="C90" s="44" t="s">
        <v>211</v>
      </c>
      <c r="D90" s="1" t="s">
        <v>16</v>
      </c>
      <c r="E90" s="11" t="s">
        <v>212</v>
      </c>
      <c r="F90" s="44" t="s">
        <v>213</v>
      </c>
      <c r="G90" s="12" t="s">
        <v>19</v>
      </c>
      <c r="H90" s="40">
        <v>40</v>
      </c>
      <c r="I90" s="26">
        <v>2300</v>
      </c>
      <c r="J90" s="11" t="s">
        <v>61</v>
      </c>
      <c r="K90" s="22" t="s">
        <v>21</v>
      </c>
      <c r="L90" s="26">
        <f t="shared" si="4"/>
        <v>92000</v>
      </c>
      <c r="M90" s="21">
        <f t="shared" si="5"/>
        <v>103040.00000000001</v>
      </c>
      <c r="N90" s="24"/>
      <c r="O90" s="24"/>
      <c r="Q90" s="7"/>
      <c r="R90" s="7"/>
    </row>
    <row r="91" spans="1:18" s="2" customFormat="1" ht="39" customHeight="1">
      <c r="A91" s="22">
        <v>76</v>
      </c>
      <c r="B91" s="52" t="s">
        <v>214</v>
      </c>
      <c r="C91" s="52" t="s">
        <v>215</v>
      </c>
      <c r="D91" s="1" t="s">
        <v>16</v>
      </c>
      <c r="E91" s="52" t="s">
        <v>216</v>
      </c>
      <c r="F91" s="52" t="s">
        <v>217</v>
      </c>
      <c r="G91" s="12" t="s">
        <v>19</v>
      </c>
      <c r="H91" s="40">
        <v>300</v>
      </c>
      <c r="I91" s="26">
        <v>75</v>
      </c>
      <c r="J91" s="11" t="s">
        <v>61</v>
      </c>
      <c r="K91" s="22" t="s">
        <v>21</v>
      </c>
      <c r="L91" s="26">
        <f t="shared" si="4"/>
        <v>22500</v>
      </c>
      <c r="M91" s="21">
        <f t="shared" si="5"/>
        <v>25200.000000000004</v>
      </c>
      <c r="N91" s="24"/>
      <c r="O91" s="24"/>
      <c r="Q91" s="7"/>
      <c r="R91" s="7"/>
    </row>
    <row r="92" spans="1:18" s="2" customFormat="1" ht="39" customHeight="1">
      <c r="A92" s="22">
        <v>77</v>
      </c>
      <c r="B92" s="1" t="s">
        <v>218</v>
      </c>
      <c r="C92" s="52" t="s">
        <v>219</v>
      </c>
      <c r="D92" s="1" t="s">
        <v>16</v>
      </c>
      <c r="E92" s="52" t="s">
        <v>220</v>
      </c>
      <c r="F92" s="52" t="s">
        <v>221</v>
      </c>
      <c r="G92" s="12" t="s">
        <v>48</v>
      </c>
      <c r="H92" s="40">
        <v>3</v>
      </c>
      <c r="I92" s="26">
        <v>1500</v>
      </c>
      <c r="J92" s="11" t="s">
        <v>61</v>
      </c>
      <c r="K92" s="22" t="s">
        <v>21</v>
      </c>
      <c r="L92" s="26">
        <f t="shared" si="4"/>
        <v>4500</v>
      </c>
      <c r="M92" s="21">
        <f t="shared" si="5"/>
        <v>5040.0000000000009</v>
      </c>
      <c r="N92" s="24"/>
      <c r="O92" s="24"/>
      <c r="Q92" s="7"/>
      <c r="R92" s="7"/>
    </row>
    <row r="93" spans="1:18" s="2" customFormat="1" ht="40.5" customHeight="1">
      <c r="A93" s="22">
        <v>78</v>
      </c>
      <c r="B93" s="1" t="s">
        <v>222</v>
      </c>
      <c r="C93" s="12" t="s">
        <v>223</v>
      </c>
      <c r="D93" s="1" t="s">
        <v>16</v>
      </c>
      <c r="E93" s="11" t="s">
        <v>222</v>
      </c>
      <c r="F93" s="12" t="s">
        <v>224</v>
      </c>
      <c r="G93" s="12" t="s">
        <v>19</v>
      </c>
      <c r="H93" s="40">
        <v>8</v>
      </c>
      <c r="I93" s="26">
        <f>3500</f>
        <v>3500</v>
      </c>
      <c r="J93" s="11" t="s">
        <v>61</v>
      </c>
      <c r="K93" s="22" t="s">
        <v>21</v>
      </c>
      <c r="L93" s="26">
        <f t="shared" si="4"/>
        <v>28000</v>
      </c>
      <c r="M93" s="21">
        <f t="shared" si="5"/>
        <v>31360.000000000004</v>
      </c>
      <c r="N93" s="24"/>
      <c r="O93" s="24"/>
      <c r="Q93" s="7"/>
      <c r="R93" s="7"/>
    </row>
    <row r="94" spans="1:18" s="2" customFormat="1" ht="45" customHeight="1">
      <c r="A94" s="22">
        <v>79</v>
      </c>
      <c r="B94" s="1" t="s">
        <v>225</v>
      </c>
      <c r="C94" s="43" t="s">
        <v>226</v>
      </c>
      <c r="D94" s="1" t="s">
        <v>16</v>
      </c>
      <c r="E94" s="11" t="s">
        <v>227</v>
      </c>
      <c r="F94" s="43" t="s">
        <v>228</v>
      </c>
      <c r="G94" s="12" t="s">
        <v>19</v>
      </c>
      <c r="H94" s="40">
        <v>12</v>
      </c>
      <c r="I94" s="26">
        <v>4000</v>
      </c>
      <c r="J94" s="11" t="s">
        <v>61</v>
      </c>
      <c r="K94" s="22" t="s">
        <v>21</v>
      </c>
      <c r="L94" s="26">
        <f t="shared" si="4"/>
        <v>48000</v>
      </c>
      <c r="M94" s="21">
        <f t="shared" si="5"/>
        <v>53760.000000000007</v>
      </c>
      <c r="N94" s="24"/>
      <c r="O94" s="24"/>
      <c r="Q94" s="7"/>
      <c r="R94" s="7"/>
    </row>
    <row r="95" spans="1:18" s="2" customFormat="1" ht="45" customHeight="1">
      <c r="A95" s="22">
        <v>80</v>
      </c>
      <c r="B95" s="1" t="s">
        <v>229</v>
      </c>
      <c r="C95" s="12" t="s">
        <v>230</v>
      </c>
      <c r="D95" s="1" t="s">
        <v>16</v>
      </c>
      <c r="E95" s="11" t="s">
        <v>231</v>
      </c>
      <c r="F95" s="12" t="s">
        <v>232</v>
      </c>
      <c r="G95" s="12" t="s">
        <v>19</v>
      </c>
      <c r="H95" s="40">
        <v>5</v>
      </c>
      <c r="I95" s="26">
        <v>2500</v>
      </c>
      <c r="J95" s="11" t="s">
        <v>61</v>
      </c>
      <c r="K95" s="22" t="s">
        <v>21</v>
      </c>
      <c r="L95" s="26">
        <f t="shared" si="4"/>
        <v>12500</v>
      </c>
      <c r="M95" s="21">
        <f t="shared" si="5"/>
        <v>14000.000000000002</v>
      </c>
      <c r="N95" s="24"/>
      <c r="O95" s="24"/>
      <c r="Q95" s="7"/>
      <c r="R95" s="7"/>
    </row>
    <row r="96" spans="1:18" s="2" customFormat="1" ht="41.25" customHeight="1">
      <c r="A96" s="22">
        <v>81</v>
      </c>
      <c r="B96" s="40" t="s">
        <v>233</v>
      </c>
      <c r="C96" s="40" t="s">
        <v>233</v>
      </c>
      <c r="D96" s="1" t="s">
        <v>37</v>
      </c>
      <c r="E96" s="40" t="s">
        <v>234</v>
      </c>
      <c r="F96" s="40" t="s">
        <v>234</v>
      </c>
      <c r="G96" s="12" t="s">
        <v>19</v>
      </c>
      <c r="H96" s="40">
        <v>3</v>
      </c>
      <c r="I96" s="26">
        <v>22400</v>
      </c>
      <c r="J96" s="11" t="s">
        <v>61</v>
      </c>
      <c r="K96" s="22" t="s">
        <v>21</v>
      </c>
      <c r="L96" s="26">
        <f t="shared" si="4"/>
        <v>67200</v>
      </c>
      <c r="M96" s="21">
        <f t="shared" si="5"/>
        <v>75264</v>
      </c>
      <c r="N96" s="24"/>
      <c r="O96" s="24"/>
      <c r="Q96" s="7"/>
      <c r="R96" s="7"/>
    </row>
    <row r="97" spans="1:18" s="2" customFormat="1" ht="41.25" customHeight="1">
      <c r="A97" s="22">
        <v>82</v>
      </c>
      <c r="B97" s="40" t="s">
        <v>235</v>
      </c>
      <c r="C97" s="40" t="s">
        <v>235</v>
      </c>
      <c r="D97" s="1" t="s">
        <v>16</v>
      </c>
      <c r="E97" s="40" t="s">
        <v>236</v>
      </c>
      <c r="F97" s="40" t="s">
        <v>236</v>
      </c>
      <c r="G97" s="12" t="s">
        <v>19</v>
      </c>
      <c r="H97" s="40">
        <v>1</v>
      </c>
      <c r="I97" s="26">
        <v>44643</v>
      </c>
      <c r="J97" s="11" t="s">
        <v>61</v>
      </c>
      <c r="K97" s="22" t="s">
        <v>21</v>
      </c>
      <c r="L97" s="26">
        <f t="shared" si="4"/>
        <v>44643</v>
      </c>
      <c r="M97" s="21">
        <f t="shared" si="5"/>
        <v>50000.160000000003</v>
      </c>
      <c r="N97" s="24"/>
      <c r="O97" s="24"/>
      <c r="Q97" s="7"/>
      <c r="R97" s="7"/>
    </row>
    <row r="98" spans="1:18" s="2" customFormat="1" ht="41.25" customHeight="1">
      <c r="A98" s="22">
        <v>83</v>
      </c>
      <c r="B98" s="40" t="s">
        <v>235</v>
      </c>
      <c r="C98" s="40" t="s">
        <v>235</v>
      </c>
      <c r="D98" s="1" t="s">
        <v>16</v>
      </c>
      <c r="E98" s="40" t="s">
        <v>235</v>
      </c>
      <c r="F98" s="40" t="s">
        <v>235</v>
      </c>
      <c r="G98" s="12" t="s">
        <v>19</v>
      </c>
      <c r="H98" s="40">
        <v>4</v>
      </c>
      <c r="I98" s="26">
        <v>13393</v>
      </c>
      <c r="J98" s="11" t="s">
        <v>61</v>
      </c>
      <c r="K98" s="22" t="s">
        <v>21</v>
      </c>
      <c r="L98" s="26">
        <f t="shared" si="4"/>
        <v>53572</v>
      </c>
      <c r="M98" s="21">
        <f t="shared" si="5"/>
        <v>60000.640000000007</v>
      </c>
      <c r="N98" s="24"/>
      <c r="O98" s="24"/>
      <c r="Q98" s="7"/>
      <c r="R98" s="7"/>
    </row>
    <row r="99" spans="1:18" s="2" customFormat="1" ht="42.75" customHeight="1">
      <c r="A99" s="22">
        <v>84</v>
      </c>
      <c r="B99" s="1" t="s">
        <v>237</v>
      </c>
      <c r="C99" s="25" t="s">
        <v>238</v>
      </c>
      <c r="D99" s="1" t="s">
        <v>16</v>
      </c>
      <c r="E99" s="11" t="s">
        <v>237</v>
      </c>
      <c r="F99" s="25" t="s">
        <v>238</v>
      </c>
      <c r="G99" s="12" t="s">
        <v>19</v>
      </c>
      <c r="H99" s="40">
        <v>4</v>
      </c>
      <c r="I99" s="26">
        <v>2500</v>
      </c>
      <c r="J99" s="11" t="s">
        <v>61</v>
      </c>
      <c r="K99" s="22" t="s">
        <v>21</v>
      </c>
      <c r="L99" s="26">
        <f t="shared" si="4"/>
        <v>10000</v>
      </c>
      <c r="M99" s="21">
        <f t="shared" si="5"/>
        <v>11200.000000000002</v>
      </c>
      <c r="N99" s="24"/>
      <c r="O99" s="24"/>
      <c r="Q99" s="7"/>
      <c r="R99" s="7"/>
    </row>
    <row r="100" spans="1:18" s="2" customFormat="1" ht="44.25" customHeight="1">
      <c r="A100" s="22">
        <v>85</v>
      </c>
      <c r="B100" s="1" t="s">
        <v>239</v>
      </c>
      <c r="C100" s="25" t="s">
        <v>240</v>
      </c>
      <c r="D100" s="1" t="s">
        <v>16</v>
      </c>
      <c r="E100" s="1" t="s">
        <v>241</v>
      </c>
      <c r="F100" s="25" t="s">
        <v>240</v>
      </c>
      <c r="G100" s="12" t="s">
        <v>19</v>
      </c>
      <c r="H100" s="40">
        <v>4</v>
      </c>
      <c r="I100" s="26">
        <v>1500</v>
      </c>
      <c r="J100" s="11" t="s">
        <v>61</v>
      </c>
      <c r="K100" s="22" t="s">
        <v>21</v>
      </c>
      <c r="L100" s="26">
        <f t="shared" si="4"/>
        <v>6000</v>
      </c>
      <c r="M100" s="21">
        <f t="shared" si="5"/>
        <v>6720.0000000000009</v>
      </c>
      <c r="N100" s="24"/>
      <c r="O100" s="24"/>
      <c r="Q100" s="7"/>
      <c r="R100" s="7"/>
    </row>
    <row r="101" spans="1:18" s="2" customFormat="1" ht="43.5" customHeight="1">
      <c r="A101" s="22">
        <v>86</v>
      </c>
      <c r="B101" s="1" t="s">
        <v>242</v>
      </c>
      <c r="C101" s="25" t="s">
        <v>243</v>
      </c>
      <c r="D101" s="1" t="s">
        <v>16</v>
      </c>
      <c r="E101" s="1" t="s">
        <v>242</v>
      </c>
      <c r="F101" s="25" t="s">
        <v>244</v>
      </c>
      <c r="G101" s="12" t="s">
        <v>19</v>
      </c>
      <c r="H101" s="40">
        <v>5</v>
      </c>
      <c r="I101" s="26">
        <v>2500</v>
      </c>
      <c r="J101" s="11" t="s">
        <v>61</v>
      </c>
      <c r="K101" s="22" t="s">
        <v>21</v>
      </c>
      <c r="L101" s="26">
        <f t="shared" si="4"/>
        <v>12500</v>
      </c>
      <c r="M101" s="21">
        <f t="shared" si="5"/>
        <v>14000.000000000002</v>
      </c>
      <c r="N101" s="24"/>
      <c r="O101" s="24"/>
      <c r="Q101" s="7"/>
      <c r="R101" s="7"/>
    </row>
    <row r="102" spans="1:18" s="2" customFormat="1" ht="42.75" customHeight="1">
      <c r="A102" s="22">
        <v>87</v>
      </c>
      <c r="B102" s="1" t="s">
        <v>245</v>
      </c>
      <c r="C102" s="12" t="s">
        <v>246</v>
      </c>
      <c r="D102" s="1" t="s">
        <v>16</v>
      </c>
      <c r="E102" s="1" t="s">
        <v>247</v>
      </c>
      <c r="F102" s="12" t="s">
        <v>248</v>
      </c>
      <c r="G102" s="12" t="s">
        <v>19</v>
      </c>
      <c r="H102" s="40">
        <v>2</v>
      </c>
      <c r="I102" s="26">
        <v>1500</v>
      </c>
      <c r="J102" s="11" t="s">
        <v>61</v>
      </c>
      <c r="K102" s="22" t="s">
        <v>21</v>
      </c>
      <c r="L102" s="26">
        <f t="shared" si="4"/>
        <v>3000</v>
      </c>
      <c r="M102" s="21">
        <f t="shared" si="5"/>
        <v>3360.0000000000005</v>
      </c>
      <c r="N102" s="24"/>
      <c r="O102" s="24"/>
      <c r="Q102" s="7"/>
      <c r="R102" s="7"/>
    </row>
    <row r="103" spans="1:18" s="2" customFormat="1" ht="51" customHeight="1">
      <c r="A103" s="22">
        <v>88</v>
      </c>
      <c r="B103" s="1" t="s">
        <v>249</v>
      </c>
      <c r="C103" s="12" t="s">
        <v>250</v>
      </c>
      <c r="D103" s="1" t="s">
        <v>16</v>
      </c>
      <c r="E103" s="1" t="s">
        <v>251</v>
      </c>
      <c r="F103" s="12" t="s">
        <v>252</v>
      </c>
      <c r="G103" s="12" t="s">
        <v>19</v>
      </c>
      <c r="H103" s="40">
        <v>3</v>
      </c>
      <c r="I103" s="26">
        <v>1500</v>
      </c>
      <c r="J103" s="11" t="s">
        <v>61</v>
      </c>
      <c r="K103" s="22" t="s">
        <v>21</v>
      </c>
      <c r="L103" s="26">
        <f t="shared" si="4"/>
        <v>4500</v>
      </c>
      <c r="M103" s="21">
        <f t="shared" si="5"/>
        <v>5040.0000000000009</v>
      </c>
      <c r="N103" s="24"/>
      <c r="O103" s="24"/>
      <c r="Q103" s="7"/>
      <c r="R103" s="7"/>
    </row>
    <row r="104" spans="1:18" s="2" customFormat="1" ht="38.25" customHeight="1">
      <c r="A104" s="22">
        <v>89</v>
      </c>
      <c r="B104" s="1" t="s">
        <v>253</v>
      </c>
      <c r="C104" s="40" t="s">
        <v>254</v>
      </c>
      <c r="D104" s="1" t="s">
        <v>16</v>
      </c>
      <c r="E104" s="1" t="s">
        <v>255</v>
      </c>
      <c r="F104" s="40" t="s">
        <v>256</v>
      </c>
      <c r="G104" s="12" t="s">
        <v>19</v>
      </c>
      <c r="H104" s="40">
        <v>4</v>
      </c>
      <c r="I104" s="26">
        <v>38000</v>
      </c>
      <c r="J104" s="11" t="s">
        <v>257</v>
      </c>
      <c r="K104" s="22" t="s">
        <v>21</v>
      </c>
      <c r="L104" s="26">
        <f t="shared" si="4"/>
        <v>152000</v>
      </c>
      <c r="M104" s="21">
        <f t="shared" si="5"/>
        <v>170240.00000000003</v>
      </c>
      <c r="N104" s="24"/>
      <c r="O104" s="24"/>
      <c r="Q104" s="7"/>
      <c r="R104" s="7"/>
    </row>
    <row r="105" spans="1:18" s="2" customFormat="1" ht="40.5" customHeight="1">
      <c r="A105" s="22">
        <v>90</v>
      </c>
      <c r="B105" s="1" t="s">
        <v>258</v>
      </c>
      <c r="C105" s="40" t="s">
        <v>259</v>
      </c>
      <c r="D105" s="1" t="s">
        <v>16</v>
      </c>
      <c r="E105" s="1" t="s">
        <v>260</v>
      </c>
      <c r="F105" s="40" t="s">
        <v>261</v>
      </c>
      <c r="G105" s="12" t="s">
        <v>19</v>
      </c>
      <c r="H105" s="40">
        <v>1</v>
      </c>
      <c r="I105" s="26">
        <v>35000</v>
      </c>
      <c r="J105" s="11" t="s">
        <v>257</v>
      </c>
      <c r="K105" s="22" t="s">
        <v>21</v>
      </c>
      <c r="L105" s="26">
        <f t="shared" si="4"/>
        <v>35000</v>
      </c>
      <c r="M105" s="21">
        <f t="shared" si="5"/>
        <v>39200.000000000007</v>
      </c>
      <c r="N105" s="24"/>
      <c r="O105" s="24"/>
      <c r="Q105" s="7"/>
      <c r="R105" s="7"/>
    </row>
    <row r="106" spans="1:18" s="2" customFormat="1" ht="38.25" customHeight="1">
      <c r="A106" s="22">
        <v>91</v>
      </c>
      <c r="B106" s="1" t="s">
        <v>264</v>
      </c>
      <c r="C106" s="40" t="s">
        <v>265</v>
      </c>
      <c r="D106" s="1" t="s">
        <v>16</v>
      </c>
      <c r="E106" s="1" t="s">
        <v>266</v>
      </c>
      <c r="F106" s="40" t="s">
        <v>267</v>
      </c>
      <c r="G106" s="12" t="s">
        <v>19</v>
      </c>
      <c r="H106" s="40">
        <v>1</v>
      </c>
      <c r="I106" s="26">
        <v>35000</v>
      </c>
      <c r="J106" s="11" t="s">
        <v>185</v>
      </c>
      <c r="K106" s="22" t="s">
        <v>21</v>
      </c>
      <c r="L106" s="26">
        <f t="shared" si="4"/>
        <v>35000</v>
      </c>
      <c r="M106" s="21">
        <f t="shared" si="5"/>
        <v>39200.000000000007</v>
      </c>
      <c r="N106" s="24"/>
      <c r="O106" s="24"/>
      <c r="Q106" s="7"/>
      <c r="R106" s="7"/>
    </row>
    <row r="107" spans="1:18" s="2" customFormat="1" ht="46.5" customHeight="1">
      <c r="A107" s="22">
        <v>92</v>
      </c>
      <c r="B107" s="1"/>
      <c r="C107" s="53" t="s">
        <v>268</v>
      </c>
      <c r="D107" s="11" t="s">
        <v>16</v>
      </c>
      <c r="E107" s="1"/>
      <c r="F107" s="53" t="s">
        <v>269</v>
      </c>
      <c r="G107" s="46" t="s">
        <v>270</v>
      </c>
      <c r="H107" s="92">
        <v>100</v>
      </c>
      <c r="I107" s="99">
        <v>3000</v>
      </c>
      <c r="J107" s="11" t="s">
        <v>271</v>
      </c>
      <c r="K107" s="22" t="s">
        <v>21</v>
      </c>
      <c r="L107" s="26">
        <v>300000</v>
      </c>
      <c r="M107" s="21">
        <f>L107*1.12</f>
        <v>336000.00000000006</v>
      </c>
      <c r="N107" s="24"/>
      <c r="O107" s="24"/>
      <c r="P107" s="4"/>
      <c r="Q107" s="7"/>
      <c r="R107" s="7"/>
    </row>
    <row r="108" spans="1:18" s="2" customFormat="1" ht="40.5" customHeight="1">
      <c r="A108" s="22">
        <v>93</v>
      </c>
      <c r="B108" s="1" t="s">
        <v>272</v>
      </c>
      <c r="C108" s="40" t="s">
        <v>273</v>
      </c>
      <c r="D108" s="1" t="s">
        <v>16</v>
      </c>
      <c r="E108" s="1" t="s">
        <v>274</v>
      </c>
      <c r="F108" s="40" t="s">
        <v>275</v>
      </c>
      <c r="G108" s="12" t="s">
        <v>19</v>
      </c>
      <c r="H108" s="40">
        <v>5</v>
      </c>
      <c r="I108" s="26">
        <v>5500</v>
      </c>
      <c r="J108" s="11" t="s">
        <v>185</v>
      </c>
      <c r="K108" s="22" t="s">
        <v>21</v>
      </c>
      <c r="L108" s="26">
        <f t="shared" si="4"/>
        <v>27500</v>
      </c>
      <c r="M108" s="21">
        <f t="shared" si="5"/>
        <v>30800.000000000004</v>
      </c>
      <c r="N108" s="24"/>
      <c r="O108" s="24"/>
      <c r="Q108" s="7"/>
      <c r="R108" s="7"/>
    </row>
    <row r="109" spans="1:18" s="2" customFormat="1" ht="48.75" customHeight="1">
      <c r="A109" s="22">
        <v>94</v>
      </c>
      <c r="B109" s="1" t="s">
        <v>276</v>
      </c>
      <c r="C109" s="40" t="s">
        <v>277</v>
      </c>
      <c r="D109" s="1" t="s">
        <v>16</v>
      </c>
      <c r="E109" s="1" t="s">
        <v>278</v>
      </c>
      <c r="F109" s="40" t="s">
        <v>279</v>
      </c>
      <c r="G109" s="12" t="s">
        <v>19</v>
      </c>
      <c r="H109" s="40">
        <v>5</v>
      </c>
      <c r="I109" s="26">
        <v>5500</v>
      </c>
      <c r="J109" s="11" t="s">
        <v>185</v>
      </c>
      <c r="K109" s="22" t="s">
        <v>21</v>
      </c>
      <c r="L109" s="26">
        <f t="shared" si="4"/>
        <v>27500</v>
      </c>
      <c r="M109" s="21">
        <f t="shared" si="5"/>
        <v>30800.000000000004</v>
      </c>
      <c r="N109" s="24"/>
      <c r="O109" s="24"/>
      <c r="Q109" s="7"/>
      <c r="R109" s="7"/>
    </row>
    <row r="110" spans="1:18" s="2" customFormat="1" ht="45" customHeight="1">
      <c r="A110" s="22">
        <v>95</v>
      </c>
      <c r="B110" s="1" t="s">
        <v>280</v>
      </c>
      <c r="C110" s="40" t="s">
        <v>784</v>
      </c>
      <c r="D110" s="11" t="s">
        <v>16</v>
      </c>
      <c r="E110" s="40" t="s">
        <v>281</v>
      </c>
      <c r="F110" s="40" t="s">
        <v>785</v>
      </c>
      <c r="G110" s="40" t="s">
        <v>282</v>
      </c>
      <c r="H110" s="92">
        <v>37875</v>
      </c>
      <c r="I110" s="26">
        <v>97.802429000000004</v>
      </c>
      <c r="J110" s="11" t="s">
        <v>786</v>
      </c>
      <c r="K110" s="22" t="s">
        <v>21</v>
      </c>
      <c r="L110" s="26">
        <f t="shared" si="4"/>
        <v>3704266.998375</v>
      </c>
      <c r="M110" s="21">
        <f t="shared" si="5"/>
        <v>4148779.0381800001</v>
      </c>
      <c r="N110" s="24"/>
      <c r="O110" s="24"/>
      <c r="Q110" s="7"/>
      <c r="R110" s="7"/>
    </row>
    <row r="111" spans="1:18" s="2" customFormat="1" ht="44.25" customHeight="1">
      <c r="A111" s="22">
        <v>96</v>
      </c>
      <c r="B111" s="55" t="s">
        <v>283</v>
      </c>
      <c r="C111" s="56" t="s">
        <v>284</v>
      </c>
      <c r="D111" s="11" t="s">
        <v>16</v>
      </c>
      <c r="E111" s="106" t="s">
        <v>285</v>
      </c>
      <c r="F111" s="56" t="s">
        <v>286</v>
      </c>
      <c r="G111" s="40" t="s">
        <v>282</v>
      </c>
      <c r="H111" s="92">
        <v>66</v>
      </c>
      <c r="I111" s="26">
        <v>1250</v>
      </c>
      <c r="J111" s="11" t="s">
        <v>61</v>
      </c>
      <c r="K111" s="22" t="s">
        <v>21</v>
      </c>
      <c r="L111" s="26">
        <f t="shared" si="4"/>
        <v>82500</v>
      </c>
      <c r="M111" s="21">
        <f t="shared" si="5"/>
        <v>92400.000000000015</v>
      </c>
      <c r="N111" s="24"/>
      <c r="O111" s="24"/>
      <c r="Q111" s="7"/>
      <c r="R111" s="7"/>
    </row>
    <row r="112" spans="1:18" s="2" customFormat="1" ht="37.5" customHeight="1">
      <c r="A112" s="22">
        <v>97</v>
      </c>
      <c r="B112" s="55" t="s">
        <v>283</v>
      </c>
      <c r="C112" s="40" t="s">
        <v>284</v>
      </c>
      <c r="D112" s="11" t="s">
        <v>16</v>
      </c>
      <c r="E112" s="106" t="s">
        <v>287</v>
      </c>
      <c r="F112" s="40" t="s">
        <v>288</v>
      </c>
      <c r="G112" s="40" t="s">
        <v>282</v>
      </c>
      <c r="H112" s="92">
        <v>8</v>
      </c>
      <c r="I112" s="26">
        <v>1319</v>
      </c>
      <c r="J112" s="11" t="s">
        <v>61</v>
      </c>
      <c r="K112" s="22" t="s">
        <v>21</v>
      </c>
      <c r="L112" s="26">
        <f t="shared" si="4"/>
        <v>10552</v>
      </c>
      <c r="M112" s="21">
        <f t="shared" si="5"/>
        <v>11818.240000000002</v>
      </c>
      <c r="N112" s="24"/>
      <c r="O112" s="24"/>
      <c r="P112" s="5"/>
      <c r="Q112" s="7"/>
      <c r="R112" s="7"/>
    </row>
    <row r="113" spans="1:18" s="2" customFormat="1" ht="44.25" customHeight="1">
      <c r="A113" s="22">
        <v>98</v>
      </c>
      <c r="B113" s="55" t="s">
        <v>283</v>
      </c>
      <c r="C113" s="56" t="s">
        <v>284</v>
      </c>
      <c r="D113" s="11" t="s">
        <v>16</v>
      </c>
      <c r="E113" s="106" t="s">
        <v>289</v>
      </c>
      <c r="F113" s="56" t="s">
        <v>290</v>
      </c>
      <c r="G113" s="40" t="s">
        <v>282</v>
      </c>
      <c r="H113" s="92">
        <v>3</v>
      </c>
      <c r="I113" s="26">
        <v>1330</v>
      </c>
      <c r="J113" s="11" t="s">
        <v>61</v>
      </c>
      <c r="K113" s="22" t="s">
        <v>21</v>
      </c>
      <c r="L113" s="26">
        <f t="shared" si="4"/>
        <v>3990</v>
      </c>
      <c r="M113" s="21">
        <f t="shared" si="5"/>
        <v>4468.8</v>
      </c>
      <c r="N113" s="24"/>
      <c r="O113" s="24"/>
      <c r="Q113" s="7"/>
      <c r="R113" s="7"/>
    </row>
    <row r="114" spans="1:18" s="2" customFormat="1" ht="42" customHeight="1">
      <c r="A114" s="22">
        <v>99</v>
      </c>
      <c r="B114" s="1" t="s">
        <v>291</v>
      </c>
      <c r="C114" s="40" t="s">
        <v>292</v>
      </c>
      <c r="D114" s="11" t="s">
        <v>16</v>
      </c>
      <c r="E114" s="11" t="s">
        <v>293</v>
      </c>
      <c r="F114" s="40" t="s">
        <v>294</v>
      </c>
      <c r="G114" s="40" t="s">
        <v>282</v>
      </c>
      <c r="H114" s="92">
        <v>6</v>
      </c>
      <c r="I114" s="26">
        <v>1339</v>
      </c>
      <c r="J114" s="11" t="s">
        <v>61</v>
      </c>
      <c r="K114" s="22" t="s">
        <v>21</v>
      </c>
      <c r="L114" s="26">
        <f t="shared" si="4"/>
        <v>8034</v>
      </c>
      <c r="M114" s="21">
        <f t="shared" si="5"/>
        <v>8998.0800000000017</v>
      </c>
      <c r="N114" s="24"/>
      <c r="O114" s="24"/>
      <c r="Q114" s="7"/>
      <c r="R114" s="7"/>
    </row>
    <row r="115" spans="1:18" s="2" customFormat="1" ht="57.75" customHeight="1">
      <c r="A115" s="22">
        <v>100</v>
      </c>
      <c r="B115" s="1" t="s">
        <v>295</v>
      </c>
      <c r="C115" s="57" t="s">
        <v>296</v>
      </c>
      <c r="D115" s="11" t="s">
        <v>16</v>
      </c>
      <c r="E115" s="11" t="s">
        <v>297</v>
      </c>
      <c r="F115" s="57" t="s">
        <v>296</v>
      </c>
      <c r="G115" s="40" t="s">
        <v>48</v>
      </c>
      <c r="H115" s="40">
        <v>10</v>
      </c>
      <c r="I115" s="26">
        <v>350</v>
      </c>
      <c r="J115" s="11" t="s">
        <v>185</v>
      </c>
      <c r="K115" s="22" t="s">
        <v>21</v>
      </c>
      <c r="L115" s="26">
        <f>H115*I115</f>
        <v>3500</v>
      </c>
      <c r="M115" s="21">
        <f t="shared" si="5"/>
        <v>3920.0000000000005</v>
      </c>
      <c r="N115" s="24"/>
      <c r="O115" s="24"/>
      <c r="Q115" s="7"/>
      <c r="R115" s="7"/>
    </row>
    <row r="116" spans="1:18" s="2" customFormat="1" ht="51" customHeight="1">
      <c r="A116" s="22">
        <v>101</v>
      </c>
      <c r="B116" s="1" t="s">
        <v>298</v>
      </c>
      <c r="C116" s="57" t="s">
        <v>299</v>
      </c>
      <c r="D116" s="11" t="s">
        <v>16</v>
      </c>
      <c r="E116" s="11" t="s">
        <v>298</v>
      </c>
      <c r="F116" s="57" t="s">
        <v>300</v>
      </c>
      <c r="G116" s="40" t="s">
        <v>48</v>
      </c>
      <c r="H116" s="40">
        <v>136</v>
      </c>
      <c r="I116" s="26">
        <v>370</v>
      </c>
      <c r="J116" s="11" t="s">
        <v>185</v>
      </c>
      <c r="K116" s="22" t="s">
        <v>21</v>
      </c>
      <c r="L116" s="26">
        <f t="shared" si="4"/>
        <v>50320</v>
      </c>
      <c r="M116" s="21">
        <f t="shared" si="5"/>
        <v>56358.400000000009</v>
      </c>
      <c r="N116" s="24"/>
      <c r="O116" s="24"/>
      <c r="Q116" s="7"/>
      <c r="R116" s="7"/>
    </row>
    <row r="117" spans="1:18" s="2" customFormat="1" ht="67.5" customHeight="1">
      <c r="A117" s="22">
        <v>102</v>
      </c>
      <c r="B117" s="1" t="s">
        <v>301</v>
      </c>
      <c r="C117" s="57" t="s">
        <v>302</v>
      </c>
      <c r="D117" s="11" t="s">
        <v>16</v>
      </c>
      <c r="E117" s="11" t="s">
        <v>303</v>
      </c>
      <c r="F117" s="57" t="s">
        <v>304</v>
      </c>
      <c r="G117" s="40" t="s">
        <v>48</v>
      </c>
      <c r="H117" s="40">
        <v>3</v>
      </c>
      <c r="I117" s="26">
        <v>957</v>
      </c>
      <c r="J117" s="11" t="s">
        <v>185</v>
      </c>
      <c r="K117" s="22" t="s">
        <v>21</v>
      </c>
      <c r="L117" s="26">
        <f t="shared" si="4"/>
        <v>2871</v>
      </c>
      <c r="M117" s="21">
        <f t="shared" si="5"/>
        <v>3215.5200000000004</v>
      </c>
      <c r="N117" s="24"/>
      <c r="O117" s="24"/>
      <c r="Q117" s="7"/>
      <c r="R117" s="7"/>
    </row>
    <row r="118" spans="1:18" s="2" customFormat="1" ht="70.5" customHeight="1">
      <c r="A118" s="22">
        <v>103</v>
      </c>
      <c r="B118" s="1" t="s">
        <v>305</v>
      </c>
      <c r="C118" s="57" t="s">
        <v>306</v>
      </c>
      <c r="D118" s="11" t="s">
        <v>37</v>
      </c>
      <c r="E118" s="11" t="s">
        <v>307</v>
      </c>
      <c r="F118" s="57" t="s">
        <v>308</v>
      </c>
      <c r="G118" s="40" t="s">
        <v>48</v>
      </c>
      <c r="H118" s="40">
        <v>2049</v>
      </c>
      <c r="I118" s="26">
        <v>520</v>
      </c>
      <c r="J118" s="11" t="s">
        <v>185</v>
      </c>
      <c r="K118" s="22" t="s">
        <v>21</v>
      </c>
      <c r="L118" s="26">
        <f t="shared" si="4"/>
        <v>1065480</v>
      </c>
      <c r="M118" s="21">
        <f t="shared" si="5"/>
        <v>1193337.6000000001</v>
      </c>
      <c r="N118" s="24"/>
      <c r="O118" s="24"/>
      <c r="Q118" s="7"/>
      <c r="R118" s="7"/>
    </row>
    <row r="119" spans="1:18" s="2" customFormat="1" ht="45" customHeight="1">
      <c r="A119" s="22">
        <v>104</v>
      </c>
      <c r="B119" s="1" t="s">
        <v>309</v>
      </c>
      <c r="C119" s="57" t="s">
        <v>310</v>
      </c>
      <c r="D119" s="11" t="s">
        <v>37</v>
      </c>
      <c r="E119" s="1" t="s">
        <v>309</v>
      </c>
      <c r="F119" s="57" t="s">
        <v>311</v>
      </c>
      <c r="G119" s="40" t="s">
        <v>48</v>
      </c>
      <c r="H119" s="40">
        <v>68</v>
      </c>
      <c r="I119" s="26">
        <v>190</v>
      </c>
      <c r="J119" s="11" t="s">
        <v>185</v>
      </c>
      <c r="K119" s="22" t="s">
        <v>21</v>
      </c>
      <c r="L119" s="26">
        <f t="shared" si="4"/>
        <v>12920</v>
      </c>
      <c r="M119" s="21">
        <f t="shared" si="5"/>
        <v>14470.400000000001</v>
      </c>
      <c r="N119" s="24"/>
      <c r="O119" s="24"/>
      <c r="Q119" s="7"/>
      <c r="R119" s="7"/>
    </row>
    <row r="120" spans="1:18" s="2" customFormat="1" ht="43.5" customHeight="1">
      <c r="A120" s="22">
        <v>105</v>
      </c>
      <c r="B120" s="1" t="s">
        <v>312</v>
      </c>
      <c r="C120" s="57" t="s">
        <v>313</v>
      </c>
      <c r="D120" s="11" t="s">
        <v>16</v>
      </c>
      <c r="E120" s="11" t="s">
        <v>312</v>
      </c>
      <c r="F120" s="57" t="s">
        <v>314</v>
      </c>
      <c r="G120" s="40" t="s">
        <v>48</v>
      </c>
      <c r="H120" s="40">
        <v>10</v>
      </c>
      <c r="I120" s="26">
        <v>857</v>
      </c>
      <c r="J120" s="11" t="s">
        <v>185</v>
      </c>
      <c r="K120" s="22" t="s">
        <v>21</v>
      </c>
      <c r="L120" s="26">
        <f t="shared" si="4"/>
        <v>8570</v>
      </c>
      <c r="M120" s="21">
        <f t="shared" si="5"/>
        <v>9598.4000000000015</v>
      </c>
      <c r="N120" s="24"/>
      <c r="O120" s="24"/>
      <c r="Q120" s="7"/>
      <c r="R120" s="7"/>
    </row>
    <row r="121" spans="1:18" s="2" customFormat="1" ht="41.25" customHeight="1">
      <c r="A121" s="22">
        <v>106</v>
      </c>
      <c r="B121" s="1" t="s">
        <v>315</v>
      </c>
      <c r="C121" s="57" t="s">
        <v>316</v>
      </c>
      <c r="D121" s="11" t="s">
        <v>16</v>
      </c>
      <c r="E121" s="11" t="s">
        <v>317</v>
      </c>
      <c r="F121" s="57" t="s">
        <v>318</v>
      </c>
      <c r="G121" s="40" t="s">
        <v>48</v>
      </c>
      <c r="H121" s="40">
        <v>68</v>
      </c>
      <c r="I121" s="26">
        <v>167</v>
      </c>
      <c r="J121" s="11" t="s">
        <v>185</v>
      </c>
      <c r="K121" s="22" t="s">
        <v>21</v>
      </c>
      <c r="L121" s="26">
        <f t="shared" si="4"/>
        <v>11356</v>
      </c>
      <c r="M121" s="21">
        <f t="shared" si="5"/>
        <v>12718.720000000001</v>
      </c>
      <c r="N121" s="24"/>
      <c r="O121" s="24"/>
      <c r="Q121" s="7"/>
      <c r="R121" s="7"/>
    </row>
    <row r="122" spans="1:18" s="2" customFormat="1" ht="39" customHeight="1">
      <c r="A122" s="22">
        <v>107</v>
      </c>
      <c r="B122" s="1" t="s">
        <v>319</v>
      </c>
      <c r="C122" s="57" t="s">
        <v>320</v>
      </c>
      <c r="D122" s="11" t="s">
        <v>16</v>
      </c>
      <c r="E122" s="1" t="s">
        <v>319</v>
      </c>
      <c r="F122" s="57" t="s">
        <v>320</v>
      </c>
      <c r="G122" s="40" t="s">
        <v>48</v>
      </c>
      <c r="H122" s="40">
        <v>68</v>
      </c>
      <c r="I122" s="26">
        <v>30</v>
      </c>
      <c r="J122" s="11" t="s">
        <v>185</v>
      </c>
      <c r="K122" s="22" t="s">
        <v>21</v>
      </c>
      <c r="L122" s="26">
        <f t="shared" si="4"/>
        <v>2040</v>
      </c>
      <c r="M122" s="21">
        <f t="shared" si="5"/>
        <v>2284.8000000000002</v>
      </c>
      <c r="N122" s="24"/>
      <c r="O122" s="24"/>
      <c r="Q122" s="7"/>
      <c r="R122" s="7"/>
    </row>
    <row r="123" spans="1:18" s="2" customFormat="1" ht="41.25" customHeight="1">
      <c r="A123" s="22">
        <v>108</v>
      </c>
      <c r="B123" s="1" t="s">
        <v>319</v>
      </c>
      <c r="C123" s="57" t="s">
        <v>320</v>
      </c>
      <c r="D123" s="11" t="s">
        <v>16</v>
      </c>
      <c r="E123" s="1" t="s">
        <v>319</v>
      </c>
      <c r="F123" s="57" t="s">
        <v>320</v>
      </c>
      <c r="G123" s="40" t="s">
        <v>48</v>
      </c>
      <c r="H123" s="40">
        <v>68</v>
      </c>
      <c r="I123" s="26">
        <v>49</v>
      </c>
      <c r="J123" s="11" t="s">
        <v>185</v>
      </c>
      <c r="K123" s="22" t="s">
        <v>21</v>
      </c>
      <c r="L123" s="26">
        <f t="shared" si="4"/>
        <v>3332</v>
      </c>
      <c r="M123" s="21">
        <f t="shared" si="5"/>
        <v>3731.84</v>
      </c>
      <c r="N123" s="24"/>
      <c r="O123" s="24"/>
      <c r="Q123" s="7"/>
      <c r="R123" s="7"/>
    </row>
    <row r="124" spans="1:18" s="2" customFormat="1" ht="39.75" customHeight="1">
      <c r="A124" s="22">
        <v>109</v>
      </c>
      <c r="B124" s="1" t="s">
        <v>319</v>
      </c>
      <c r="C124" s="57" t="s">
        <v>320</v>
      </c>
      <c r="D124" s="11" t="s">
        <v>16</v>
      </c>
      <c r="E124" s="1" t="s">
        <v>319</v>
      </c>
      <c r="F124" s="57" t="s">
        <v>320</v>
      </c>
      <c r="G124" s="40" t="s">
        <v>48</v>
      </c>
      <c r="H124" s="40">
        <v>68</v>
      </c>
      <c r="I124" s="26">
        <v>54</v>
      </c>
      <c r="J124" s="11" t="s">
        <v>185</v>
      </c>
      <c r="K124" s="22" t="s">
        <v>21</v>
      </c>
      <c r="L124" s="26">
        <f t="shared" si="4"/>
        <v>3672</v>
      </c>
      <c r="M124" s="21">
        <f t="shared" si="5"/>
        <v>4112.6400000000003</v>
      </c>
      <c r="N124" s="24"/>
      <c r="O124" s="24"/>
      <c r="Q124" s="7"/>
      <c r="R124" s="7"/>
    </row>
    <row r="125" spans="1:18" s="2" customFormat="1" ht="79.5" customHeight="1">
      <c r="A125" s="22">
        <v>110</v>
      </c>
      <c r="B125" s="1" t="s">
        <v>319</v>
      </c>
      <c r="C125" s="57" t="s">
        <v>320</v>
      </c>
      <c r="D125" s="11" t="s">
        <v>16</v>
      </c>
      <c r="E125" s="1" t="s">
        <v>319</v>
      </c>
      <c r="F125" s="57" t="s">
        <v>320</v>
      </c>
      <c r="G125" s="40" t="s">
        <v>48</v>
      </c>
      <c r="H125" s="40">
        <v>68</v>
      </c>
      <c r="I125" s="26">
        <v>64</v>
      </c>
      <c r="J125" s="11" t="s">
        <v>185</v>
      </c>
      <c r="K125" s="22" t="s">
        <v>21</v>
      </c>
      <c r="L125" s="26">
        <f t="shared" si="4"/>
        <v>4352</v>
      </c>
      <c r="M125" s="21">
        <f t="shared" si="5"/>
        <v>4874.2400000000007</v>
      </c>
      <c r="N125" s="24"/>
      <c r="O125" s="24"/>
      <c r="Q125" s="7"/>
      <c r="R125" s="7"/>
    </row>
    <row r="126" spans="1:18" s="2" customFormat="1" ht="58.5" customHeight="1">
      <c r="A126" s="22">
        <v>111</v>
      </c>
      <c r="B126" s="1" t="s">
        <v>321</v>
      </c>
      <c r="C126" s="57" t="s">
        <v>322</v>
      </c>
      <c r="D126" s="11" t="s">
        <v>16</v>
      </c>
      <c r="E126" s="11" t="s">
        <v>323</v>
      </c>
      <c r="F126" s="57" t="s">
        <v>324</v>
      </c>
      <c r="G126" s="40" t="s">
        <v>48</v>
      </c>
      <c r="H126" s="40">
        <v>6</v>
      </c>
      <c r="I126" s="26">
        <v>295</v>
      </c>
      <c r="J126" s="11" t="s">
        <v>185</v>
      </c>
      <c r="K126" s="22" t="s">
        <v>21</v>
      </c>
      <c r="L126" s="26">
        <f t="shared" si="4"/>
        <v>1770</v>
      </c>
      <c r="M126" s="21">
        <f t="shared" si="5"/>
        <v>1982.4</v>
      </c>
      <c r="N126" s="24"/>
      <c r="O126" s="24"/>
      <c r="Q126" s="7"/>
      <c r="R126" s="7"/>
    </row>
    <row r="127" spans="1:18" s="2" customFormat="1" ht="38.25" customHeight="1">
      <c r="A127" s="91">
        <v>112</v>
      </c>
      <c r="B127" s="1"/>
      <c r="C127" s="44" t="s">
        <v>773</v>
      </c>
      <c r="D127" s="1" t="s">
        <v>16</v>
      </c>
      <c r="E127" s="1"/>
      <c r="F127" s="44" t="s">
        <v>773</v>
      </c>
      <c r="G127" s="12" t="s">
        <v>48</v>
      </c>
      <c r="H127" s="40">
        <v>1000</v>
      </c>
      <c r="I127" s="26">
        <v>313.30399999999997</v>
      </c>
      <c r="J127" s="11" t="s">
        <v>61</v>
      </c>
      <c r="K127" s="22" t="s">
        <v>21</v>
      </c>
      <c r="L127" s="26">
        <f>H127*I127</f>
        <v>313304</v>
      </c>
      <c r="M127" s="21">
        <f>L127*1.12</f>
        <v>350900.48000000004</v>
      </c>
      <c r="N127" s="24"/>
      <c r="O127" s="24"/>
      <c r="Q127" s="7"/>
      <c r="R127" s="7"/>
    </row>
    <row r="128" spans="1:18" s="2" customFormat="1" ht="42.75" customHeight="1">
      <c r="A128" s="22">
        <v>113</v>
      </c>
      <c r="B128" s="1" t="s">
        <v>325</v>
      </c>
      <c r="C128" s="57" t="s">
        <v>326</v>
      </c>
      <c r="D128" s="11" t="s">
        <v>37</v>
      </c>
      <c r="E128" s="1" t="s">
        <v>325</v>
      </c>
      <c r="F128" s="57" t="s">
        <v>327</v>
      </c>
      <c r="G128" s="40" t="s">
        <v>48</v>
      </c>
      <c r="H128" s="40">
        <v>20</v>
      </c>
      <c r="I128" s="26">
        <v>480</v>
      </c>
      <c r="J128" s="11" t="s">
        <v>185</v>
      </c>
      <c r="K128" s="22" t="s">
        <v>21</v>
      </c>
      <c r="L128" s="26">
        <f t="shared" si="4"/>
        <v>9600</v>
      </c>
      <c r="M128" s="21">
        <f t="shared" si="5"/>
        <v>10752.000000000002</v>
      </c>
      <c r="N128" s="24"/>
      <c r="O128" s="24"/>
      <c r="Q128" s="7"/>
      <c r="R128" s="7"/>
    </row>
    <row r="129" spans="1:18" s="2" customFormat="1" ht="45.75" customHeight="1">
      <c r="A129" s="22">
        <v>114</v>
      </c>
      <c r="B129" s="1" t="s">
        <v>328</v>
      </c>
      <c r="C129" s="57" t="s">
        <v>329</v>
      </c>
      <c r="D129" s="11" t="s">
        <v>37</v>
      </c>
      <c r="E129" s="1" t="s">
        <v>328</v>
      </c>
      <c r="F129" s="57" t="s">
        <v>330</v>
      </c>
      <c r="G129" s="40" t="s">
        <v>48</v>
      </c>
      <c r="H129" s="40">
        <v>20</v>
      </c>
      <c r="I129" s="26">
        <v>480</v>
      </c>
      <c r="J129" s="11" t="s">
        <v>185</v>
      </c>
      <c r="K129" s="22" t="s">
        <v>21</v>
      </c>
      <c r="L129" s="26">
        <f t="shared" si="4"/>
        <v>9600</v>
      </c>
      <c r="M129" s="21">
        <f t="shared" si="5"/>
        <v>10752.000000000002</v>
      </c>
      <c r="N129" s="24"/>
      <c r="O129" s="24"/>
      <c r="Q129" s="7"/>
      <c r="R129" s="7"/>
    </row>
    <row r="130" spans="1:18" s="2" customFormat="1" ht="42" customHeight="1">
      <c r="A130" s="22">
        <v>115</v>
      </c>
      <c r="B130" s="1" t="s">
        <v>331</v>
      </c>
      <c r="C130" s="57" t="s">
        <v>332</v>
      </c>
      <c r="D130" s="11" t="s">
        <v>16</v>
      </c>
      <c r="E130" s="1" t="s">
        <v>331</v>
      </c>
      <c r="F130" s="57" t="s">
        <v>333</v>
      </c>
      <c r="G130" s="40" t="s">
        <v>48</v>
      </c>
      <c r="H130" s="40">
        <v>34</v>
      </c>
      <c r="I130" s="26">
        <v>180</v>
      </c>
      <c r="J130" s="11" t="s">
        <v>185</v>
      </c>
      <c r="K130" s="22" t="s">
        <v>21</v>
      </c>
      <c r="L130" s="26">
        <f t="shared" si="4"/>
        <v>6120</v>
      </c>
      <c r="M130" s="21">
        <f t="shared" si="5"/>
        <v>6854.4000000000005</v>
      </c>
      <c r="N130" s="24"/>
      <c r="O130" s="24"/>
      <c r="Q130" s="7"/>
      <c r="R130" s="7"/>
    </row>
    <row r="131" spans="1:18" s="2" customFormat="1" ht="41.25" customHeight="1">
      <c r="A131" s="22">
        <v>116</v>
      </c>
      <c r="B131" s="1" t="s">
        <v>331</v>
      </c>
      <c r="C131" s="57" t="s">
        <v>332</v>
      </c>
      <c r="D131" s="11" t="s">
        <v>16</v>
      </c>
      <c r="E131" s="1" t="s">
        <v>331</v>
      </c>
      <c r="F131" s="57" t="s">
        <v>334</v>
      </c>
      <c r="G131" s="40" t="s">
        <v>48</v>
      </c>
      <c r="H131" s="40">
        <v>34</v>
      </c>
      <c r="I131" s="26">
        <v>240</v>
      </c>
      <c r="J131" s="11" t="s">
        <v>185</v>
      </c>
      <c r="K131" s="22" t="s">
        <v>21</v>
      </c>
      <c r="L131" s="26">
        <f t="shared" si="4"/>
        <v>8160</v>
      </c>
      <c r="M131" s="21">
        <f t="shared" si="5"/>
        <v>9139.2000000000007</v>
      </c>
      <c r="N131" s="24"/>
      <c r="O131" s="24"/>
      <c r="Q131" s="7"/>
      <c r="R131" s="7"/>
    </row>
    <row r="132" spans="1:18" s="2" customFormat="1" ht="39.75" customHeight="1">
      <c r="A132" s="22">
        <v>117</v>
      </c>
      <c r="B132" s="1" t="s">
        <v>331</v>
      </c>
      <c r="C132" s="57" t="s">
        <v>332</v>
      </c>
      <c r="D132" s="11" t="s">
        <v>16</v>
      </c>
      <c r="E132" s="1" t="s">
        <v>331</v>
      </c>
      <c r="F132" s="57" t="s">
        <v>335</v>
      </c>
      <c r="G132" s="40" t="s">
        <v>48</v>
      </c>
      <c r="H132" s="40">
        <v>34</v>
      </c>
      <c r="I132" s="26">
        <v>300</v>
      </c>
      <c r="J132" s="11" t="s">
        <v>185</v>
      </c>
      <c r="K132" s="22" t="s">
        <v>21</v>
      </c>
      <c r="L132" s="26">
        <f t="shared" si="4"/>
        <v>10200</v>
      </c>
      <c r="M132" s="21">
        <f t="shared" si="5"/>
        <v>11424.000000000002</v>
      </c>
      <c r="N132" s="24"/>
      <c r="O132" s="24"/>
      <c r="Q132" s="7"/>
      <c r="R132" s="7"/>
    </row>
    <row r="133" spans="1:18" s="2" customFormat="1" ht="39" customHeight="1">
      <c r="A133" s="22">
        <v>118</v>
      </c>
      <c r="B133" s="1" t="s">
        <v>337</v>
      </c>
      <c r="C133" s="57" t="s">
        <v>332</v>
      </c>
      <c r="D133" s="11" t="s">
        <v>16</v>
      </c>
      <c r="E133" s="1" t="s">
        <v>336</v>
      </c>
      <c r="F133" s="57" t="s">
        <v>338</v>
      </c>
      <c r="G133" s="40" t="s">
        <v>48</v>
      </c>
      <c r="H133" s="40">
        <v>34</v>
      </c>
      <c r="I133" s="26">
        <v>156</v>
      </c>
      <c r="J133" s="11" t="s">
        <v>185</v>
      </c>
      <c r="K133" s="22" t="s">
        <v>21</v>
      </c>
      <c r="L133" s="26">
        <f t="shared" si="4"/>
        <v>5304</v>
      </c>
      <c r="M133" s="21">
        <f t="shared" si="5"/>
        <v>5940.4800000000005</v>
      </c>
      <c r="N133" s="24"/>
      <c r="O133" s="24"/>
      <c r="Q133" s="7"/>
      <c r="R133" s="7"/>
    </row>
    <row r="134" spans="1:18" s="2" customFormat="1" ht="82.5" customHeight="1">
      <c r="A134" s="22">
        <v>119</v>
      </c>
      <c r="B134" s="1" t="s">
        <v>339</v>
      </c>
      <c r="C134" s="57" t="s">
        <v>340</v>
      </c>
      <c r="D134" s="11" t="s">
        <v>16</v>
      </c>
      <c r="E134" s="11" t="s">
        <v>341</v>
      </c>
      <c r="F134" s="57" t="s">
        <v>342</v>
      </c>
      <c r="G134" s="40" t="s">
        <v>48</v>
      </c>
      <c r="H134" s="40">
        <v>408</v>
      </c>
      <c r="I134" s="26">
        <v>143</v>
      </c>
      <c r="J134" s="11" t="s">
        <v>185</v>
      </c>
      <c r="K134" s="22" t="s">
        <v>21</v>
      </c>
      <c r="L134" s="26">
        <f t="shared" si="4"/>
        <v>58344</v>
      </c>
      <c r="M134" s="21">
        <f t="shared" si="5"/>
        <v>65345.280000000006</v>
      </c>
      <c r="N134" s="24"/>
      <c r="O134" s="24"/>
      <c r="Q134" s="7"/>
      <c r="R134" s="7"/>
    </row>
    <row r="135" spans="1:18" s="2" customFormat="1" ht="41.25" customHeight="1">
      <c r="A135" s="22">
        <v>120</v>
      </c>
      <c r="B135" s="1" t="s">
        <v>343</v>
      </c>
      <c r="C135" s="57" t="s">
        <v>344</v>
      </c>
      <c r="D135" s="11" t="s">
        <v>16</v>
      </c>
      <c r="E135" s="1" t="s">
        <v>343</v>
      </c>
      <c r="F135" s="57" t="s">
        <v>344</v>
      </c>
      <c r="G135" s="40" t="s">
        <v>48</v>
      </c>
      <c r="H135" s="40">
        <v>30</v>
      </c>
      <c r="I135" s="26">
        <v>180</v>
      </c>
      <c r="J135" s="11" t="s">
        <v>185</v>
      </c>
      <c r="K135" s="22" t="s">
        <v>21</v>
      </c>
      <c r="L135" s="26">
        <f t="shared" si="4"/>
        <v>5400</v>
      </c>
      <c r="M135" s="21">
        <f t="shared" si="5"/>
        <v>6048.0000000000009</v>
      </c>
      <c r="N135" s="24"/>
      <c r="O135" s="24"/>
      <c r="Q135" s="7"/>
      <c r="R135" s="7"/>
    </row>
    <row r="136" spans="1:18" s="2" customFormat="1" ht="39.75" customHeight="1">
      <c r="A136" s="22">
        <v>121</v>
      </c>
      <c r="B136" s="1" t="s">
        <v>345</v>
      </c>
      <c r="C136" s="57" t="s">
        <v>346</v>
      </c>
      <c r="D136" s="11" t="s">
        <v>16</v>
      </c>
      <c r="E136" s="1" t="s">
        <v>345</v>
      </c>
      <c r="F136" s="57" t="s">
        <v>346</v>
      </c>
      <c r="G136" s="54" t="s">
        <v>48</v>
      </c>
      <c r="H136" s="40">
        <v>10</v>
      </c>
      <c r="I136" s="26">
        <v>180</v>
      </c>
      <c r="J136" s="11" t="s">
        <v>185</v>
      </c>
      <c r="K136" s="22" t="s">
        <v>21</v>
      </c>
      <c r="L136" s="26">
        <f t="shared" si="4"/>
        <v>1800</v>
      </c>
      <c r="M136" s="21">
        <f t="shared" si="5"/>
        <v>2016.0000000000002</v>
      </c>
      <c r="N136" s="24"/>
      <c r="O136" s="24"/>
      <c r="Q136" s="7"/>
      <c r="R136" s="7"/>
    </row>
    <row r="137" spans="1:18" s="2" customFormat="1" ht="58.5" customHeight="1">
      <c r="A137" s="22">
        <v>122</v>
      </c>
      <c r="B137" s="1" t="s">
        <v>347</v>
      </c>
      <c r="C137" s="57" t="s">
        <v>348</v>
      </c>
      <c r="D137" s="11" t="s">
        <v>37</v>
      </c>
      <c r="E137" s="1" t="s">
        <v>347</v>
      </c>
      <c r="F137" s="57" t="s">
        <v>349</v>
      </c>
      <c r="G137" s="40" t="s">
        <v>48</v>
      </c>
      <c r="H137" s="40">
        <v>272</v>
      </c>
      <c r="I137" s="26">
        <v>10</v>
      </c>
      <c r="J137" s="11" t="s">
        <v>185</v>
      </c>
      <c r="K137" s="22" t="s">
        <v>21</v>
      </c>
      <c r="L137" s="26">
        <f t="shared" si="4"/>
        <v>2720</v>
      </c>
      <c r="M137" s="21">
        <f t="shared" si="5"/>
        <v>3046.4</v>
      </c>
      <c r="N137" s="24"/>
      <c r="O137" s="24"/>
      <c r="Q137" s="7"/>
      <c r="R137" s="7"/>
    </row>
    <row r="138" spans="1:18" s="2" customFormat="1" ht="68.25" customHeight="1">
      <c r="A138" s="22">
        <v>123</v>
      </c>
      <c r="B138" s="1" t="s">
        <v>350</v>
      </c>
      <c r="C138" s="57" t="s">
        <v>351</v>
      </c>
      <c r="D138" s="11" t="s">
        <v>16</v>
      </c>
      <c r="E138" s="1" t="s">
        <v>350</v>
      </c>
      <c r="F138" s="57" t="s">
        <v>352</v>
      </c>
      <c r="G138" s="40" t="s">
        <v>48</v>
      </c>
      <c r="H138" s="40">
        <v>136</v>
      </c>
      <c r="I138" s="26">
        <v>95</v>
      </c>
      <c r="J138" s="11" t="s">
        <v>185</v>
      </c>
      <c r="K138" s="22" t="s">
        <v>21</v>
      </c>
      <c r="L138" s="26">
        <f t="shared" si="4"/>
        <v>12920</v>
      </c>
      <c r="M138" s="21">
        <f t="shared" si="5"/>
        <v>14470.400000000001</v>
      </c>
      <c r="N138" s="24"/>
      <c r="O138" s="24"/>
      <c r="Q138" s="7"/>
      <c r="R138" s="7"/>
    </row>
    <row r="139" spans="1:18" s="2" customFormat="1" ht="39" customHeight="1">
      <c r="A139" s="22">
        <v>124</v>
      </c>
      <c r="B139" s="1" t="s">
        <v>353</v>
      </c>
      <c r="C139" s="57" t="s">
        <v>354</v>
      </c>
      <c r="D139" s="11" t="s">
        <v>16</v>
      </c>
      <c r="E139" s="1" t="s">
        <v>355</v>
      </c>
      <c r="F139" s="57" t="s">
        <v>356</v>
      </c>
      <c r="G139" s="40" t="s">
        <v>48</v>
      </c>
      <c r="H139" s="40">
        <v>68</v>
      </c>
      <c r="I139" s="26">
        <v>15</v>
      </c>
      <c r="J139" s="11" t="s">
        <v>185</v>
      </c>
      <c r="K139" s="22" t="s">
        <v>21</v>
      </c>
      <c r="L139" s="26">
        <f t="shared" ref="L139:L186" si="6">H139*I139</f>
        <v>1020</v>
      </c>
      <c r="M139" s="21">
        <f t="shared" si="5"/>
        <v>1142.4000000000001</v>
      </c>
      <c r="N139" s="24"/>
      <c r="O139" s="24"/>
      <c r="Q139" s="7"/>
      <c r="R139" s="7"/>
    </row>
    <row r="140" spans="1:18" s="2" customFormat="1" ht="42.75" customHeight="1">
      <c r="A140" s="22">
        <v>125</v>
      </c>
      <c r="B140" s="1" t="s">
        <v>357</v>
      </c>
      <c r="C140" s="57" t="s">
        <v>358</v>
      </c>
      <c r="D140" s="11" t="s">
        <v>16</v>
      </c>
      <c r="E140" s="1" t="s">
        <v>357</v>
      </c>
      <c r="F140" s="57" t="s">
        <v>359</v>
      </c>
      <c r="G140" s="40" t="s">
        <v>48</v>
      </c>
      <c r="H140" s="40">
        <v>68</v>
      </c>
      <c r="I140" s="26">
        <v>110</v>
      </c>
      <c r="J140" s="11" t="s">
        <v>185</v>
      </c>
      <c r="K140" s="22" t="s">
        <v>21</v>
      </c>
      <c r="L140" s="26">
        <f t="shared" si="6"/>
        <v>7480</v>
      </c>
      <c r="M140" s="21">
        <f t="shared" si="5"/>
        <v>8377.6</v>
      </c>
      <c r="N140" s="24"/>
      <c r="O140" s="24"/>
      <c r="Q140" s="7"/>
      <c r="R140" s="7"/>
    </row>
    <row r="141" spans="1:18" s="2" customFormat="1" ht="45" customHeight="1">
      <c r="A141" s="22">
        <v>126</v>
      </c>
      <c r="B141" s="1" t="s">
        <v>360</v>
      </c>
      <c r="C141" s="57" t="s">
        <v>361</v>
      </c>
      <c r="D141" s="11" t="s">
        <v>16</v>
      </c>
      <c r="E141" s="1" t="s">
        <v>360</v>
      </c>
      <c r="F141" s="57" t="s">
        <v>362</v>
      </c>
      <c r="G141" s="40" t="s">
        <v>48</v>
      </c>
      <c r="H141" s="40">
        <v>4</v>
      </c>
      <c r="I141" s="26">
        <v>123</v>
      </c>
      <c r="J141" s="11" t="s">
        <v>185</v>
      </c>
      <c r="K141" s="22" t="s">
        <v>21</v>
      </c>
      <c r="L141" s="26">
        <f t="shared" si="6"/>
        <v>492</v>
      </c>
      <c r="M141" s="21">
        <f t="shared" si="5"/>
        <v>551.04000000000008</v>
      </c>
      <c r="N141" s="24"/>
      <c r="O141" s="24"/>
      <c r="Q141" s="7"/>
      <c r="R141" s="7"/>
    </row>
    <row r="142" spans="1:18" s="2" customFormat="1" ht="45" customHeight="1">
      <c r="A142" s="22">
        <v>127</v>
      </c>
      <c r="B142" s="1" t="s">
        <v>363</v>
      </c>
      <c r="C142" s="57" t="s">
        <v>364</v>
      </c>
      <c r="D142" s="11" t="s">
        <v>16</v>
      </c>
      <c r="E142" s="1" t="s">
        <v>363</v>
      </c>
      <c r="F142" s="57" t="s">
        <v>365</v>
      </c>
      <c r="G142" s="40" t="s">
        <v>48</v>
      </c>
      <c r="H142" s="40">
        <v>34</v>
      </c>
      <c r="I142" s="26">
        <v>50</v>
      </c>
      <c r="J142" s="11" t="s">
        <v>185</v>
      </c>
      <c r="K142" s="22" t="s">
        <v>21</v>
      </c>
      <c r="L142" s="26">
        <f t="shared" si="6"/>
        <v>1700</v>
      </c>
      <c r="M142" s="21">
        <f t="shared" si="5"/>
        <v>1904.0000000000002</v>
      </c>
      <c r="N142" s="24"/>
      <c r="O142" s="24"/>
      <c r="Q142" s="7"/>
      <c r="R142" s="7"/>
    </row>
    <row r="143" spans="1:18" s="2" customFormat="1" ht="41.25" customHeight="1">
      <c r="A143" s="22">
        <v>128</v>
      </c>
      <c r="B143" s="1" t="s">
        <v>363</v>
      </c>
      <c r="C143" s="57" t="s">
        <v>364</v>
      </c>
      <c r="D143" s="11" t="s">
        <v>16</v>
      </c>
      <c r="E143" s="1" t="s">
        <v>363</v>
      </c>
      <c r="F143" s="57" t="s">
        <v>366</v>
      </c>
      <c r="G143" s="40" t="s">
        <v>48</v>
      </c>
      <c r="H143" s="40">
        <v>34</v>
      </c>
      <c r="I143" s="26">
        <v>110</v>
      </c>
      <c r="J143" s="11" t="s">
        <v>185</v>
      </c>
      <c r="K143" s="22" t="s">
        <v>21</v>
      </c>
      <c r="L143" s="26">
        <f t="shared" si="6"/>
        <v>3740</v>
      </c>
      <c r="M143" s="21">
        <f t="shared" si="5"/>
        <v>4188.8</v>
      </c>
      <c r="N143" s="24"/>
      <c r="O143" s="24"/>
      <c r="Q143" s="7"/>
      <c r="R143" s="7"/>
    </row>
    <row r="144" spans="1:18" s="2" customFormat="1" ht="56.25" customHeight="1">
      <c r="A144" s="22">
        <v>129</v>
      </c>
      <c r="B144" s="1" t="s">
        <v>367</v>
      </c>
      <c r="C144" s="57" t="s">
        <v>368</v>
      </c>
      <c r="D144" s="11" t="s">
        <v>16</v>
      </c>
      <c r="E144" s="1" t="s">
        <v>367</v>
      </c>
      <c r="F144" s="57" t="s">
        <v>369</v>
      </c>
      <c r="G144" s="40" t="s">
        <v>48</v>
      </c>
      <c r="H144" s="40">
        <v>70</v>
      </c>
      <c r="I144" s="26">
        <v>706</v>
      </c>
      <c r="J144" s="11" t="s">
        <v>185</v>
      </c>
      <c r="K144" s="22" t="s">
        <v>21</v>
      </c>
      <c r="L144" s="26">
        <f t="shared" si="6"/>
        <v>49420</v>
      </c>
      <c r="M144" s="21">
        <f t="shared" si="5"/>
        <v>55350.400000000009</v>
      </c>
      <c r="N144" s="24"/>
      <c r="O144" s="24"/>
      <c r="Q144" s="7"/>
      <c r="R144" s="7"/>
    </row>
    <row r="145" spans="1:18" s="2" customFormat="1" ht="39" customHeight="1">
      <c r="A145" s="22">
        <v>130</v>
      </c>
      <c r="B145" s="1" t="s">
        <v>367</v>
      </c>
      <c r="C145" s="57" t="s">
        <v>368</v>
      </c>
      <c r="D145" s="11" t="s">
        <v>16</v>
      </c>
      <c r="E145" s="1" t="s">
        <v>367</v>
      </c>
      <c r="F145" s="57" t="s">
        <v>370</v>
      </c>
      <c r="G145" s="40" t="s">
        <v>48</v>
      </c>
      <c r="H145" s="40">
        <v>70</v>
      </c>
      <c r="I145" s="26">
        <v>656</v>
      </c>
      <c r="J145" s="11" t="s">
        <v>185</v>
      </c>
      <c r="K145" s="22" t="s">
        <v>21</v>
      </c>
      <c r="L145" s="26">
        <f t="shared" si="6"/>
        <v>45920</v>
      </c>
      <c r="M145" s="21">
        <f t="shared" ref="M145:M193" si="7">L145*1.12</f>
        <v>51430.400000000001</v>
      </c>
      <c r="N145" s="24"/>
      <c r="O145" s="24"/>
      <c r="Q145" s="7"/>
      <c r="R145" s="7"/>
    </row>
    <row r="146" spans="1:18" s="2" customFormat="1" ht="42" customHeight="1">
      <c r="A146" s="22">
        <v>131</v>
      </c>
      <c r="B146" s="1" t="s">
        <v>371</v>
      </c>
      <c r="C146" s="57" t="s">
        <v>372</v>
      </c>
      <c r="D146" s="11" t="s">
        <v>16</v>
      </c>
      <c r="E146" s="11" t="s">
        <v>373</v>
      </c>
      <c r="F146" s="57" t="s">
        <v>374</v>
      </c>
      <c r="G146" s="40" t="s">
        <v>48</v>
      </c>
      <c r="H146" s="40">
        <v>10</v>
      </c>
      <c r="I146" s="26">
        <v>215</v>
      </c>
      <c r="J146" s="11" t="s">
        <v>185</v>
      </c>
      <c r="K146" s="22" t="s">
        <v>21</v>
      </c>
      <c r="L146" s="26">
        <f t="shared" si="6"/>
        <v>2150</v>
      </c>
      <c r="M146" s="21">
        <f t="shared" si="7"/>
        <v>2408.0000000000005</v>
      </c>
      <c r="N146" s="24"/>
      <c r="O146" s="24"/>
      <c r="Q146" s="7"/>
      <c r="R146" s="7"/>
    </row>
    <row r="147" spans="1:18" s="2" customFormat="1" ht="42.75" customHeight="1">
      <c r="A147" s="22">
        <v>132</v>
      </c>
      <c r="B147" s="1" t="s">
        <v>375</v>
      </c>
      <c r="C147" s="57" t="s">
        <v>376</v>
      </c>
      <c r="D147" s="11" t="s">
        <v>16</v>
      </c>
      <c r="E147" s="11" t="s">
        <v>377</v>
      </c>
      <c r="F147" s="57" t="s">
        <v>378</v>
      </c>
      <c r="G147" s="40" t="s">
        <v>48</v>
      </c>
      <c r="H147" s="40">
        <v>68</v>
      </c>
      <c r="I147" s="26">
        <v>242</v>
      </c>
      <c r="J147" s="11" t="s">
        <v>185</v>
      </c>
      <c r="K147" s="22" t="s">
        <v>21</v>
      </c>
      <c r="L147" s="26">
        <f t="shared" si="6"/>
        <v>16456</v>
      </c>
      <c r="M147" s="21">
        <f t="shared" si="7"/>
        <v>18430.72</v>
      </c>
      <c r="N147" s="24"/>
      <c r="O147" s="24"/>
      <c r="Q147" s="7"/>
      <c r="R147" s="7"/>
    </row>
    <row r="148" spans="1:18" s="2" customFormat="1" ht="72.75" customHeight="1">
      <c r="A148" s="22">
        <v>133</v>
      </c>
      <c r="B148" s="1" t="s">
        <v>379</v>
      </c>
      <c r="C148" s="57" t="s">
        <v>380</v>
      </c>
      <c r="D148" s="11" t="s">
        <v>16</v>
      </c>
      <c r="E148" s="11" t="s">
        <v>381</v>
      </c>
      <c r="F148" s="57" t="s">
        <v>382</v>
      </c>
      <c r="G148" s="40" t="s">
        <v>48</v>
      </c>
      <c r="H148" s="40">
        <v>30</v>
      </c>
      <c r="I148" s="26">
        <v>408</v>
      </c>
      <c r="J148" s="11" t="s">
        <v>185</v>
      </c>
      <c r="K148" s="22" t="s">
        <v>21</v>
      </c>
      <c r="L148" s="26">
        <f t="shared" si="6"/>
        <v>12240</v>
      </c>
      <c r="M148" s="21">
        <f t="shared" si="7"/>
        <v>13708.800000000001</v>
      </c>
      <c r="N148" s="24"/>
      <c r="O148" s="24"/>
      <c r="Q148" s="7"/>
      <c r="R148" s="7"/>
    </row>
    <row r="149" spans="1:18" s="2" customFormat="1" ht="42.75" customHeight="1">
      <c r="A149" s="22">
        <v>134</v>
      </c>
      <c r="B149" s="1" t="s">
        <v>379</v>
      </c>
      <c r="C149" s="57" t="s">
        <v>380</v>
      </c>
      <c r="D149" s="11" t="s">
        <v>16</v>
      </c>
      <c r="E149" s="11" t="s">
        <v>383</v>
      </c>
      <c r="F149" s="57" t="s">
        <v>384</v>
      </c>
      <c r="G149" s="40" t="s">
        <v>48</v>
      </c>
      <c r="H149" s="40">
        <v>30</v>
      </c>
      <c r="I149" s="26">
        <v>130</v>
      </c>
      <c r="J149" s="11" t="s">
        <v>185</v>
      </c>
      <c r="K149" s="22" t="s">
        <v>21</v>
      </c>
      <c r="L149" s="26">
        <f t="shared" si="6"/>
        <v>3900</v>
      </c>
      <c r="M149" s="21">
        <f t="shared" si="7"/>
        <v>4368</v>
      </c>
      <c r="N149" s="24"/>
      <c r="O149" s="24"/>
      <c r="Q149" s="7"/>
      <c r="R149" s="7"/>
    </row>
    <row r="150" spans="1:18" s="2" customFormat="1" ht="70.5" customHeight="1">
      <c r="A150" s="22">
        <v>135</v>
      </c>
      <c r="B150" s="1" t="s">
        <v>385</v>
      </c>
      <c r="C150" s="57" t="s">
        <v>386</v>
      </c>
      <c r="D150" s="11" t="s">
        <v>16</v>
      </c>
      <c r="E150" s="11" t="s">
        <v>387</v>
      </c>
      <c r="F150" s="57" t="s">
        <v>388</v>
      </c>
      <c r="G150" s="40" t="s">
        <v>48</v>
      </c>
      <c r="H150" s="40">
        <v>4</v>
      </c>
      <c r="I150" s="26">
        <v>120</v>
      </c>
      <c r="J150" s="11" t="s">
        <v>185</v>
      </c>
      <c r="K150" s="22" t="s">
        <v>21</v>
      </c>
      <c r="L150" s="26">
        <f t="shared" si="6"/>
        <v>480</v>
      </c>
      <c r="M150" s="21">
        <f t="shared" si="7"/>
        <v>537.6</v>
      </c>
      <c r="N150" s="24"/>
      <c r="O150" s="24"/>
      <c r="Q150" s="7"/>
      <c r="R150" s="7"/>
    </row>
    <row r="151" spans="1:18" s="2" customFormat="1" ht="42.75" customHeight="1">
      <c r="A151" s="22">
        <v>136</v>
      </c>
      <c r="B151" s="1" t="s">
        <v>389</v>
      </c>
      <c r="C151" s="57" t="s">
        <v>390</v>
      </c>
      <c r="D151" s="11" t="s">
        <v>37</v>
      </c>
      <c r="E151" s="11" t="s">
        <v>391</v>
      </c>
      <c r="F151" s="57" t="s">
        <v>392</v>
      </c>
      <c r="G151" s="40" t="s">
        <v>48</v>
      </c>
      <c r="H151" s="40">
        <v>68</v>
      </c>
      <c r="I151" s="26">
        <v>559</v>
      </c>
      <c r="J151" s="11" t="s">
        <v>185</v>
      </c>
      <c r="K151" s="22" t="s">
        <v>21</v>
      </c>
      <c r="L151" s="26">
        <f t="shared" si="6"/>
        <v>38012</v>
      </c>
      <c r="M151" s="21">
        <f t="shared" si="7"/>
        <v>42573.440000000002</v>
      </c>
      <c r="N151" s="24"/>
      <c r="O151" s="24"/>
      <c r="Q151" s="7"/>
      <c r="R151" s="7"/>
    </row>
    <row r="152" spans="1:18" s="2" customFormat="1" ht="45" customHeight="1">
      <c r="A152" s="22">
        <v>137</v>
      </c>
      <c r="B152" s="1" t="s">
        <v>393</v>
      </c>
      <c r="C152" s="57" t="s">
        <v>394</v>
      </c>
      <c r="D152" s="11" t="s">
        <v>16</v>
      </c>
      <c r="E152" s="11" t="s">
        <v>395</v>
      </c>
      <c r="F152" s="57" t="s">
        <v>396</v>
      </c>
      <c r="G152" s="40" t="s">
        <v>48</v>
      </c>
      <c r="H152" s="40">
        <v>3</v>
      </c>
      <c r="I152" s="26">
        <v>25000</v>
      </c>
      <c r="J152" s="11" t="s">
        <v>185</v>
      </c>
      <c r="K152" s="22" t="s">
        <v>21</v>
      </c>
      <c r="L152" s="26">
        <f t="shared" si="6"/>
        <v>75000</v>
      </c>
      <c r="M152" s="21">
        <f t="shared" si="7"/>
        <v>84000.000000000015</v>
      </c>
      <c r="N152" s="24"/>
      <c r="O152" s="24"/>
      <c r="Q152" s="7"/>
      <c r="R152" s="7"/>
    </row>
    <row r="153" spans="1:18" s="2" customFormat="1" ht="69.75" customHeight="1">
      <c r="A153" s="22">
        <v>138</v>
      </c>
      <c r="B153" s="1" t="s">
        <v>393</v>
      </c>
      <c r="C153" s="57" t="s">
        <v>394</v>
      </c>
      <c r="D153" s="11" t="s">
        <v>16</v>
      </c>
      <c r="E153" s="1" t="s">
        <v>393</v>
      </c>
      <c r="F153" s="57" t="s">
        <v>396</v>
      </c>
      <c r="G153" s="40" t="s">
        <v>48</v>
      </c>
      <c r="H153" s="40">
        <v>20</v>
      </c>
      <c r="I153" s="26">
        <v>1500</v>
      </c>
      <c r="J153" s="11" t="s">
        <v>185</v>
      </c>
      <c r="K153" s="22" t="s">
        <v>21</v>
      </c>
      <c r="L153" s="26">
        <f t="shared" si="6"/>
        <v>30000</v>
      </c>
      <c r="M153" s="21">
        <f t="shared" si="7"/>
        <v>33600</v>
      </c>
      <c r="N153" s="24"/>
      <c r="O153" s="24"/>
      <c r="Q153" s="7"/>
      <c r="R153" s="7"/>
    </row>
    <row r="154" spans="1:18" s="2" customFormat="1" ht="52.5" customHeight="1">
      <c r="A154" s="22">
        <v>139</v>
      </c>
      <c r="B154" s="1" t="s">
        <v>397</v>
      </c>
      <c r="C154" s="57" t="s">
        <v>398</v>
      </c>
      <c r="D154" s="11" t="s">
        <v>37</v>
      </c>
      <c r="E154" s="1" t="s">
        <v>397</v>
      </c>
      <c r="F154" s="57" t="s">
        <v>399</v>
      </c>
      <c r="G154" s="40" t="s">
        <v>48</v>
      </c>
      <c r="H154" s="40">
        <v>68</v>
      </c>
      <c r="I154" s="26">
        <v>270</v>
      </c>
      <c r="J154" s="11" t="s">
        <v>185</v>
      </c>
      <c r="K154" s="22" t="s">
        <v>21</v>
      </c>
      <c r="L154" s="26">
        <f t="shared" si="6"/>
        <v>18360</v>
      </c>
      <c r="M154" s="21">
        <f t="shared" si="7"/>
        <v>20563.2</v>
      </c>
      <c r="N154" s="24"/>
      <c r="O154" s="24"/>
      <c r="Q154" s="7"/>
      <c r="R154" s="7"/>
    </row>
    <row r="155" spans="1:18" s="2" customFormat="1" ht="40.5" customHeight="1">
      <c r="A155" s="22">
        <v>140</v>
      </c>
      <c r="B155" s="1" t="s">
        <v>400</v>
      </c>
      <c r="C155" s="57" t="s">
        <v>401</v>
      </c>
      <c r="D155" s="11" t="s">
        <v>16</v>
      </c>
      <c r="E155" s="1" t="s">
        <v>402</v>
      </c>
      <c r="F155" s="57" t="s">
        <v>403</v>
      </c>
      <c r="G155" s="40" t="s">
        <v>48</v>
      </c>
      <c r="H155" s="40">
        <v>327</v>
      </c>
      <c r="I155" s="26">
        <v>1105</v>
      </c>
      <c r="J155" s="11" t="s">
        <v>185</v>
      </c>
      <c r="K155" s="22" t="s">
        <v>21</v>
      </c>
      <c r="L155" s="26">
        <f t="shared" si="6"/>
        <v>361335</v>
      </c>
      <c r="M155" s="21">
        <f t="shared" si="7"/>
        <v>404695.2</v>
      </c>
      <c r="N155" s="24"/>
      <c r="O155" s="24"/>
      <c r="Q155" s="7"/>
      <c r="R155" s="7"/>
    </row>
    <row r="156" spans="1:18" s="2" customFormat="1" ht="42" customHeight="1">
      <c r="A156" s="22">
        <v>141</v>
      </c>
      <c r="B156" s="1" t="s">
        <v>404</v>
      </c>
      <c r="C156" s="57" t="s">
        <v>405</v>
      </c>
      <c r="D156" s="11" t="s">
        <v>16</v>
      </c>
      <c r="E156" s="1" t="s">
        <v>404</v>
      </c>
      <c r="F156" s="57" t="s">
        <v>405</v>
      </c>
      <c r="G156" s="40" t="s">
        <v>48</v>
      </c>
      <c r="H156" s="40">
        <v>10</v>
      </c>
      <c r="I156" s="26">
        <v>700</v>
      </c>
      <c r="J156" s="11" t="s">
        <v>185</v>
      </c>
      <c r="K156" s="22" t="s">
        <v>21</v>
      </c>
      <c r="L156" s="26">
        <f t="shared" si="6"/>
        <v>7000</v>
      </c>
      <c r="M156" s="21">
        <f t="shared" si="7"/>
        <v>7840.0000000000009</v>
      </c>
      <c r="N156" s="24"/>
      <c r="O156" s="24"/>
      <c r="Q156" s="7"/>
      <c r="R156" s="7"/>
    </row>
    <row r="157" spans="1:18" s="2" customFormat="1" ht="42" customHeight="1">
      <c r="A157" s="22">
        <v>142</v>
      </c>
      <c r="B157" s="1" t="s">
        <v>404</v>
      </c>
      <c r="C157" s="57" t="s">
        <v>405</v>
      </c>
      <c r="D157" s="11" t="s">
        <v>16</v>
      </c>
      <c r="E157" s="1" t="s">
        <v>404</v>
      </c>
      <c r="F157" s="57" t="s">
        <v>406</v>
      </c>
      <c r="G157" s="40" t="s">
        <v>48</v>
      </c>
      <c r="H157" s="40">
        <v>19</v>
      </c>
      <c r="I157" s="26">
        <v>700</v>
      </c>
      <c r="J157" s="11" t="s">
        <v>185</v>
      </c>
      <c r="K157" s="22" t="s">
        <v>21</v>
      </c>
      <c r="L157" s="26">
        <f t="shared" si="6"/>
        <v>13300</v>
      </c>
      <c r="M157" s="21">
        <f t="shared" si="7"/>
        <v>14896.000000000002</v>
      </c>
      <c r="N157" s="24"/>
      <c r="O157" s="24"/>
      <c r="Q157" s="7"/>
      <c r="R157" s="7"/>
    </row>
    <row r="158" spans="1:18" s="2" customFormat="1" ht="48" customHeight="1">
      <c r="A158" s="22">
        <v>143</v>
      </c>
      <c r="B158" s="1" t="s">
        <v>407</v>
      </c>
      <c r="C158" s="57" t="s">
        <v>408</v>
      </c>
      <c r="D158" s="11" t="s">
        <v>16</v>
      </c>
      <c r="E158" s="1" t="s">
        <v>407</v>
      </c>
      <c r="F158" s="57" t="s">
        <v>408</v>
      </c>
      <c r="G158" s="40" t="s">
        <v>48</v>
      </c>
      <c r="H158" s="40">
        <v>68</v>
      </c>
      <c r="I158" s="26">
        <v>175</v>
      </c>
      <c r="J158" s="11" t="s">
        <v>185</v>
      </c>
      <c r="K158" s="22" t="s">
        <v>21</v>
      </c>
      <c r="L158" s="26">
        <f t="shared" si="6"/>
        <v>11900</v>
      </c>
      <c r="M158" s="21">
        <f t="shared" si="7"/>
        <v>13328.000000000002</v>
      </c>
      <c r="N158" s="24"/>
      <c r="O158" s="24"/>
      <c r="Q158" s="7"/>
      <c r="R158" s="7"/>
    </row>
    <row r="159" spans="1:18" s="2" customFormat="1" ht="44.25" customHeight="1">
      <c r="A159" s="22">
        <v>144</v>
      </c>
      <c r="B159" s="1" t="s">
        <v>409</v>
      </c>
      <c r="C159" s="57" t="s">
        <v>410</v>
      </c>
      <c r="D159" s="11" t="s">
        <v>16</v>
      </c>
      <c r="E159" s="1" t="s">
        <v>409</v>
      </c>
      <c r="F159" s="57" t="s">
        <v>411</v>
      </c>
      <c r="G159" s="40" t="s">
        <v>48</v>
      </c>
      <c r="H159" s="40">
        <v>204</v>
      </c>
      <c r="I159" s="26">
        <v>415</v>
      </c>
      <c r="J159" s="11" t="s">
        <v>185</v>
      </c>
      <c r="K159" s="22" t="s">
        <v>21</v>
      </c>
      <c r="L159" s="26">
        <f t="shared" si="6"/>
        <v>84660</v>
      </c>
      <c r="M159" s="21">
        <f t="shared" si="7"/>
        <v>94819.200000000012</v>
      </c>
      <c r="N159" s="24"/>
      <c r="O159" s="24"/>
      <c r="Q159" s="7"/>
      <c r="R159" s="7"/>
    </row>
    <row r="160" spans="1:18" s="2" customFormat="1" ht="45" customHeight="1">
      <c r="A160" s="22">
        <v>145</v>
      </c>
      <c r="B160" s="1" t="s">
        <v>409</v>
      </c>
      <c r="C160" s="57" t="s">
        <v>410</v>
      </c>
      <c r="D160" s="11" t="s">
        <v>16</v>
      </c>
      <c r="E160" s="1" t="s">
        <v>409</v>
      </c>
      <c r="F160" s="57" t="s">
        <v>412</v>
      </c>
      <c r="G160" s="40" t="s">
        <v>48</v>
      </c>
      <c r="H160" s="40">
        <v>68</v>
      </c>
      <c r="I160" s="26">
        <v>320</v>
      </c>
      <c r="J160" s="11" t="s">
        <v>185</v>
      </c>
      <c r="K160" s="22" t="s">
        <v>21</v>
      </c>
      <c r="L160" s="26">
        <f t="shared" si="6"/>
        <v>21760</v>
      </c>
      <c r="M160" s="21">
        <f t="shared" si="7"/>
        <v>24371.200000000001</v>
      </c>
      <c r="N160" s="24"/>
      <c r="O160" s="24"/>
      <c r="Q160" s="7"/>
      <c r="R160" s="7"/>
    </row>
    <row r="161" spans="1:18" s="2" customFormat="1" ht="40.5" customHeight="1">
      <c r="A161" s="22">
        <v>146</v>
      </c>
      <c r="B161" s="1" t="s">
        <v>413</v>
      </c>
      <c r="C161" s="57" t="s">
        <v>414</v>
      </c>
      <c r="D161" s="11" t="s">
        <v>16</v>
      </c>
      <c r="E161" s="1" t="s">
        <v>413</v>
      </c>
      <c r="F161" s="57" t="s">
        <v>415</v>
      </c>
      <c r="G161" s="40" t="s">
        <v>48</v>
      </c>
      <c r="H161" s="40">
        <v>150</v>
      </c>
      <c r="I161" s="26">
        <v>390</v>
      </c>
      <c r="J161" s="11" t="s">
        <v>185</v>
      </c>
      <c r="K161" s="22" t="s">
        <v>21</v>
      </c>
      <c r="L161" s="26">
        <f t="shared" si="6"/>
        <v>58500</v>
      </c>
      <c r="M161" s="21">
        <f t="shared" si="7"/>
        <v>65520.000000000007</v>
      </c>
      <c r="N161" s="24"/>
      <c r="O161" s="24"/>
      <c r="Q161" s="7"/>
      <c r="R161" s="7"/>
    </row>
    <row r="162" spans="1:18" s="2" customFormat="1" ht="42.75" customHeight="1">
      <c r="A162" s="22">
        <v>147</v>
      </c>
      <c r="B162" s="1" t="s">
        <v>413</v>
      </c>
      <c r="C162" s="57" t="s">
        <v>414</v>
      </c>
      <c r="D162" s="11" t="s">
        <v>16</v>
      </c>
      <c r="E162" s="1" t="s">
        <v>413</v>
      </c>
      <c r="F162" s="57" t="s">
        <v>416</v>
      </c>
      <c r="G162" s="40" t="s">
        <v>48</v>
      </c>
      <c r="H162" s="40">
        <v>300</v>
      </c>
      <c r="I162" s="26">
        <v>450</v>
      </c>
      <c r="J162" s="11" t="s">
        <v>185</v>
      </c>
      <c r="K162" s="22" t="s">
        <v>21</v>
      </c>
      <c r="L162" s="26">
        <f t="shared" si="6"/>
        <v>135000</v>
      </c>
      <c r="M162" s="21">
        <f t="shared" si="7"/>
        <v>151200</v>
      </c>
      <c r="N162" s="24"/>
      <c r="O162" s="24"/>
      <c r="Q162" s="7"/>
      <c r="R162" s="7"/>
    </row>
    <row r="163" spans="1:18" s="2" customFormat="1" ht="40.5" customHeight="1">
      <c r="A163" s="22">
        <v>148</v>
      </c>
      <c r="B163" s="1" t="s">
        <v>413</v>
      </c>
      <c r="C163" s="57" t="s">
        <v>414</v>
      </c>
      <c r="D163" s="11" t="s">
        <v>16</v>
      </c>
      <c r="E163" s="1" t="s">
        <v>413</v>
      </c>
      <c r="F163" s="57" t="s">
        <v>417</v>
      </c>
      <c r="G163" s="40" t="s">
        <v>48</v>
      </c>
      <c r="H163" s="40">
        <v>100</v>
      </c>
      <c r="I163" s="26">
        <v>370</v>
      </c>
      <c r="J163" s="11" t="s">
        <v>185</v>
      </c>
      <c r="K163" s="22" t="s">
        <v>21</v>
      </c>
      <c r="L163" s="26">
        <f t="shared" si="6"/>
        <v>37000</v>
      </c>
      <c r="M163" s="21">
        <f t="shared" si="7"/>
        <v>41440.000000000007</v>
      </c>
      <c r="N163" s="24"/>
      <c r="O163" s="24"/>
      <c r="Q163" s="7"/>
      <c r="R163" s="7"/>
    </row>
    <row r="164" spans="1:18" s="2" customFormat="1" ht="39.75" customHeight="1">
      <c r="A164" s="22">
        <v>149</v>
      </c>
      <c r="B164" s="1" t="s">
        <v>262</v>
      </c>
      <c r="C164" s="57" t="s">
        <v>263</v>
      </c>
      <c r="D164" s="11" t="s">
        <v>16</v>
      </c>
      <c r="E164" s="1" t="s">
        <v>262</v>
      </c>
      <c r="F164" s="57" t="s">
        <v>418</v>
      </c>
      <c r="G164" s="40" t="s">
        <v>48</v>
      </c>
      <c r="H164" s="40">
        <v>200</v>
      </c>
      <c r="I164" s="26">
        <v>90</v>
      </c>
      <c r="J164" s="11" t="s">
        <v>185</v>
      </c>
      <c r="K164" s="22" t="s">
        <v>21</v>
      </c>
      <c r="L164" s="26">
        <f t="shared" si="6"/>
        <v>18000</v>
      </c>
      <c r="M164" s="21">
        <f t="shared" si="7"/>
        <v>20160.000000000004</v>
      </c>
      <c r="N164" s="24"/>
      <c r="O164" s="24"/>
      <c r="Q164" s="7"/>
      <c r="R164" s="7"/>
    </row>
    <row r="165" spans="1:18" s="2" customFormat="1" ht="55.5" customHeight="1">
      <c r="A165" s="22">
        <v>150</v>
      </c>
      <c r="B165" s="1" t="s">
        <v>262</v>
      </c>
      <c r="C165" s="57" t="s">
        <v>263</v>
      </c>
      <c r="D165" s="11" t="s">
        <v>16</v>
      </c>
      <c r="E165" s="1" t="s">
        <v>262</v>
      </c>
      <c r="F165" s="57" t="s">
        <v>419</v>
      </c>
      <c r="G165" s="40" t="s">
        <v>48</v>
      </c>
      <c r="H165" s="40">
        <v>200</v>
      </c>
      <c r="I165" s="26">
        <v>42</v>
      </c>
      <c r="J165" s="11" t="s">
        <v>185</v>
      </c>
      <c r="K165" s="22" t="s">
        <v>21</v>
      </c>
      <c r="L165" s="26">
        <f t="shared" si="6"/>
        <v>8400</v>
      </c>
      <c r="M165" s="21">
        <f t="shared" si="7"/>
        <v>9408</v>
      </c>
      <c r="N165" s="24"/>
      <c r="O165" s="24"/>
      <c r="Q165" s="7"/>
      <c r="R165" s="7"/>
    </row>
    <row r="166" spans="1:18" s="2" customFormat="1" ht="45" customHeight="1">
      <c r="A166" s="22">
        <v>151</v>
      </c>
      <c r="B166" s="1" t="s">
        <v>262</v>
      </c>
      <c r="C166" s="57" t="s">
        <v>263</v>
      </c>
      <c r="D166" s="11" t="s">
        <v>16</v>
      </c>
      <c r="E166" s="1" t="s">
        <v>262</v>
      </c>
      <c r="F166" s="57" t="s">
        <v>420</v>
      </c>
      <c r="G166" s="40" t="s">
        <v>48</v>
      </c>
      <c r="H166" s="40">
        <v>200</v>
      </c>
      <c r="I166" s="26">
        <v>30</v>
      </c>
      <c r="J166" s="11" t="s">
        <v>185</v>
      </c>
      <c r="K166" s="22" t="s">
        <v>21</v>
      </c>
      <c r="L166" s="26">
        <f t="shared" si="6"/>
        <v>6000</v>
      </c>
      <c r="M166" s="21">
        <f t="shared" si="7"/>
        <v>6720.0000000000009</v>
      </c>
      <c r="N166" s="24"/>
      <c r="O166" s="24"/>
      <c r="Q166" s="7"/>
      <c r="R166" s="7"/>
    </row>
    <row r="167" spans="1:18" s="2" customFormat="1" ht="39" customHeight="1">
      <c r="A167" s="22">
        <v>152</v>
      </c>
      <c r="B167" s="1" t="s">
        <v>421</v>
      </c>
      <c r="C167" s="57" t="s">
        <v>422</v>
      </c>
      <c r="D167" s="11" t="s">
        <v>16</v>
      </c>
      <c r="E167" s="1" t="s">
        <v>421</v>
      </c>
      <c r="F167" s="57" t="s">
        <v>423</v>
      </c>
      <c r="G167" s="40" t="s">
        <v>48</v>
      </c>
      <c r="H167" s="40">
        <v>68</v>
      </c>
      <c r="I167" s="26">
        <v>232</v>
      </c>
      <c r="J167" s="11" t="s">
        <v>185</v>
      </c>
      <c r="K167" s="22" t="s">
        <v>21</v>
      </c>
      <c r="L167" s="26">
        <f t="shared" si="6"/>
        <v>15776</v>
      </c>
      <c r="M167" s="21">
        <f t="shared" si="7"/>
        <v>17669.120000000003</v>
      </c>
      <c r="N167" s="24"/>
      <c r="O167" s="24"/>
      <c r="Q167" s="7"/>
      <c r="R167" s="7"/>
    </row>
    <row r="168" spans="1:18" s="2" customFormat="1" ht="40.5" customHeight="1">
      <c r="A168" s="22">
        <v>153</v>
      </c>
      <c r="B168" s="1" t="s">
        <v>424</v>
      </c>
      <c r="C168" s="57" t="s">
        <v>425</v>
      </c>
      <c r="D168" s="11" t="s">
        <v>37</v>
      </c>
      <c r="E168" s="11" t="s">
        <v>424</v>
      </c>
      <c r="F168" s="57" t="s">
        <v>426</v>
      </c>
      <c r="G168" s="40" t="s">
        <v>48</v>
      </c>
      <c r="H168" s="40">
        <v>408</v>
      </c>
      <c r="I168" s="26">
        <v>10</v>
      </c>
      <c r="J168" s="11" t="s">
        <v>185</v>
      </c>
      <c r="K168" s="22" t="s">
        <v>21</v>
      </c>
      <c r="L168" s="26">
        <f t="shared" si="6"/>
        <v>4080</v>
      </c>
      <c r="M168" s="21">
        <f t="shared" si="7"/>
        <v>4569.6000000000004</v>
      </c>
      <c r="N168" s="24"/>
      <c r="O168" s="24"/>
      <c r="Q168" s="7"/>
      <c r="R168" s="7"/>
    </row>
    <row r="169" spans="1:18" s="2" customFormat="1" ht="42" customHeight="1">
      <c r="A169" s="22">
        <v>154</v>
      </c>
      <c r="B169" s="1" t="s">
        <v>424</v>
      </c>
      <c r="C169" s="57" t="s">
        <v>425</v>
      </c>
      <c r="D169" s="11" t="s">
        <v>37</v>
      </c>
      <c r="E169" s="1" t="s">
        <v>424</v>
      </c>
      <c r="F169" s="57" t="s">
        <v>427</v>
      </c>
      <c r="G169" s="40" t="s">
        <v>48</v>
      </c>
      <c r="H169" s="40">
        <v>408</v>
      </c>
      <c r="I169" s="26">
        <v>23</v>
      </c>
      <c r="J169" s="11" t="s">
        <v>185</v>
      </c>
      <c r="K169" s="22" t="s">
        <v>21</v>
      </c>
      <c r="L169" s="26">
        <f t="shared" si="6"/>
        <v>9384</v>
      </c>
      <c r="M169" s="21">
        <f t="shared" si="7"/>
        <v>10510.080000000002</v>
      </c>
      <c r="N169" s="24"/>
      <c r="O169" s="24"/>
      <c r="Q169" s="7"/>
      <c r="R169" s="7"/>
    </row>
    <row r="170" spans="1:18" s="2" customFormat="1" ht="41.25" customHeight="1">
      <c r="A170" s="22">
        <v>155</v>
      </c>
      <c r="B170" s="1" t="s">
        <v>428</v>
      </c>
      <c r="C170" s="57" t="s">
        <v>429</v>
      </c>
      <c r="D170" s="11" t="s">
        <v>16</v>
      </c>
      <c r="E170" s="1" t="s">
        <v>428</v>
      </c>
      <c r="F170" s="57" t="s">
        <v>430</v>
      </c>
      <c r="G170" s="40" t="s">
        <v>48</v>
      </c>
      <c r="H170" s="40">
        <v>408</v>
      </c>
      <c r="I170" s="26">
        <v>35</v>
      </c>
      <c r="J170" s="11" t="s">
        <v>185</v>
      </c>
      <c r="K170" s="22" t="s">
        <v>21</v>
      </c>
      <c r="L170" s="26">
        <f t="shared" si="6"/>
        <v>14280</v>
      </c>
      <c r="M170" s="21">
        <f t="shared" si="7"/>
        <v>15993.600000000002</v>
      </c>
      <c r="N170" s="24"/>
      <c r="O170" s="24"/>
      <c r="Q170" s="7"/>
      <c r="R170" s="7"/>
    </row>
    <row r="171" spans="1:18" s="2" customFormat="1" ht="44.25" customHeight="1">
      <c r="A171" s="22">
        <v>156</v>
      </c>
      <c r="B171" s="1" t="s">
        <v>428</v>
      </c>
      <c r="C171" s="57" t="s">
        <v>429</v>
      </c>
      <c r="D171" s="11" t="s">
        <v>16</v>
      </c>
      <c r="E171" s="1" t="s">
        <v>428</v>
      </c>
      <c r="F171" s="57" t="s">
        <v>431</v>
      </c>
      <c r="G171" s="40" t="s">
        <v>48</v>
      </c>
      <c r="H171" s="40">
        <v>408</v>
      </c>
      <c r="I171" s="26">
        <v>45</v>
      </c>
      <c r="J171" s="11" t="s">
        <v>185</v>
      </c>
      <c r="K171" s="22" t="s">
        <v>21</v>
      </c>
      <c r="L171" s="26">
        <f t="shared" si="6"/>
        <v>18360</v>
      </c>
      <c r="M171" s="21">
        <f t="shared" si="7"/>
        <v>20563.2</v>
      </c>
      <c r="N171" s="24"/>
      <c r="O171" s="24"/>
      <c r="Q171" s="7"/>
      <c r="R171" s="7"/>
    </row>
    <row r="172" spans="1:18" s="2" customFormat="1" ht="41.25" customHeight="1">
      <c r="A172" s="22">
        <v>157</v>
      </c>
      <c r="B172" s="1" t="s">
        <v>428</v>
      </c>
      <c r="C172" s="57" t="s">
        <v>429</v>
      </c>
      <c r="D172" s="11" t="s">
        <v>16</v>
      </c>
      <c r="E172" s="1" t="s">
        <v>428</v>
      </c>
      <c r="F172" s="57" t="s">
        <v>432</v>
      </c>
      <c r="G172" s="40" t="s">
        <v>48</v>
      </c>
      <c r="H172" s="40">
        <v>408</v>
      </c>
      <c r="I172" s="26">
        <v>55</v>
      </c>
      <c r="J172" s="11" t="s">
        <v>185</v>
      </c>
      <c r="K172" s="22" t="s">
        <v>21</v>
      </c>
      <c r="L172" s="26">
        <f t="shared" si="6"/>
        <v>22440</v>
      </c>
      <c r="M172" s="21">
        <f t="shared" si="7"/>
        <v>25132.800000000003</v>
      </c>
      <c r="N172" s="24"/>
      <c r="O172" s="24"/>
      <c r="Q172" s="7"/>
      <c r="R172" s="7"/>
    </row>
    <row r="173" spans="1:18" s="2" customFormat="1" ht="39.75" customHeight="1">
      <c r="A173" s="22">
        <v>158</v>
      </c>
      <c r="B173" s="1" t="s">
        <v>433</v>
      </c>
      <c r="C173" s="57" t="s">
        <v>434</v>
      </c>
      <c r="D173" s="11" t="s">
        <v>16</v>
      </c>
      <c r="E173" s="1" t="s">
        <v>433</v>
      </c>
      <c r="F173" s="57" t="s">
        <v>435</v>
      </c>
      <c r="G173" s="40" t="s">
        <v>48</v>
      </c>
      <c r="H173" s="40">
        <v>300</v>
      </c>
      <c r="I173" s="26">
        <v>110</v>
      </c>
      <c r="J173" s="11" t="s">
        <v>185</v>
      </c>
      <c r="K173" s="22" t="s">
        <v>21</v>
      </c>
      <c r="L173" s="26">
        <f t="shared" si="6"/>
        <v>33000</v>
      </c>
      <c r="M173" s="21">
        <f t="shared" si="7"/>
        <v>36960</v>
      </c>
      <c r="N173" s="24"/>
      <c r="O173" s="24"/>
      <c r="Q173" s="7"/>
      <c r="R173" s="7"/>
    </row>
    <row r="174" spans="1:18" s="2" customFormat="1" ht="42.75" customHeight="1">
      <c r="A174" s="22">
        <v>159</v>
      </c>
      <c r="B174" s="1" t="s">
        <v>436</v>
      </c>
      <c r="C174" s="57" t="s">
        <v>437</v>
      </c>
      <c r="D174" s="11" t="s">
        <v>16</v>
      </c>
      <c r="E174" s="57" t="s">
        <v>438</v>
      </c>
      <c r="F174" s="57" t="s">
        <v>439</v>
      </c>
      <c r="G174" s="40" t="s">
        <v>48</v>
      </c>
      <c r="H174" s="40">
        <v>68</v>
      </c>
      <c r="I174" s="26">
        <v>250</v>
      </c>
      <c r="J174" s="11" t="s">
        <v>185</v>
      </c>
      <c r="K174" s="22" t="s">
        <v>21</v>
      </c>
      <c r="L174" s="26">
        <f t="shared" si="6"/>
        <v>17000</v>
      </c>
      <c r="M174" s="21">
        <f t="shared" si="7"/>
        <v>19040</v>
      </c>
      <c r="N174" s="24"/>
      <c r="O174" s="24"/>
      <c r="Q174" s="7"/>
      <c r="R174" s="7"/>
    </row>
    <row r="175" spans="1:18" s="2" customFormat="1" ht="42" customHeight="1">
      <c r="A175" s="22">
        <v>160</v>
      </c>
      <c r="B175" s="1" t="s">
        <v>440</v>
      </c>
      <c r="C175" s="57" t="s">
        <v>441</v>
      </c>
      <c r="D175" s="11" t="s">
        <v>16</v>
      </c>
      <c r="E175" s="57" t="s">
        <v>442</v>
      </c>
      <c r="F175" s="57" t="s">
        <v>443</v>
      </c>
      <c r="G175" s="40" t="s">
        <v>48</v>
      </c>
      <c r="H175" s="40">
        <v>68</v>
      </c>
      <c r="I175" s="26">
        <v>25</v>
      </c>
      <c r="J175" s="11" t="s">
        <v>185</v>
      </c>
      <c r="K175" s="22" t="s">
        <v>21</v>
      </c>
      <c r="L175" s="26">
        <f t="shared" si="6"/>
        <v>1700</v>
      </c>
      <c r="M175" s="21">
        <f t="shared" si="7"/>
        <v>1904.0000000000002</v>
      </c>
      <c r="N175" s="24"/>
      <c r="O175" s="24"/>
      <c r="Q175" s="7"/>
      <c r="R175" s="7"/>
    </row>
    <row r="176" spans="1:18" s="2" customFormat="1" ht="46.5" customHeight="1">
      <c r="A176" s="22">
        <v>161</v>
      </c>
      <c r="B176" s="1" t="s">
        <v>444</v>
      </c>
      <c r="C176" s="57" t="s">
        <v>445</v>
      </c>
      <c r="D176" s="11" t="s">
        <v>16</v>
      </c>
      <c r="E176" s="11" t="s">
        <v>444</v>
      </c>
      <c r="F176" s="57" t="s">
        <v>445</v>
      </c>
      <c r="G176" s="40" t="s">
        <v>48</v>
      </c>
      <c r="H176" s="40">
        <v>68</v>
      </c>
      <c r="I176" s="26">
        <v>65</v>
      </c>
      <c r="J176" s="11" t="s">
        <v>185</v>
      </c>
      <c r="K176" s="22" t="s">
        <v>21</v>
      </c>
      <c r="L176" s="26">
        <f t="shared" si="6"/>
        <v>4420</v>
      </c>
      <c r="M176" s="21">
        <f t="shared" si="7"/>
        <v>4950.4000000000005</v>
      </c>
      <c r="N176" s="24"/>
      <c r="O176" s="24"/>
      <c r="Q176" s="7"/>
      <c r="R176" s="7"/>
    </row>
    <row r="177" spans="1:18" s="2" customFormat="1" ht="62.25" customHeight="1">
      <c r="A177" s="22">
        <v>162</v>
      </c>
      <c r="B177" s="1" t="s">
        <v>446</v>
      </c>
      <c r="C177" s="57" t="s">
        <v>447</v>
      </c>
      <c r="D177" s="11" t="s">
        <v>16</v>
      </c>
      <c r="E177" s="11" t="s">
        <v>448</v>
      </c>
      <c r="F177" s="57" t="s">
        <v>449</v>
      </c>
      <c r="G177" s="40" t="s">
        <v>48</v>
      </c>
      <c r="H177" s="40">
        <v>136</v>
      </c>
      <c r="I177" s="26">
        <v>145</v>
      </c>
      <c r="J177" s="11" t="s">
        <v>185</v>
      </c>
      <c r="K177" s="22" t="s">
        <v>21</v>
      </c>
      <c r="L177" s="26">
        <f t="shared" si="6"/>
        <v>19720</v>
      </c>
      <c r="M177" s="21">
        <f t="shared" si="7"/>
        <v>22086.400000000001</v>
      </c>
      <c r="N177" s="24"/>
      <c r="O177" s="24"/>
      <c r="Q177" s="7"/>
      <c r="R177" s="7"/>
    </row>
    <row r="178" spans="1:18" s="2" customFormat="1" ht="52.5" customHeight="1">
      <c r="A178" s="22">
        <v>163</v>
      </c>
      <c r="B178" s="1" t="s">
        <v>450</v>
      </c>
      <c r="C178" s="57" t="s">
        <v>451</v>
      </c>
      <c r="D178" s="11" t="s">
        <v>16</v>
      </c>
      <c r="E178" s="11" t="s">
        <v>452</v>
      </c>
      <c r="F178" s="57" t="s">
        <v>453</v>
      </c>
      <c r="G178" s="40" t="s">
        <v>48</v>
      </c>
      <c r="H178" s="40">
        <v>272</v>
      </c>
      <c r="I178" s="26">
        <v>80</v>
      </c>
      <c r="J178" s="11" t="s">
        <v>185</v>
      </c>
      <c r="K178" s="22" t="s">
        <v>21</v>
      </c>
      <c r="L178" s="26">
        <f t="shared" si="6"/>
        <v>21760</v>
      </c>
      <c r="M178" s="21">
        <f t="shared" si="7"/>
        <v>24371.200000000001</v>
      </c>
      <c r="N178" s="24"/>
      <c r="O178" s="24"/>
      <c r="Q178" s="7"/>
      <c r="R178" s="7"/>
    </row>
    <row r="179" spans="1:18" s="2" customFormat="1" ht="42.75" customHeight="1">
      <c r="A179" s="22">
        <v>164</v>
      </c>
      <c r="B179" s="1" t="s">
        <v>454</v>
      </c>
      <c r="C179" s="57" t="s">
        <v>455</v>
      </c>
      <c r="D179" s="11" t="s">
        <v>16</v>
      </c>
      <c r="E179" s="11" t="s">
        <v>456</v>
      </c>
      <c r="F179" s="57" t="s">
        <v>457</v>
      </c>
      <c r="G179" s="40" t="s">
        <v>458</v>
      </c>
      <c r="H179" s="40">
        <v>68</v>
      </c>
      <c r="I179" s="26">
        <v>310</v>
      </c>
      <c r="J179" s="11" t="s">
        <v>185</v>
      </c>
      <c r="K179" s="22" t="s">
        <v>21</v>
      </c>
      <c r="L179" s="26">
        <f t="shared" si="6"/>
        <v>21080</v>
      </c>
      <c r="M179" s="21">
        <f t="shared" si="7"/>
        <v>23609.600000000002</v>
      </c>
      <c r="N179" s="24"/>
      <c r="O179" s="24"/>
      <c r="Q179" s="7"/>
      <c r="R179" s="7"/>
    </row>
    <row r="180" spans="1:18" s="2" customFormat="1" ht="72" customHeight="1">
      <c r="A180" s="22">
        <v>165</v>
      </c>
      <c r="B180" s="1" t="s">
        <v>459</v>
      </c>
      <c r="C180" s="57" t="s">
        <v>460</v>
      </c>
      <c r="D180" s="11" t="s">
        <v>37</v>
      </c>
      <c r="E180" s="11" t="s">
        <v>461</v>
      </c>
      <c r="F180" s="57" t="s">
        <v>462</v>
      </c>
      <c r="G180" s="40" t="s">
        <v>48</v>
      </c>
      <c r="H180" s="40">
        <v>50</v>
      </c>
      <c r="I180" s="26">
        <v>192</v>
      </c>
      <c r="J180" s="11" t="s">
        <v>185</v>
      </c>
      <c r="K180" s="22" t="s">
        <v>21</v>
      </c>
      <c r="L180" s="26">
        <f t="shared" si="6"/>
        <v>9600</v>
      </c>
      <c r="M180" s="21">
        <f t="shared" si="7"/>
        <v>10752.000000000002</v>
      </c>
      <c r="N180" s="24"/>
      <c r="O180" s="24"/>
      <c r="Q180" s="7"/>
      <c r="R180" s="7"/>
    </row>
    <row r="181" spans="1:18" s="2" customFormat="1" ht="57" customHeight="1">
      <c r="A181" s="22">
        <v>166</v>
      </c>
      <c r="B181" s="1" t="s">
        <v>459</v>
      </c>
      <c r="C181" s="57" t="s">
        <v>460</v>
      </c>
      <c r="D181" s="11" t="s">
        <v>37</v>
      </c>
      <c r="E181" s="57" t="s">
        <v>463</v>
      </c>
      <c r="F181" s="57" t="s">
        <v>464</v>
      </c>
      <c r="G181" s="40" t="s">
        <v>48</v>
      </c>
      <c r="H181" s="40">
        <v>20</v>
      </c>
      <c r="I181" s="26">
        <v>895</v>
      </c>
      <c r="J181" s="11" t="s">
        <v>185</v>
      </c>
      <c r="K181" s="22" t="s">
        <v>21</v>
      </c>
      <c r="L181" s="26">
        <f t="shared" si="6"/>
        <v>17900</v>
      </c>
      <c r="M181" s="21">
        <f t="shared" si="7"/>
        <v>20048.000000000004</v>
      </c>
      <c r="N181" s="24"/>
      <c r="O181" s="24"/>
      <c r="Q181" s="7"/>
      <c r="R181" s="7"/>
    </row>
    <row r="182" spans="1:18" s="2" customFormat="1" ht="47.25" customHeight="1">
      <c r="A182" s="22">
        <v>167</v>
      </c>
      <c r="B182" s="1" t="s">
        <v>465</v>
      </c>
      <c r="C182" s="57" t="s">
        <v>466</v>
      </c>
      <c r="D182" s="11" t="s">
        <v>16</v>
      </c>
      <c r="E182" s="11" t="s">
        <v>467</v>
      </c>
      <c r="F182" s="57" t="s">
        <v>468</v>
      </c>
      <c r="G182" s="40" t="s">
        <v>48</v>
      </c>
      <c r="H182" s="40">
        <v>200</v>
      </c>
      <c r="I182" s="26">
        <v>155</v>
      </c>
      <c r="J182" s="11" t="s">
        <v>185</v>
      </c>
      <c r="K182" s="22" t="s">
        <v>21</v>
      </c>
      <c r="L182" s="26">
        <f t="shared" si="6"/>
        <v>31000</v>
      </c>
      <c r="M182" s="21">
        <f t="shared" si="7"/>
        <v>34720</v>
      </c>
      <c r="N182" s="24"/>
      <c r="O182" s="24"/>
      <c r="Q182" s="7"/>
      <c r="R182" s="7"/>
    </row>
    <row r="183" spans="1:18" s="2" customFormat="1" ht="42.75" customHeight="1">
      <c r="A183" s="22">
        <v>168</v>
      </c>
      <c r="B183" s="1" t="s">
        <v>465</v>
      </c>
      <c r="C183" s="57" t="s">
        <v>466</v>
      </c>
      <c r="D183" s="11" t="s">
        <v>16</v>
      </c>
      <c r="E183" s="11" t="s">
        <v>469</v>
      </c>
      <c r="F183" s="57" t="s">
        <v>470</v>
      </c>
      <c r="G183" s="40" t="s">
        <v>48</v>
      </c>
      <c r="H183" s="40">
        <v>200</v>
      </c>
      <c r="I183" s="26">
        <v>220</v>
      </c>
      <c r="J183" s="11" t="s">
        <v>185</v>
      </c>
      <c r="K183" s="22" t="s">
        <v>21</v>
      </c>
      <c r="L183" s="26">
        <f t="shared" si="6"/>
        <v>44000</v>
      </c>
      <c r="M183" s="21">
        <f t="shared" si="7"/>
        <v>49280.000000000007</v>
      </c>
      <c r="N183" s="24"/>
      <c r="O183" s="24"/>
      <c r="Q183" s="7"/>
      <c r="R183" s="7"/>
    </row>
    <row r="184" spans="1:18" s="2" customFormat="1" ht="40.5" customHeight="1">
      <c r="A184" s="22">
        <v>169</v>
      </c>
      <c r="B184" s="1" t="s">
        <v>471</v>
      </c>
      <c r="C184" s="57" t="s">
        <v>472</v>
      </c>
      <c r="D184" s="11" t="s">
        <v>16</v>
      </c>
      <c r="E184" s="1" t="s">
        <v>471</v>
      </c>
      <c r="F184" s="57" t="s">
        <v>472</v>
      </c>
      <c r="G184" s="40" t="s">
        <v>48</v>
      </c>
      <c r="H184" s="40">
        <v>68</v>
      </c>
      <c r="I184" s="26">
        <v>90</v>
      </c>
      <c r="J184" s="11" t="s">
        <v>185</v>
      </c>
      <c r="K184" s="22" t="s">
        <v>21</v>
      </c>
      <c r="L184" s="26">
        <f t="shared" si="6"/>
        <v>6120</v>
      </c>
      <c r="M184" s="21">
        <f t="shared" si="7"/>
        <v>6854.4000000000005</v>
      </c>
      <c r="N184" s="24"/>
      <c r="O184" s="24"/>
      <c r="Q184" s="7"/>
      <c r="R184" s="7"/>
    </row>
    <row r="185" spans="1:18" s="2" customFormat="1" ht="51.75" customHeight="1">
      <c r="A185" s="22">
        <v>170</v>
      </c>
      <c r="B185" s="1" t="s">
        <v>473</v>
      </c>
      <c r="C185" s="57" t="s">
        <v>474</v>
      </c>
      <c r="D185" s="11" t="s">
        <v>16</v>
      </c>
      <c r="E185" s="11" t="s">
        <v>475</v>
      </c>
      <c r="F185" s="57" t="s">
        <v>476</v>
      </c>
      <c r="G185" s="40" t="s">
        <v>48</v>
      </c>
      <c r="H185" s="40">
        <v>6800</v>
      </c>
      <c r="I185" s="26">
        <v>8</v>
      </c>
      <c r="J185" s="11" t="s">
        <v>185</v>
      </c>
      <c r="K185" s="22" t="s">
        <v>21</v>
      </c>
      <c r="L185" s="26">
        <f t="shared" si="6"/>
        <v>54400</v>
      </c>
      <c r="M185" s="21">
        <f t="shared" si="7"/>
        <v>60928.000000000007</v>
      </c>
      <c r="N185" s="24"/>
      <c r="O185" s="24"/>
      <c r="Q185" s="7"/>
      <c r="R185" s="7"/>
    </row>
    <row r="186" spans="1:18" s="2" customFormat="1" ht="41.25" customHeight="1">
      <c r="A186" s="22">
        <v>171</v>
      </c>
      <c r="B186" s="1" t="s">
        <v>477</v>
      </c>
      <c r="C186" s="57" t="s">
        <v>478</v>
      </c>
      <c r="D186" s="11" t="s">
        <v>16</v>
      </c>
      <c r="E186" s="57" t="s">
        <v>479</v>
      </c>
      <c r="F186" s="57" t="s">
        <v>480</v>
      </c>
      <c r="G186" s="40" t="s">
        <v>48</v>
      </c>
      <c r="H186" s="40">
        <v>60</v>
      </c>
      <c r="I186" s="26">
        <v>115</v>
      </c>
      <c r="J186" s="11" t="s">
        <v>185</v>
      </c>
      <c r="K186" s="22" t="s">
        <v>21</v>
      </c>
      <c r="L186" s="26">
        <f t="shared" si="6"/>
        <v>6900</v>
      </c>
      <c r="M186" s="21">
        <f t="shared" si="7"/>
        <v>7728.0000000000009</v>
      </c>
      <c r="N186" s="24"/>
      <c r="O186" s="24"/>
      <c r="Q186" s="7"/>
      <c r="R186" s="7"/>
    </row>
    <row r="187" spans="1:18" s="2" customFormat="1" ht="45.75" customHeight="1">
      <c r="A187" s="22">
        <v>172</v>
      </c>
      <c r="B187" s="1" t="s">
        <v>481</v>
      </c>
      <c r="C187" s="53" t="s">
        <v>482</v>
      </c>
      <c r="D187" s="11" t="s">
        <v>37</v>
      </c>
      <c r="E187" s="1" t="s">
        <v>483</v>
      </c>
      <c r="F187" s="53" t="s">
        <v>484</v>
      </c>
      <c r="G187" s="46" t="s">
        <v>485</v>
      </c>
      <c r="H187" s="92">
        <v>1</v>
      </c>
      <c r="I187" s="99">
        <v>17609620</v>
      </c>
      <c r="J187" s="11" t="s">
        <v>709</v>
      </c>
      <c r="K187" s="22" t="s">
        <v>21</v>
      </c>
      <c r="L187" s="26">
        <f>H187*I187</f>
        <v>17609620</v>
      </c>
      <c r="M187" s="21">
        <f t="shared" si="7"/>
        <v>19722774.400000002</v>
      </c>
      <c r="N187" s="24"/>
      <c r="O187" s="24"/>
      <c r="Q187" s="7"/>
      <c r="R187" s="7"/>
    </row>
    <row r="188" spans="1:18" s="2" customFormat="1" ht="45.75" customHeight="1">
      <c r="A188" s="22">
        <v>173</v>
      </c>
      <c r="B188" s="1"/>
      <c r="C188" s="53" t="s">
        <v>482</v>
      </c>
      <c r="D188" s="11" t="s">
        <v>37</v>
      </c>
      <c r="E188" s="1"/>
      <c r="F188" s="53" t="s">
        <v>484</v>
      </c>
      <c r="G188" s="46" t="s">
        <v>485</v>
      </c>
      <c r="H188" s="92">
        <v>1</v>
      </c>
      <c r="I188" s="99">
        <v>3521924</v>
      </c>
      <c r="J188" s="11" t="s">
        <v>486</v>
      </c>
      <c r="K188" s="22" t="s">
        <v>21</v>
      </c>
      <c r="L188" s="26">
        <f>H188*I188</f>
        <v>3521924</v>
      </c>
      <c r="M188" s="21">
        <f t="shared" si="7"/>
        <v>3944554.8800000004</v>
      </c>
      <c r="N188" s="24"/>
      <c r="O188" s="24"/>
      <c r="Q188" s="7"/>
      <c r="R188" s="7"/>
    </row>
    <row r="189" spans="1:18" s="2" customFormat="1" ht="41.25" customHeight="1">
      <c r="A189" s="22">
        <v>174</v>
      </c>
      <c r="B189" s="1" t="s">
        <v>487</v>
      </c>
      <c r="C189" s="53" t="s">
        <v>488</v>
      </c>
      <c r="D189" s="11" t="s">
        <v>16</v>
      </c>
      <c r="E189" s="1" t="s">
        <v>489</v>
      </c>
      <c r="F189" s="53" t="s">
        <v>490</v>
      </c>
      <c r="G189" s="46" t="s">
        <v>485</v>
      </c>
      <c r="H189" s="92">
        <v>1</v>
      </c>
      <c r="I189" s="26">
        <v>4200000</v>
      </c>
      <c r="J189" s="11" t="s">
        <v>714</v>
      </c>
      <c r="K189" s="22" t="s">
        <v>21</v>
      </c>
      <c r="L189" s="26">
        <f t="shared" ref="L189:L216" si="8">H189*I189</f>
        <v>4200000</v>
      </c>
      <c r="M189" s="21">
        <f t="shared" si="7"/>
        <v>4704000</v>
      </c>
      <c r="N189" s="24"/>
      <c r="O189" s="24"/>
      <c r="Q189" s="7"/>
      <c r="R189" s="7"/>
    </row>
    <row r="190" spans="1:18" s="2" customFormat="1" ht="41.25" customHeight="1">
      <c r="A190" s="22">
        <v>175</v>
      </c>
      <c r="B190" s="1" t="s">
        <v>492</v>
      </c>
      <c r="C190" s="53" t="s">
        <v>488</v>
      </c>
      <c r="D190" s="11" t="s">
        <v>16</v>
      </c>
      <c r="E190" s="1" t="s">
        <v>493</v>
      </c>
      <c r="F190" s="53" t="s">
        <v>494</v>
      </c>
      <c r="G190" s="46" t="s">
        <v>485</v>
      </c>
      <c r="H190" s="92">
        <v>1</v>
      </c>
      <c r="I190" s="26">
        <v>400000</v>
      </c>
      <c r="J190" s="11" t="s">
        <v>495</v>
      </c>
      <c r="K190" s="22" t="s">
        <v>21</v>
      </c>
      <c r="L190" s="26">
        <f t="shared" si="8"/>
        <v>400000</v>
      </c>
      <c r="M190" s="21">
        <f t="shared" si="7"/>
        <v>448000.00000000006</v>
      </c>
      <c r="N190" s="24"/>
      <c r="O190" s="24"/>
      <c r="Q190" s="7"/>
      <c r="R190" s="7"/>
    </row>
    <row r="191" spans="1:18" ht="39.75" customHeight="1">
      <c r="A191" s="22">
        <v>176</v>
      </c>
      <c r="B191" s="1" t="s">
        <v>496</v>
      </c>
      <c r="C191" s="53" t="s">
        <v>497</v>
      </c>
      <c r="D191" s="11" t="s">
        <v>16</v>
      </c>
      <c r="E191" s="1" t="s">
        <v>498</v>
      </c>
      <c r="F191" s="53" t="s">
        <v>499</v>
      </c>
      <c r="G191" s="46" t="s">
        <v>485</v>
      </c>
      <c r="H191" s="92">
        <v>2</v>
      </c>
      <c r="I191" s="99">
        <v>1812000</v>
      </c>
      <c r="J191" s="11" t="s">
        <v>500</v>
      </c>
      <c r="K191" s="22" t="s">
        <v>21</v>
      </c>
      <c r="L191" s="26">
        <f t="shared" si="8"/>
        <v>3624000</v>
      </c>
      <c r="M191" s="21">
        <f t="shared" si="7"/>
        <v>4058880.0000000005</v>
      </c>
      <c r="N191" s="23"/>
      <c r="O191" s="23"/>
    </row>
    <row r="192" spans="1:18" ht="36.75" customHeight="1">
      <c r="A192" s="22">
        <v>177</v>
      </c>
      <c r="B192" s="1" t="s">
        <v>496</v>
      </c>
      <c r="C192" s="53" t="s">
        <v>497</v>
      </c>
      <c r="D192" s="11" t="s">
        <v>16</v>
      </c>
      <c r="E192" s="1" t="s">
        <v>501</v>
      </c>
      <c r="F192" s="53" t="s">
        <v>502</v>
      </c>
      <c r="G192" s="46" t="s">
        <v>485</v>
      </c>
      <c r="H192" s="92">
        <v>2</v>
      </c>
      <c r="I192" s="99">
        <v>1449600</v>
      </c>
      <c r="J192" s="11" t="s">
        <v>500</v>
      </c>
      <c r="K192" s="22" t="s">
        <v>21</v>
      </c>
      <c r="L192" s="26">
        <f t="shared" si="8"/>
        <v>2899200</v>
      </c>
      <c r="M192" s="21">
        <f t="shared" si="7"/>
        <v>3247104.0000000005</v>
      </c>
      <c r="N192" s="23"/>
      <c r="O192" s="23"/>
    </row>
    <row r="193" spans="1:252" s="2" customFormat="1" ht="72.75" customHeight="1">
      <c r="A193" s="22">
        <v>178</v>
      </c>
      <c r="B193" s="1" t="s">
        <v>503</v>
      </c>
      <c r="C193" s="53" t="s">
        <v>504</v>
      </c>
      <c r="D193" s="11" t="s">
        <v>16</v>
      </c>
      <c r="E193" s="11" t="s">
        <v>505</v>
      </c>
      <c r="F193" s="53" t="s">
        <v>504</v>
      </c>
      <c r="G193" s="46" t="s">
        <v>485</v>
      </c>
      <c r="H193" s="92">
        <v>5</v>
      </c>
      <c r="I193" s="99">
        <v>30000</v>
      </c>
      <c r="J193" s="11" t="s">
        <v>491</v>
      </c>
      <c r="K193" s="22" t="s">
        <v>21</v>
      </c>
      <c r="L193" s="26">
        <f t="shared" si="8"/>
        <v>150000</v>
      </c>
      <c r="M193" s="21">
        <f t="shared" si="7"/>
        <v>168000.00000000003</v>
      </c>
      <c r="N193" s="24"/>
      <c r="O193" s="24"/>
      <c r="P193" s="5"/>
      <c r="Q193" s="7"/>
      <c r="R193" s="7"/>
    </row>
    <row r="194" spans="1:252" s="5" customFormat="1" ht="37.5" customHeight="1">
      <c r="A194" s="22">
        <v>179</v>
      </c>
      <c r="B194" s="12"/>
      <c r="C194" s="11" t="s">
        <v>482</v>
      </c>
      <c r="D194" s="11" t="s">
        <v>16</v>
      </c>
      <c r="E194" s="11"/>
      <c r="F194" s="11" t="s">
        <v>506</v>
      </c>
      <c r="G194" s="11" t="s">
        <v>485</v>
      </c>
      <c r="H194" s="68">
        <v>1</v>
      </c>
      <c r="I194" s="13">
        <v>5046429</v>
      </c>
      <c r="J194" s="11" t="s">
        <v>507</v>
      </c>
      <c r="K194" s="11" t="s">
        <v>508</v>
      </c>
      <c r="L194" s="13">
        <f>M194/1.12</f>
        <v>5046428.5714285709</v>
      </c>
      <c r="M194" s="13">
        <v>5652000</v>
      </c>
      <c r="N194" s="24"/>
      <c r="O194" s="24"/>
      <c r="Q194" s="103"/>
      <c r="R194" s="103"/>
    </row>
    <row r="195" spans="1:252" s="5" customFormat="1" ht="65.25" customHeight="1">
      <c r="A195" s="22">
        <v>180</v>
      </c>
      <c r="B195" s="12"/>
      <c r="C195" s="11" t="s">
        <v>482</v>
      </c>
      <c r="D195" s="11" t="s">
        <v>16</v>
      </c>
      <c r="E195" s="11"/>
      <c r="F195" s="11" t="s">
        <v>509</v>
      </c>
      <c r="G195" s="11" t="s">
        <v>485</v>
      </c>
      <c r="H195" s="68">
        <v>1</v>
      </c>
      <c r="I195" s="13">
        <v>4968571</v>
      </c>
      <c r="J195" s="11" t="s">
        <v>743</v>
      </c>
      <c r="K195" s="11" t="s">
        <v>21</v>
      </c>
      <c r="L195" s="13">
        <f>I195*1</f>
        <v>4968571</v>
      </c>
      <c r="M195" s="13">
        <f>L195*1.12</f>
        <v>5564799.5200000005</v>
      </c>
      <c r="N195" s="24"/>
      <c r="O195" s="24"/>
      <c r="Q195" s="103"/>
      <c r="R195" s="103"/>
    </row>
    <row r="196" spans="1:252" s="5" customFormat="1" ht="105" customHeight="1">
      <c r="A196" s="22" t="s">
        <v>760</v>
      </c>
      <c r="B196" s="12"/>
      <c r="C196" s="11" t="s">
        <v>484</v>
      </c>
      <c r="D196" s="11" t="s">
        <v>68</v>
      </c>
      <c r="E196" s="11"/>
      <c r="F196" s="11" t="s">
        <v>761</v>
      </c>
      <c r="G196" s="11" t="s">
        <v>485</v>
      </c>
      <c r="H196" s="68">
        <v>1</v>
      </c>
      <c r="I196" s="13">
        <v>7040000</v>
      </c>
      <c r="J196" s="11" t="s">
        <v>762</v>
      </c>
      <c r="K196" s="11" t="s">
        <v>21</v>
      </c>
      <c r="L196" s="13">
        <f>I196*H196</f>
        <v>7040000</v>
      </c>
      <c r="M196" s="13">
        <f>L196*1.12</f>
        <v>7884800.0000000009</v>
      </c>
      <c r="N196" s="24"/>
      <c r="O196" s="24"/>
      <c r="Q196" s="103"/>
      <c r="R196" s="103"/>
    </row>
    <row r="197" spans="1:252" s="5" customFormat="1" ht="105" customHeight="1">
      <c r="A197" s="22">
        <v>181</v>
      </c>
      <c r="B197" s="1" t="s">
        <v>510</v>
      </c>
      <c r="C197" s="11" t="s">
        <v>511</v>
      </c>
      <c r="D197" s="11" t="s">
        <v>16</v>
      </c>
      <c r="E197" s="11" t="s">
        <v>512</v>
      </c>
      <c r="F197" s="11" t="s">
        <v>513</v>
      </c>
      <c r="G197" s="46" t="s">
        <v>485</v>
      </c>
      <c r="H197" s="92">
        <v>1</v>
      </c>
      <c r="I197" s="99">
        <v>3073202</v>
      </c>
      <c r="J197" s="11" t="s">
        <v>500</v>
      </c>
      <c r="K197" s="22" t="s">
        <v>21</v>
      </c>
      <c r="L197" s="26">
        <f t="shared" si="8"/>
        <v>3073202</v>
      </c>
      <c r="M197" s="21">
        <f t="shared" ref="M197:M210" si="9">L197*1.12</f>
        <v>3441986.24</v>
      </c>
      <c r="N197" s="24"/>
      <c r="O197" s="24"/>
      <c r="Q197" s="103"/>
      <c r="R197" s="103"/>
    </row>
    <row r="198" spans="1:252" s="5" customFormat="1" ht="39" customHeight="1">
      <c r="A198" s="22" t="s">
        <v>768</v>
      </c>
      <c r="B198" s="1"/>
      <c r="C198" s="11" t="s">
        <v>769</v>
      </c>
      <c r="D198" s="11" t="s">
        <v>16</v>
      </c>
      <c r="E198" s="11"/>
      <c r="F198" s="11" t="s">
        <v>513</v>
      </c>
      <c r="G198" s="46" t="s">
        <v>485</v>
      </c>
      <c r="H198" s="92">
        <v>1</v>
      </c>
      <c r="I198" s="99">
        <v>750000</v>
      </c>
      <c r="J198" s="11" t="s">
        <v>770</v>
      </c>
      <c r="K198" s="22" t="s">
        <v>21</v>
      </c>
      <c r="L198" s="26">
        <v>750000</v>
      </c>
      <c r="M198" s="21">
        <f>L198*1.12</f>
        <v>840000.00000000012</v>
      </c>
      <c r="N198" s="24"/>
      <c r="O198" s="24"/>
      <c r="Q198" s="103"/>
      <c r="R198" s="103"/>
    </row>
    <row r="199" spans="1:252" s="5" customFormat="1" ht="40.5" customHeight="1">
      <c r="A199" s="22">
        <v>182</v>
      </c>
      <c r="B199" s="1" t="s">
        <v>514</v>
      </c>
      <c r="C199" s="11" t="s">
        <v>725</v>
      </c>
      <c r="D199" s="11" t="s">
        <v>16</v>
      </c>
      <c r="E199" s="11" t="s">
        <v>515</v>
      </c>
      <c r="F199" s="11" t="s">
        <v>725</v>
      </c>
      <c r="G199" s="11" t="s">
        <v>485</v>
      </c>
      <c r="H199" s="68">
        <v>1</v>
      </c>
      <c r="I199" s="13">
        <v>384000</v>
      </c>
      <c r="J199" s="11" t="s">
        <v>500</v>
      </c>
      <c r="K199" s="22" t="s">
        <v>21</v>
      </c>
      <c r="L199" s="13">
        <f t="shared" si="8"/>
        <v>384000</v>
      </c>
      <c r="M199" s="21">
        <f t="shared" si="9"/>
        <v>430080.00000000006</v>
      </c>
      <c r="N199" s="24"/>
      <c r="O199" s="24"/>
      <c r="Q199" s="103"/>
      <c r="R199" s="103"/>
    </row>
    <row r="200" spans="1:252" s="5" customFormat="1" ht="80.25" customHeight="1">
      <c r="A200" s="22">
        <v>183</v>
      </c>
      <c r="B200" s="1" t="s">
        <v>516</v>
      </c>
      <c r="C200" s="11" t="s">
        <v>517</v>
      </c>
      <c r="D200" s="11" t="s">
        <v>16</v>
      </c>
      <c r="E200" s="1" t="s">
        <v>516</v>
      </c>
      <c r="F200" s="11" t="s">
        <v>517</v>
      </c>
      <c r="G200" s="11" t="s">
        <v>485</v>
      </c>
      <c r="H200" s="68">
        <v>1</v>
      </c>
      <c r="I200" s="13">
        <v>1960714</v>
      </c>
      <c r="J200" s="11" t="s">
        <v>500</v>
      </c>
      <c r="K200" s="22" t="s">
        <v>21</v>
      </c>
      <c r="L200" s="13">
        <v>1960714</v>
      </c>
      <c r="M200" s="21">
        <f t="shared" si="9"/>
        <v>2195999.6800000002</v>
      </c>
      <c r="N200" s="24"/>
      <c r="O200" s="24"/>
      <c r="Q200" s="103"/>
      <c r="R200" s="103"/>
    </row>
    <row r="201" spans="1:252" s="5" customFormat="1" ht="44.25" customHeight="1">
      <c r="A201" s="22" t="s">
        <v>771</v>
      </c>
      <c r="B201" s="1"/>
      <c r="C201" s="11" t="s">
        <v>772</v>
      </c>
      <c r="D201" s="11" t="s">
        <v>16</v>
      </c>
      <c r="E201" s="1"/>
      <c r="F201" s="11" t="s">
        <v>517</v>
      </c>
      <c r="G201" s="11" t="s">
        <v>485</v>
      </c>
      <c r="H201" s="68">
        <v>1</v>
      </c>
      <c r="I201" s="13">
        <v>1000000</v>
      </c>
      <c r="J201" s="11" t="s">
        <v>762</v>
      </c>
      <c r="K201" s="22" t="s">
        <v>21</v>
      </c>
      <c r="L201" s="13">
        <v>1000000</v>
      </c>
      <c r="M201" s="21">
        <f>L201*1.12</f>
        <v>1120000</v>
      </c>
      <c r="N201" s="24"/>
      <c r="O201" s="24"/>
      <c r="Q201" s="103"/>
      <c r="R201" s="103"/>
    </row>
    <row r="202" spans="1:252" ht="53.25" customHeight="1">
      <c r="A202" s="22">
        <v>184</v>
      </c>
      <c r="B202" s="1" t="s">
        <v>518</v>
      </c>
      <c r="C202" s="11" t="s">
        <v>519</v>
      </c>
      <c r="D202" s="11" t="s">
        <v>16</v>
      </c>
      <c r="E202" s="11" t="s">
        <v>520</v>
      </c>
      <c r="F202" s="11" t="s">
        <v>519</v>
      </c>
      <c r="G202" s="11" t="s">
        <v>485</v>
      </c>
      <c r="H202" s="68">
        <v>1</v>
      </c>
      <c r="I202" s="13">
        <v>72000</v>
      </c>
      <c r="J202" s="11" t="s">
        <v>500</v>
      </c>
      <c r="K202" s="22" t="s">
        <v>21</v>
      </c>
      <c r="L202" s="13">
        <f t="shared" si="8"/>
        <v>72000</v>
      </c>
      <c r="M202" s="21">
        <f t="shared" si="9"/>
        <v>80640.000000000015</v>
      </c>
      <c r="N202" s="24"/>
      <c r="O202" s="24"/>
      <c r="P202" s="6"/>
      <c r="Q202" s="15"/>
      <c r="R202" s="15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</row>
    <row r="203" spans="1:252" s="5" customFormat="1" ht="78.75" customHeight="1">
      <c r="A203" s="22">
        <v>185</v>
      </c>
      <c r="B203" s="1" t="s">
        <v>521</v>
      </c>
      <c r="C203" s="11" t="s">
        <v>522</v>
      </c>
      <c r="D203" s="11" t="s">
        <v>16</v>
      </c>
      <c r="E203" s="1" t="s">
        <v>521</v>
      </c>
      <c r="F203" s="11" t="s">
        <v>522</v>
      </c>
      <c r="G203" s="11" t="s">
        <v>485</v>
      </c>
      <c r="H203" s="68">
        <v>1</v>
      </c>
      <c r="I203" s="13">
        <v>600000</v>
      </c>
      <c r="J203" s="11" t="s">
        <v>500</v>
      </c>
      <c r="K203" s="22" t="s">
        <v>21</v>
      </c>
      <c r="L203" s="13">
        <f t="shared" si="8"/>
        <v>600000</v>
      </c>
      <c r="M203" s="21">
        <f t="shared" si="9"/>
        <v>672000.00000000012</v>
      </c>
      <c r="N203" s="24"/>
      <c r="O203" s="24"/>
      <c r="Q203" s="103"/>
      <c r="R203" s="103"/>
    </row>
    <row r="204" spans="1:252" s="5" customFormat="1" ht="72.75" customHeight="1">
      <c r="A204" s="22">
        <v>186</v>
      </c>
      <c r="B204" s="82"/>
      <c r="C204" s="59" t="s">
        <v>563</v>
      </c>
      <c r="D204" s="84" t="s">
        <v>16</v>
      </c>
      <c r="E204" s="59"/>
      <c r="F204" s="59" t="s">
        <v>766</v>
      </c>
      <c r="G204" s="11" t="s">
        <v>485</v>
      </c>
      <c r="H204" s="59">
        <v>1</v>
      </c>
      <c r="I204" s="100">
        <v>325000</v>
      </c>
      <c r="J204" s="11" t="s">
        <v>750</v>
      </c>
      <c r="K204" s="22" t="s">
        <v>21</v>
      </c>
      <c r="L204" s="13">
        <v>325000</v>
      </c>
      <c r="M204" s="21">
        <v>364000</v>
      </c>
      <c r="N204" s="24"/>
      <c r="O204" s="24"/>
      <c r="Q204" s="103"/>
      <c r="R204" s="103"/>
    </row>
    <row r="205" spans="1:252" s="5" customFormat="1" ht="72.75" customHeight="1">
      <c r="A205" s="22">
        <v>187</v>
      </c>
      <c r="B205" s="11" t="s">
        <v>523</v>
      </c>
      <c r="C205" s="40" t="s">
        <v>524</v>
      </c>
      <c r="D205" s="11" t="s">
        <v>37</v>
      </c>
      <c r="E205" s="11" t="s">
        <v>523</v>
      </c>
      <c r="F205" s="40" t="s">
        <v>524</v>
      </c>
      <c r="G205" s="11" t="s">
        <v>525</v>
      </c>
      <c r="H205" s="68">
        <v>65</v>
      </c>
      <c r="I205" s="13">
        <v>150000</v>
      </c>
      <c r="J205" s="11" t="s">
        <v>526</v>
      </c>
      <c r="K205" s="22" t="s">
        <v>21</v>
      </c>
      <c r="L205" s="13">
        <f>H205*I205</f>
        <v>9750000</v>
      </c>
      <c r="M205" s="21">
        <f t="shared" si="9"/>
        <v>10920000.000000002</v>
      </c>
      <c r="N205" s="24"/>
      <c r="O205" s="24"/>
      <c r="Q205" s="103"/>
      <c r="R205" s="103"/>
    </row>
    <row r="206" spans="1:252" s="5" customFormat="1" ht="73.5" customHeight="1">
      <c r="A206" s="22">
        <v>189</v>
      </c>
      <c r="B206" s="1" t="s">
        <v>527</v>
      </c>
      <c r="C206" s="40" t="s">
        <v>528</v>
      </c>
      <c r="D206" s="11" t="s">
        <v>16</v>
      </c>
      <c r="E206" s="1" t="s">
        <v>527</v>
      </c>
      <c r="F206" s="40" t="s">
        <v>528</v>
      </c>
      <c r="G206" s="11" t="s">
        <v>525</v>
      </c>
      <c r="H206" s="68">
        <v>65</v>
      </c>
      <c r="I206" s="13">
        <v>2800</v>
      </c>
      <c r="J206" s="11" t="s">
        <v>178</v>
      </c>
      <c r="K206" s="22" t="s">
        <v>21</v>
      </c>
      <c r="L206" s="13">
        <f t="shared" si="8"/>
        <v>182000</v>
      </c>
      <c r="M206" s="21">
        <f t="shared" si="9"/>
        <v>203840.00000000003</v>
      </c>
      <c r="N206" s="24"/>
      <c r="O206" s="24"/>
      <c r="Q206" s="103"/>
      <c r="R206" s="103"/>
    </row>
    <row r="207" spans="1:252" s="5" customFormat="1" ht="47.25" customHeight="1">
      <c r="A207" s="22">
        <v>190</v>
      </c>
      <c r="B207" s="1" t="s">
        <v>529</v>
      </c>
      <c r="C207" s="40" t="s">
        <v>530</v>
      </c>
      <c r="D207" s="11" t="s">
        <v>16</v>
      </c>
      <c r="E207" s="1" t="s">
        <v>529</v>
      </c>
      <c r="F207" s="40" t="s">
        <v>530</v>
      </c>
      <c r="G207" s="11" t="s">
        <v>485</v>
      </c>
      <c r="H207" s="68">
        <v>1</v>
      </c>
      <c r="I207" s="13">
        <v>520000</v>
      </c>
      <c r="J207" s="11" t="s">
        <v>178</v>
      </c>
      <c r="K207" s="22" t="s">
        <v>21</v>
      </c>
      <c r="L207" s="13">
        <f t="shared" si="8"/>
        <v>520000</v>
      </c>
      <c r="M207" s="21">
        <f t="shared" si="9"/>
        <v>582400</v>
      </c>
      <c r="N207" s="24"/>
      <c r="O207" s="24"/>
      <c r="Q207" s="103"/>
      <c r="R207" s="103"/>
    </row>
    <row r="208" spans="1:252" s="117" customFormat="1" ht="63" customHeight="1">
      <c r="A208" s="22">
        <v>191</v>
      </c>
      <c r="B208" s="1" t="s">
        <v>531</v>
      </c>
      <c r="C208" s="40" t="s">
        <v>532</v>
      </c>
      <c r="D208" s="11" t="s">
        <v>37</v>
      </c>
      <c r="E208" s="1" t="s">
        <v>531</v>
      </c>
      <c r="F208" s="40" t="s">
        <v>533</v>
      </c>
      <c r="G208" s="11" t="s">
        <v>48</v>
      </c>
      <c r="H208" s="93">
        <v>4000</v>
      </c>
      <c r="I208" s="13">
        <v>20</v>
      </c>
      <c r="J208" s="11" t="s">
        <v>534</v>
      </c>
      <c r="K208" s="22" t="s">
        <v>21</v>
      </c>
      <c r="L208" s="13">
        <f t="shared" si="8"/>
        <v>80000</v>
      </c>
      <c r="M208" s="21">
        <f t="shared" si="9"/>
        <v>89600.000000000015</v>
      </c>
      <c r="N208" s="24"/>
      <c r="O208" s="24"/>
      <c r="Q208" s="16"/>
      <c r="R208" s="16"/>
    </row>
    <row r="209" spans="1:18" s="117" customFormat="1" ht="72.75" customHeight="1">
      <c r="A209" s="22">
        <v>192</v>
      </c>
      <c r="B209" s="1" t="s">
        <v>535</v>
      </c>
      <c r="C209" s="40" t="s">
        <v>532</v>
      </c>
      <c r="D209" s="11" t="s">
        <v>37</v>
      </c>
      <c r="E209" s="1" t="s">
        <v>535</v>
      </c>
      <c r="F209" s="40" t="s">
        <v>536</v>
      </c>
      <c r="G209" s="11" t="s">
        <v>48</v>
      </c>
      <c r="H209" s="93">
        <v>2000</v>
      </c>
      <c r="I209" s="13">
        <v>20</v>
      </c>
      <c r="J209" s="11" t="s">
        <v>534</v>
      </c>
      <c r="K209" s="22" t="s">
        <v>21</v>
      </c>
      <c r="L209" s="13">
        <f t="shared" si="8"/>
        <v>40000</v>
      </c>
      <c r="M209" s="21">
        <f t="shared" si="9"/>
        <v>44800.000000000007</v>
      </c>
      <c r="N209" s="24"/>
      <c r="O209" s="24"/>
      <c r="Q209" s="16"/>
      <c r="R209" s="16"/>
    </row>
    <row r="210" spans="1:18" s="5" customFormat="1" ht="41.25" customHeight="1">
      <c r="A210" s="22">
        <v>193</v>
      </c>
      <c r="B210" s="1" t="s">
        <v>537</v>
      </c>
      <c r="C210" s="40" t="s">
        <v>538</v>
      </c>
      <c r="D210" s="1" t="s">
        <v>16</v>
      </c>
      <c r="E210" s="1" t="s">
        <v>537</v>
      </c>
      <c r="F210" s="40" t="s">
        <v>538</v>
      </c>
      <c r="G210" s="11" t="s">
        <v>485</v>
      </c>
      <c r="H210" s="68">
        <v>1</v>
      </c>
      <c r="I210" s="13">
        <v>2000000</v>
      </c>
      <c r="J210" s="11" t="s">
        <v>713</v>
      </c>
      <c r="K210" s="22" t="s">
        <v>21</v>
      </c>
      <c r="L210" s="13">
        <f t="shared" si="8"/>
        <v>2000000</v>
      </c>
      <c r="M210" s="21">
        <f t="shared" si="9"/>
        <v>2240000</v>
      </c>
      <c r="N210" s="24"/>
      <c r="O210" s="24"/>
      <c r="Q210" s="103"/>
      <c r="R210" s="103"/>
    </row>
    <row r="211" spans="1:18" s="5" customFormat="1" ht="79.5" customHeight="1">
      <c r="A211" s="22">
        <v>194</v>
      </c>
      <c r="B211" s="11" t="s">
        <v>539</v>
      </c>
      <c r="C211" s="40" t="s">
        <v>540</v>
      </c>
      <c r="D211" s="11" t="s">
        <v>695</v>
      </c>
      <c r="E211" s="11" t="s">
        <v>539</v>
      </c>
      <c r="F211" s="40" t="s">
        <v>540</v>
      </c>
      <c r="G211" s="11" t="s">
        <v>485</v>
      </c>
      <c r="H211" s="40">
        <v>1</v>
      </c>
      <c r="I211" s="26">
        <v>770000</v>
      </c>
      <c r="J211" s="11" t="s">
        <v>500</v>
      </c>
      <c r="K211" s="22" t="s">
        <v>21</v>
      </c>
      <c r="L211" s="13">
        <f>H211*I211</f>
        <v>770000</v>
      </c>
      <c r="M211" s="21">
        <f>L211*1.12</f>
        <v>862400.00000000012</v>
      </c>
      <c r="N211" s="24"/>
      <c r="O211" s="24"/>
      <c r="Q211" s="103"/>
      <c r="R211" s="103"/>
    </row>
    <row r="212" spans="1:18" s="5" customFormat="1" ht="48" customHeight="1">
      <c r="A212" s="22">
        <v>195</v>
      </c>
      <c r="B212" s="11" t="s">
        <v>542</v>
      </c>
      <c r="C212" s="12" t="s">
        <v>543</v>
      </c>
      <c r="D212" s="11" t="s">
        <v>37</v>
      </c>
      <c r="E212" s="11" t="s">
        <v>542</v>
      </c>
      <c r="F212" s="12" t="s">
        <v>543</v>
      </c>
      <c r="G212" s="11" t="s">
        <v>485</v>
      </c>
      <c r="H212" s="40">
        <v>6</v>
      </c>
      <c r="I212" s="26">
        <v>100000</v>
      </c>
      <c r="J212" s="11" t="s">
        <v>500</v>
      </c>
      <c r="K212" s="22" t="s">
        <v>21</v>
      </c>
      <c r="L212" s="13">
        <f>H212*I212</f>
        <v>600000</v>
      </c>
      <c r="M212" s="21">
        <f>L212*1.12</f>
        <v>672000.00000000012</v>
      </c>
      <c r="N212" s="24"/>
      <c r="O212" s="24"/>
      <c r="Q212" s="103"/>
      <c r="R212" s="103"/>
    </row>
    <row r="213" spans="1:18" s="5" customFormat="1" ht="64.5" customHeight="1">
      <c r="A213" s="22">
        <v>196</v>
      </c>
      <c r="B213" s="1" t="s">
        <v>544</v>
      </c>
      <c r="C213" s="40" t="s">
        <v>545</v>
      </c>
      <c r="D213" s="11" t="s">
        <v>16</v>
      </c>
      <c r="E213" s="1" t="s">
        <v>544</v>
      </c>
      <c r="F213" s="40" t="s">
        <v>545</v>
      </c>
      <c r="G213" s="11" t="s">
        <v>546</v>
      </c>
      <c r="H213" s="40">
        <v>2500</v>
      </c>
      <c r="I213" s="26">
        <v>150</v>
      </c>
      <c r="J213" s="11" t="s">
        <v>500</v>
      </c>
      <c r="K213" s="22" t="s">
        <v>21</v>
      </c>
      <c r="L213" s="13">
        <f t="shared" si="8"/>
        <v>375000</v>
      </c>
      <c r="M213" s="21">
        <f>L213*1.12</f>
        <v>420000.00000000006</v>
      </c>
      <c r="N213" s="24"/>
      <c r="O213" s="24"/>
      <c r="Q213" s="103"/>
      <c r="R213" s="103"/>
    </row>
    <row r="214" spans="1:18" ht="75" customHeight="1">
      <c r="A214" s="22">
        <v>197</v>
      </c>
      <c r="B214" s="1" t="s">
        <v>547</v>
      </c>
      <c r="C214" s="40" t="s">
        <v>548</v>
      </c>
      <c r="D214" s="11" t="s">
        <v>37</v>
      </c>
      <c r="E214" s="1" t="s">
        <v>549</v>
      </c>
      <c r="F214" s="11" t="s">
        <v>550</v>
      </c>
      <c r="G214" s="11" t="s">
        <v>485</v>
      </c>
      <c r="H214" s="40">
        <v>1</v>
      </c>
      <c r="I214" s="26">
        <v>840000</v>
      </c>
      <c r="J214" s="11" t="s">
        <v>500</v>
      </c>
      <c r="K214" s="22" t="s">
        <v>21</v>
      </c>
      <c r="L214" s="13">
        <f t="shared" si="8"/>
        <v>840000</v>
      </c>
      <c r="M214" s="21">
        <f t="shared" ref="M214:M253" si="10">L214*1.12</f>
        <v>940800.00000000012</v>
      </c>
      <c r="N214" s="24"/>
      <c r="O214" s="24"/>
      <c r="P214" s="5"/>
    </row>
    <row r="215" spans="1:18" ht="93" customHeight="1">
      <c r="A215" s="22">
        <v>198</v>
      </c>
      <c r="B215" s="1" t="s">
        <v>551</v>
      </c>
      <c r="C215" s="12" t="s">
        <v>552</v>
      </c>
      <c r="D215" s="11" t="s">
        <v>16</v>
      </c>
      <c r="E215" s="1" t="s">
        <v>551</v>
      </c>
      <c r="F215" s="12" t="s">
        <v>552</v>
      </c>
      <c r="G215" s="11" t="s">
        <v>485</v>
      </c>
      <c r="H215" s="40">
        <v>1</v>
      </c>
      <c r="I215" s="26">
        <v>24000</v>
      </c>
      <c r="J215" s="11" t="s">
        <v>61</v>
      </c>
      <c r="K215" s="22" t="s">
        <v>21</v>
      </c>
      <c r="L215" s="13">
        <f t="shared" si="8"/>
        <v>24000</v>
      </c>
      <c r="M215" s="21">
        <f t="shared" si="10"/>
        <v>26880.000000000004</v>
      </c>
      <c r="N215" s="24"/>
      <c r="O215" s="24"/>
    </row>
    <row r="216" spans="1:18" s="5" customFormat="1" ht="70.5" customHeight="1">
      <c r="A216" s="22">
        <v>199</v>
      </c>
      <c r="B216" s="1" t="s">
        <v>553</v>
      </c>
      <c r="C216" s="25" t="s">
        <v>554</v>
      </c>
      <c r="D216" s="11" t="s">
        <v>16</v>
      </c>
      <c r="E216" s="11" t="s">
        <v>555</v>
      </c>
      <c r="F216" s="11" t="s">
        <v>767</v>
      </c>
      <c r="G216" s="11" t="s">
        <v>48</v>
      </c>
      <c r="H216" s="40">
        <v>80</v>
      </c>
      <c r="I216" s="26">
        <v>2500</v>
      </c>
      <c r="J216" s="11" t="s">
        <v>61</v>
      </c>
      <c r="K216" s="22" t="s">
        <v>21</v>
      </c>
      <c r="L216" s="13">
        <f t="shared" si="8"/>
        <v>200000</v>
      </c>
      <c r="M216" s="21">
        <f t="shared" si="10"/>
        <v>224000.00000000003</v>
      </c>
      <c r="N216" s="24"/>
      <c r="O216" s="24"/>
      <c r="Q216" s="103"/>
      <c r="R216" s="103"/>
    </row>
    <row r="217" spans="1:18" s="5" customFormat="1" ht="68.25" customHeight="1">
      <c r="A217" s="22">
        <v>200</v>
      </c>
      <c r="B217" s="11" t="s">
        <v>556</v>
      </c>
      <c r="C217" s="59" t="s">
        <v>557</v>
      </c>
      <c r="D217" s="59" t="s">
        <v>37</v>
      </c>
      <c r="E217" s="11" t="s">
        <v>556</v>
      </c>
      <c r="F217" s="59" t="s">
        <v>557</v>
      </c>
      <c r="G217" s="46" t="s">
        <v>485</v>
      </c>
      <c r="H217" s="59">
        <v>1</v>
      </c>
      <c r="I217" s="100">
        <v>550000</v>
      </c>
      <c r="J217" s="11" t="s">
        <v>500</v>
      </c>
      <c r="K217" s="46" t="s">
        <v>21</v>
      </c>
      <c r="L217" s="13">
        <f>H217*I217</f>
        <v>550000</v>
      </c>
      <c r="M217" s="21">
        <f>L217*1.12</f>
        <v>616000.00000000012</v>
      </c>
      <c r="N217" s="24"/>
      <c r="O217" s="24"/>
      <c r="Q217" s="103"/>
      <c r="R217" s="103"/>
    </row>
    <row r="218" spans="1:18" s="5" customFormat="1" ht="41.25" customHeight="1">
      <c r="A218" s="22">
        <v>201</v>
      </c>
      <c r="B218" s="11" t="s">
        <v>558</v>
      </c>
      <c r="C218" s="59" t="s">
        <v>559</v>
      </c>
      <c r="D218" s="59" t="s">
        <v>37</v>
      </c>
      <c r="E218" s="11" t="s">
        <v>558</v>
      </c>
      <c r="F218" s="59" t="s">
        <v>559</v>
      </c>
      <c r="G218" s="46" t="s">
        <v>485</v>
      </c>
      <c r="H218" s="59">
        <v>1</v>
      </c>
      <c r="I218" s="100">
        <v>270000</v>
      </c>
      <c r="J218" s="11" t="s">
        <v>500</v>
      </c>
      <c r="K218" s="22" t="s">
        <v>21</v>
      </c>
      <c r="L218" s="13">
        <f>H218*I218</f>
        <v>270000</v>
      </c>
      <c r="M218" s="21">
        <f>L218*1.12</f>
        <v>302400</v>
      </c>
      <c r="N218" s="24"/>
      <c r="O218" s="24"/>
      <c r="Q218" s="103"/>
      <c r="R218" s="103"/>
    </row>
    <row r="219" spans="1:18" s="2" customFormat="1" ht="45.75" customHeight="1">
      <c r="A219" s="22">
        <v>202</v>
      </c>
      <c r="B219" s="1" t="s">
        <v>560</v>
      </c>
      <c r="C219" s="59" t="s">
        <v>561</v>
      </c>
      <c r="D219" s="11" t="s">
        <v>16</v>
      </c>
      <c r="E219" s="1" t="s">
        <v>560</v>
      </c>
      <c r="F219" s="59" t="s">
        <v>561</v>
      </c>
      <c r="G219" s="11" t="s">
        <v>485</v>
      </c>
      <c r="H219" s="59">
        <v>31</v>
      </c>
      <c r="I219" s="100">
        <v>893</v>
      </c>
      <c r="J219" s="11" t="s">
        <v>500</v>
      </c>
      <c r="K219" s="22" t="s">
        <v>21</v>
      </c>
      <c r="L219" s="13">
        <v>27679</v>
      </c>
      <c r="M219" s="21">
        <f t="shared" si="10"/>
        <v>31000.480000000003</v>
      </c>
      <c r="N219" s="24"/>
      <c r="O219" s="24"/>
      <c r="Q219" s="7"/>
      <c r="R219" s="7"/>
    </row>
    <row r="220" spans="1:18" s="2" customFormat="1" ht="52.5" customHeight="1">
      <c r="A220" s="22">
        <v>203</v>
      </c>
      <c r="B220" s="1" t="s">
        <v>562</v>
      </c>
      <c r="C220" s="59" t="s">
        <v>563</v>
      </c>
      <c r="D220" s="11" t="s">
        <v>16</v>
      </c>
      <c r="E220" s="59" t="s">
        <v>564</v>
      </c>
      <c r="F220" s="59" t="s">
        <v>565</v>
      </c>
      <c r="G220" s="11" t="s">
        <v>485</v>
      </c>
      <c r="H220" s="59">
        <v>1</v>
      </c>
      <c r="I220" s="100">
        <f>(26651+60100)</f>
        <v>86751</v>
      </c>
      <c r="J220" s="11" t="s">
        <v>500</v>
      </c>
      <c r="K220" s="22" t="s">
        <v>21</v>
      </c>
      <c r="L220" s="13">
        <f>H220*I220</f>
        <v>86751</v>
      </c>
      <c r="M220" s="21">
        <f t="shared" si="10"/>
        <v>97161.12000000001</v>
      </c>
      <c r="N220" s="24"/>
      <c r="O220" s="24"/>
      <c r="Q220" s="7"/>
      <c r="R220" s="7"/>
    </row>
    <row r="221" spans="1:18" s="2" customFormat="1" ht="42.75" customHeight="1">
      <c r="A221" s="22">
        <v>204</v>
      </c>
      <c r="B221" s="1" t="s">
        <v>566</v>
      </c>
      <c r="C221" s="59" t="s">
        <v>567</v>
      </c>
      <c r="D221" s="11" t="s">
        <v>16</v>
      </c>
      <c r="E221" s="1" t="s">
        <v>566</v>
      </c>
      <c r="F221" s="59" t="s">
        <v>567</v>
      </c>
      <c r="G221" s="11" t="s">
        <v>485</v>
      </c>
      <c r="H221" s="59">
        <v>2</v>
      </c>
      <c r="I221" s="100">
        <v>30000</v>
      </c>
      <c r="J221" s="11" t="s">
        <v>500</v>
      </c>
      <c r="K221" s="22" t="s">
        <v>21</v>
      </c>
      <c r="L221" s="13">
        <f>H221*I221</f>
        <v>60000</v>
      </c>
      <c r="M221" s="21">
        <f t="shared" si="10"/>
        <v>67200</v>
      </c>
      <c r="N221" s="24"/>
      <c r="O221" s="24"/>
      <c r="Q221" s="7"/>
      <c r="R221" s="7"/>
    </row>
    <row r="222" spans="1:18" ht="90" customHeight="1">
      <c r="A222" s="22">
        <v>205</v>
      </c>
      <c r="B222" s="1" t="s">
        <v>568</v>
      </c>
      <c r="C222" s="59" t="s">
        <v>569</v>
      </c>
      <c r="D222" s="11" t="s">
        <v>16</v>
      </c>
      <c r="E222" s="1" t="s">
        <v>568</v>
      </c>
      <c r="F222" s="59" t="s">
        <v>569</v>
      </c>
      <c r="G222" s="46" t="s">
        <v>485</v>
      </c>
      <c r="H222" s="59">
        <v>1</v>
      </c>
      <c r="I222" s="100">
        <v>720000</v>
      </c>
      <c r="J222" s="11" t="s">
        <v>500</v>
      </c>
      <c r="K222" s="22" t="s">
        <v>21</v>
      </c>
      <c r="L222" s="13">
        <f>H222*I222</f>
        <v>720000</v>
      </c>
      <c r="M222" s="21">
        <f t="shared" si="10"/>
        <v>806400.00000000012</v>
      </c>
      <c r="N222" s="24"/>
      <c r="O222" s="24"/>
      <c r="R222" s="125"/>
    </row>
    <row r="223" spans="1:18" ht="95.25" customHeight="1">
      <c r="A223" s="22">
        <v>206</v>
      </c>
      <c r="B223" s="1" t="s">
        <v>570</v>
      </c>
      <c r="C223" s="11" t="s">
        <v>571</v>
      </c>
      <c r="D223" s="11" t="s">
        <v>68</v>
      </c>
      <c r="E223" s="1" t="s">
        <v>570</v>
      </c>
      <c r="F223" s="11" t="s">
        <v>571</v>
      </c>
      <c r="G223" s="46" t="s">
        <v>485</v>
      </c>
      <c r="H223" s="92">
        <v>1</v>
      </c>
      <c r="I223" s="99">
        <v>158450000</v>
      </c>
      <c r="J223" s="11" t="s">
        <v>573</v>
      </c>
      <c r="K223" s="22" t="s">
        <v>21</v>
      </c>
      <c r="L223" s="13">
        <f t="shared" ref="L223:L253" si="11">H223*I223</f>
        <v>158450000</v>
      </c>
      <c r="M223" s="21">
        <f t="shared" si="10"/>
        <v>177464000.00000003</v>
      </c>
      <c r="N223" s="24"/>
      <c r="O223" s="24"/>
      <c r="R223" s="125"/>
    </row>
    <row r="224" spans="1:18" s="2" customFormat="1" ht="119.25" customHeight="1">
      <c r="A224" s="22">
        <v>207</v>
      </c>
      <c r="B224" s="1" t="s">
        <v>574</v>
      </c>
      <c r="C224" s="11" t="s">
        <v>575</v>
      </c>
      <c r="D224" s="11" t="s">
        <v>68</v>
      </c>
      <c r="E224" s="1" t="s">
        <v>574</v>
      </c>
      <c r="F224" s="11" t="s">
        <v>575</v>
      </c>
      <c r="G224" s="46" t="s">
        <v>576</v>
      </c>
      <c r="H224" s="92">
        <v>1</v>
      </c>
      <c r="I224" s="99">
        <v>105700000</v>
      </c>
      <c r="J224" s="11" t="s">
        <v>573</v>
      </c>
      <c r="K224" s="22" t="s">
        <v>21</v>
      </c>
      <c r="L224" s="13">
        <f t="shared" si="11"/>
        <v>105700000</v>
      </c>
      <c r="M224" s="21">
        <f t="shared" si="10"/>
        <v>118384000.00000001</v>
      </c>
      <c r="N224" s="24"/>
      <c r="O224" s="24"/>
      <c r="Q224" s="7"/>
      <c r="R224" s="7"/>
    </row>
    <row r="225" spans="1:18" s="2" customFormat="1" ht="99" customHeight="1">
      <c r="A225" s="22">
        <v>208</v>
      </c>
      <c r="B225" s="11" t="s">
        <v>577</v>
      </c>
      <c r="C225" s="11" t="s">
        <v>698</v>
      </c>
      <c r="D225" s="11" t="s">
        <v>572</v>
      </c>
      <c r="E225" s="11" t="s">
        <v>578</v>
      </c>
      <c r="F225" s="11" t="s">
        <v>698</v>
      </c>
      <c r="G225" s="46" t="s">
        <v>19</v>
      </c>
      <c r="H225" s="92">
        <v>1</v>
      </c>
      <c r="I225" s="99">
        <v>63150000</v>
      </c>
      <c r="J225" s="11" t="s">
        <v>185</v>
      </c>
      <c r="K225" s="22" t="s">
        <v>21</v>
      </c>
      <c r="L225" s="13">
        <f>H225*I225</f>
        <v>63150000</v>
      </c>
      <c r="M225" s="21">
        <f>L225*1.12</f>
        <v>70728000</v>
      </c>
      <c r="N225" s="24"/>
      <c r="O225" s="24"/>
      <c r="Q225" s="7"/>
      <c r="R225" s="7"/>
    </row>
    <row r="226" spans="1:18" s="2" customFormat="1" ht="132" customHeight="1">
      <c r="A226" s="22">
        <v>209</v>
      </c>
      <c r="B226" s="11"/>
      <c r="C226" s="11" t="s">
        <v>699</v>
      </c>
      <c r="D226" s="11" t="s">
        <v>572</v>
      </c>
      <c r="E226" s="11" t="s">
        <v>578</v>
      </c>
      <c r="F226" s="11" t="s">
        <v>699</v>
      </c>
      <c r="G226" s="46" t="s">
        <v>485</v>
      </c>
      <c r="H226" s="92">
        <v>1</v>
      </c>
      <c r="I226" s="99">
        <v>20850000</v>
      </c>
      <c r="J226" s="11" t="s">
        <v>185</v>
      </c>
      <c r="K226" s="22" t="s">
        <v>21</v>
      </c>
      <c r="L226" s="13">
        <f>H226*I226</f>
        <v>20850000</v>
      </c>
      <c r="M226" s="21">
        <f>L226*1.12</f>
        <v>23352000.000000004</v>
      </c>
      <c r="N226" s="24"/>
      <c r="O226" s="24"/>
      <c r="Q226" s="7"/>
      <c r="R226" s="7"/>
    </row>
    <row r="227" spans="1:18" s="2" customFormat="1" ht="105.75" customHeight="1">
      <c r="A227" s="105">
        <v>210</v>
      </c>
      <c r="B227" s="60" t="s">
        <v>579</v>
      </c>
      <c r="C227" s="107" t="s">
        <v>580</v>
      </c>
      <c r="D227" s="107" t="s">
        <v>37</v>
      </c>
      <c r="E227" s="60" t="s">
        <v>579</v>
      </c>
      <c r="F227" s="107" t="s">
        <v>580</v>
      </c>
      <c r="G227" s="109" t="s">
        <v>576</v>
      </c>
      <c r="H227" s="110">
        <v>1</v>
      </c>
      <c r="I227" s="112">
        <v>200830000</v>
      </c>
      <c r="J227" s="107" t="s">
        <v>573</v>
      </c>
      <c r="K227" s="105" t="s">
        <v>21</v>
      </c>
      <c r="L227" s="114">
        <f t="shared" si="11"/>
        <v>200830000</v>
      </c>
      <c r="M227" s="116">
        <f t="shared" si="10"/>
        <v>224929600.00000003</v>
      </c>
      <c r="N227" s="24"/>
      <c r="O227" s="24"/>
      <c r="Q227" s="7"/>
      <c r="R227" s="7"/>
    </row>
    <row r="228" spans="1:18" ht="134.25" customHeight="1">
      <c r="A228" s="22">
        <v>211</v>
      </c>
      <c r="B228" s="1" t="s">
        <v>581</v>
      </c>
      <c r="C228" s="11" t="s">
        <v>582</v>
      </c>
      <c r="D228" s="11" t="s">
        <v>68</v>
      </c>
      <c r="E228" s="1" t="s">
        <v>581</v>
      </c>
      <c r="F228" s="11" t="s">
        <v>583</v>
      </c>
      <c r="G228" s="46" t="s">
        <v>576</v>
      </c>
      <c r="H228" s="92">
        <v>1</v>
      </c>
      <c r="I228" s="99">
        <v>727678513</v>
      </c>
      <c r="J228" s="11" t="s">
        <v>573</v>
      </c>
      <c r="K228" s="22" t="s">
        <v>21</v>
      </c>
      <c r="L228" s="13">
        <f t="shared" si="11"/>
        <v>727678513</v>
      </c>
      <c r="M228" s="21">
        <f t="shared" si="10"/>
        <v>814999934.56000006</v>
      </c>
      <c r="N228" s="24"/>
      <c r="O228" s="24"/>
      <c r="R228" s="103"/>
    </row>
    <row r="229" spans="1:18" s="2" customFormat="1" ht="110.25" customHeight="1">
      <c r="A229" s="22">
        <v>212</v>
      </c>
      <c r="B229" s="1" t="s">
        <v>584</v>
      </c>
      <c r="C229" s="11" t="s">
        <v>585</v>
      </c>
      <c r="D229" s="11" t="s">
        <v>68</v>
      </c>
      <c r="E229" s="1" t="s">
        <v>584</v>
      </c>
      <c r="F229" s="11" t="s">
        <v>585</v>
      </c>
      <c r="G229" s="46" t="s">
        <v>485</v>
      </c>
      <c r="H229" s="92">
        <v>1</v>
      </c>
      <c r="I229" s="99">
        <v>33975000</v>
      </c>
      <c r="J229" s="11" t="s">
        <v>586</v>
      </c>
      <c r="K229" s="22" t="s">
        <v>21</v>
      </c>
      <c r="L229" s="13">
        <f t="shared" si="11"/>
        <v>33975000</v>
      </c>
      <c r="M229" s="21">
        <f t="shared" si="10"/>
        <v>38052000</v>
      </c>
      <c r="N229" s="24"/>
      <c r="O229" s="24"/>
      <c r="Q229" s="7"/>
      <c r="R229" s="7"/>
    </row>
    <row r="230" spans="1:18" s="2" customFormat="1" ht="96" customHeight="1">
      <c r="A230" s="22">
        <v>213</v>
      </c>
      <c r="B230" s="1" t="s">
        <v>587</v>
      </c>
      <c r="C230" s="11" t="s">
        <v>588</v>
      </c>
      <c r="D230" s="11" t="s">
        <v>68</v>
      </c>
      <c r="E230" s="1" t="s">
        <v>587</v>
      </c>
      <c r="F230" s="11" t="s">
        <v>589</v>
      </c>
      <c r="G230" s="46" t="s">
        <v>485</v>
      </c>
      <c r="H230" s="92">
        <v>1</v>
      </c>
      <c r="I230" s="99">
        <v>207625000</v>
      </c>
      <c r="J230" s="11" t="s">
        <v>20</v>
      </c>
      <c r="K230" s="22" t="s">
        <v>21</v>
      </c>
      <c r="L230" s="13">
        <f t="shared" si="11"/>
        <v>207625000</v>
      </c>
      <c r="M230" s="21">
        <f t="shared" si="10"/>
        <v>232540000.00000003</v>
      </c>
      <c r="N230" s="24"/>
      <c r="O230" s="24"/>
      <c r="Q230" s="7"/>
      <c r="R230" s="7"/>
    </row>
    <row r="231" spans="1:18" s="2" customFormat="1" ht="131.25" customHeight="1">
      <c r="A231" s="22">
        <v>214</v>
      </c>
      <c r="B231" s="46"/>
      <c r="C231" s="11" t="s">
        <v>590</v>
      </c>
      <c r="D231" s="11" t="s">
        <v>572</v>
      </c>
      <c r="E231" s="11"/>
      <c r="F231" s="11" t="s">
        <v>590</v>
      </c>
      <c r="G231" s="46" t="s">
        <v>485</v>
      </c>
      <c r="H231" s="92">
        <v>1</v>
      </c>
      <c r="I231" s="99">
        <v>1815947140</v>
      </c>
      <c r="J231" s="11" t="s">
        <v>696</v>
      </c>
      <c r="K231" s="46" t="s">
        <v>21</v>
      </c>
      <c r="L231" s="13">
        <f>H231*I231</f>
        <v>1815947140</v>
      </c>
      <c r="M231" s="21">
        <f>L231*1.12</f>
        <v>2033860796.8000002</v>
      </c>
      <c r="N231" s="24"/>
      <c r="O231" s="24"/>
      <c r="Q231" s="7"/>
      <c r="R231" s="7"/>
    </row>
    <row r="232" spans="1:18" s="2" customFormat="1" ht="113.25" customHeight="1">
      <c r="A232" s="22">
        <v>215</v>
      </c>
      <c r="B232" s="11" t="s">
        <v>591</v>
      </c>
      <c r="C232" s="11" t="s">
        <v>592</v>
      </c>
      <c r="D232" s="11" t="s">
        <v>68</v>
      </c>
      <c r="E232" s="11" t="s">
        <v>593</v>
      </c>
      <c r="F232" s="11" t="s">
        <v>594</v>
      </c>
      <c r="G232" s="46" t="s">
        <v>485</v>
      </c>
      <c r="H232" s="92">
        <v>1</v>
      </c>
      <c r="I232" s="99">
        <v>75500000</v>
      </c>
      <c r="J232" s="11" t="s">
        <v>573</v>
      </c>
      <c r="K232" s="22" t="s">
        <v>21</v>
      </c>
      <c r="L232" s="13">
        <f t="shared" si="11"/>
        <v>75500000</v>
      </c>
      <c r="M232" s="21">
        <f t="shared" si="10"/>
        <v>84560000.000000015</v>
      </c>
      <c r="N232" s="24"/>
      <c r="O232" s="24"/>
      <c r="Q232" s="7"/>
      <c r="R232" s="7"/>
    </row>
    <row r="233" spans="1:18" s="2" customFormat="1" ht="96.75" customHeight="1">
      <c r="A233" s="22">
        <v>216</v>
      </c>
      <c r="B233" s="1" t="s">
        <v>595</v>
      </c>
      <c r="C233" s="11" t="s">
        <v>596</v>
      </c>
      <c r="D233" s="11" t="s">
        <v>16</v>
      </c>
      <c r="E233" s="1" t="s">
        <v>595</v>
      </c>
      <c r="F233" s="11" t="s">
        <v>596</v>
      </c>
      <c r="G233" s="46" t="s">
        <v>485</v>
      </c>
      <c r="H233" s="94">
        <v>1</v>
      </c>
      <c r="I233" s="21">
        <v>4625000</v>
      </c>
      <c r="J233" s="11" t="s">
        <v>20</v>
      </c>
      <c r="K233" s="22" t="s">
        <v>21</v>
      </c>
      <c r="L233" s="13">
        <f t="shared" si="11"/>
        <v>4625000</v>
      </c>
      <c r="M233" s="21">
        <f t="shared" si="10"/>
        <v>5180000.0000000009</v>
      </c>
      <c r="N233" s="24"/>
      <c r="O233" s="24"/>
      <c r="Q233" s="7"/>
      <c r="R233" s="7"/>
    </row>
    <row r="234" spans="1:18" s="2" customFormat="1" ht="162" customHeight="1">
      <c r="A234" s="22">
        <v>217</v>
      </c>
      <c r="B234" s="1" t="s">
        <v>597</v>
      </c>
      <c r="C234" s="11" t="s">
        <v>598</v>
      </c>
      <c r="D234" s="11" t="s">
        <v>16</v>
      </c>
      <c r="E234" s="1" t="s">
        <v>597</v>
      </c>
      <c r="F234" s="11" t="s">
        <v>598</v>
      </c>
      <c r="G234" s="46" t="s">
        <v>485</v>
      </c>
      <c r="H234" s="94">
        <v>1</v>
      </c>
      <c r="I234" s="21">
        <v>5040000</v>
      </c>
      <c r="J234" s="11" t="s">
        <v>599</v>
      </c>
      <c r="K234" s="1" t="s">
        <v>740</v>
      </c>
      <c r="L234" s="13">
        <f t="shared" si="11"/>
        <v>5040000</v>
      </c>
      <c r="M234" s="21">
        <f t="shared" si="10"/>
        <v>5644800.0000000009</v>
      </c>
      <c r="N234" s="24"/>
      <c r="O234" s="24"/>
      <c r="Q234" s="7"/>
      <c r="R234" s="7"/>
    </row>
    <row r="235" spans="1:18" s="2" customFormat="1" ht="65.25" customHeight="1">
      <c r="A235" s="22">
        <v>218</v>
      </c>
      <c r="B235" s="1" t="s">
        <v>600</v>
      </c>
      <c r="C235" s="11" t="s">
        <v>697</v>
      </c>
      <c r="D235" s="11" t="s">
        <v>572</v>
      </c>
      <c r="E235" s="1" t="s">
        <v>600</v>
      </c>
      <c r="F235" s="11" t="s">
        <v>697</v>
      </c>
      <c r="G235" s="46" t="s">
        <v>485</v>
      </c>
      <c r="H235" s="94">
        <v>1</v>
      </c>
      <c r="I235" s="21">
        <v>30200000</v>
      </c>
      <c r="J235" s="11" t="s">
        <v>573</v>
      </c>
      <c r="K235" s="22" t="s">
        <v>21</v>
      </c>
      <c r="L235" s="13">
        <f t="shared" si="11"/>
        <v>30200000</v>
      </c>
      <c r="M235" s="21">
        <f t="shared" si="10"/>
        <v>33824000</v>
      </c>
      <c r="N235" s="24"/>
      <c r="O235" s="24"/>
      <c r="Q235" s="7"/>
      <c r="R235" s="7"/>
    </row>
    <row r="236" spans="1:18" s="2" customFormat="1" ht="168" customHeight="1">
      <c r="A236" s="22">
        <v>219</v>
      </c>
      <c r="B236" s="1" t="s">
        <v>601</v>
      </c>
      <c r="C236" s="1" t="s">
        <v>701</v>
      </c>
      <c r="D236" s="11" t="s">
        <v>572</v>
      </c>
      <c r="E236" s="1" t="s">
        <v>601</v>
      </c>
      <c r="F236" s="1" t="s">
        <v>701</v>
      </c>
      <c r="G236" s="46" t="s">
        <v>485</v>
      </c>
      <c r="H236" s="94">
        <v>1</v>
      </c>
      <c r="I236" s="21">
        <v>184522000</v>
      </c>
      <c r="J236" s="11" t="s">
        <v>741</v>
      </c>
      <c r="K236" s="22" t="s">
        <v>21</v>
      </c>
      <c r="L236" s="13">
        <f t="shared" si="11"/>
        <v>184522000</v>
      </c>
      <c r="M236" s="21">
        <f>L236*1.12</f>
        <v>206664640.00000003</v>
      </c>
      <c r="N236" s="24"/>
      <c r="O236" s="24"/>
      <c r="Q236" s="7"/>
      <c r="R236" s="7"/>
    </row>
    <row r="237" spans="1:18" s="2" customFormat="1" ht="72" customHeight="1">
      <c r="A237" s="22">
        <v>220</v>
      </c>
      <c r="B237" s="1" t="s">
        <v>602</v>
      </c>
      <c r="C237" s="3" t="s">
        <v>700</v>
      </c>
      <c r="D237" s="107" t="s">
        <v>572</v>
      </c>
      <c r="E237" s="60" t="s">
        <v>602</v>
      </c>
      <c r="F237" s="3" t="s">
        <v>700</v>
      </c>
      <c r="G237" s="46" t="s">
        <v>485</v>
      </c>
      <c r="H237" s="94">
        <v>1</v>
      </c>
      <c r="I237" s="21">
        <v>30200000</v>
      </c>
      <c r="J237" s="11" t="s">
        <v>705</v>
      </c>
      <c r="K237" s="22" t="s">
        <v>21</v>
      </c>
      <c r="L237" s="13">
        <f t="shared" si="11"/>
        <v>30200000</v>
      </c>
      <c r="M237" s="21">
        <f t="shared" si="10"/>
        <v>33824000</v>
      </c>
      <c r="N237" s="24"/>
      <c r="O237" s="24"/>
      <c r="Q237" s="7"/>
      <c r="R237" s="7"/>
    </row>
    <row r="238" spans="1:18" s="2" customFormat="1" ht="183" customHeight="1">
      <c r="A238" s="22">
        <v>221</v>
      </c>
      <c r="B238" s="1" t="s">
        <v>603</v>
      </c>
      <c r="C238" s="11" t="s">
        <v>604</v>
      </c>
      <c r="D238" s="11" t="s">
        <v>68</v>
      </c>
      <c r="E238" s="1" t="s">
        <v>603</v>
      </c>
      <c r="F238" s="11" t="s">
        <v>604</v>
      </c>
      <c r="G238" s="46" t="s">
        <v>485</v>
      </c>
      <c r="H238" s="94">
        <v>1</v>
      </c>
      <c r="I238" s="21">
        <v>45300000</v>
      </c>
      <c r="J238" s="11" t="s">
        <v>605</v>
      </c>
      <c r="K238" s="22" t="s">
        <v>21</v>
      </c>
      <c r="L238" s="13">
        <f t="shared" si="11"/>
        <v>45300000</v>
      </c>
      <c r="M238" s="21">
        <f t="shared" si="10"/>
        <v>50736000.000000007</v>
      </c>
      <c r="N238" s="24"/>
      <c r="O238" s="24"/>
      <c r="Q238" s="7"/>
      <c r="R238" s="7"/>
    </row>
    <row r="239" spans="1:18" s="2" customFormat="1" ht="75.75" customHeight="1">
      <c r="A239" s="22">
        <v>222</v>
      </c>
      <c r="B239" s="1" t="s">
        <v>606</v>
      </c>
      <c r="C239" s="11" t="s">
        <v>710</v>
      </c>
      <c r="D239" s="11" t="s">
        <v>572</v>
      </c>
      <c r="E239" s="1" t="s">
        <v>606</v>
      </c>
      <c r="F239" s="11" t="s">
        <v>710</v>
      </c>
      <c r="G239" s="46" t="s">
        <v>485</v>
      </c>
      <c r="H239" s="94">
        <v>1</v>
      </c>
      <c r="I239" s="21">
        <v>30000000</v>
      </c>
      <c r="J239" s="11" t="s">
        <v>605</v>
      </c>
      <c r="K239" s="22" t="s">
        <v>21</v>
      </c>
      <c r="L239" s="13">
        <v>30000000</v>
      </c>
      <c r="M239" s="21">
        <f t="shared" si="10"/>
        <v>33600000</v>
      </c>
      <c r="N239" s="24"/>
      <c r="O239" s="24"/>
      <c r="Q239" s="7"/>
      <c r="R239" s="7"/>
    </row>
    <row r="240" spans="1:18" s="2" customFormat="1" ht="181.5" customHeight="1">
      <c r="A240" s="22">
        <v>223</v>
      </c>
      <c r="B240" s="1" t="s">
        <v>607</v>
      </c>
      <c r="C240" s="11" t="s">
        <v>608</v>
      </c>
      <c r="D240" s="11" t="s">
        <v>68</v>
      </c>
      <c r="E240" s="1" t="s">
        <v>607</v>
      </c>
      <c r="F240" s="11" t="s">
        <v>608</v>
      </c>
      <c r="G240" s="46" t="s">
        <v>485</v>
      </c>
      <c r="H240" s="94">
        <v>1</v>
      </c>
      <c r="I240" s="21">
        <v>9060000</v>
      </c>
      <c r="J240" s="11" t="s">
        <v>573</v>
      </c>
      <c r="K240" s="22" t="s">
        <v>21</v>
      </c>
      <c r="L240" s="13">
        <f t="shared" si="11"/>
        <v>9060000</v>
      </c>
      <c r="M240" s="21">
        <f t="shared" si="10"/>
        <v>10147200.000000002</v>
      </c>
      <c r="N240" s="24"/>
      <c r="O240" s="24"/>
      <c r="P240" s="7"/>
      <c r="Q240" s="7"/>
      <c r="R240" s="7"/>
    </row>
    <row r="241" spans="1:252" s="2" customFormat="1" ht="156.75" customHeight="1">
      <c r="A241" s="22">
        <v>224</v>
      </c>
      <c r="B241" s="1" t="s">
        <v>609</v>
      </c>
      <c r="C241" s="1" t="s">
        <v>702</v>
      </c>
      <c r="D241" s="11" t="s">
        <v>572</v>
      </c>
      <c r="E241" s="1" t="s">
        <v>609</v>
      </c>
      <c r="F241" s="1" t="s">
        <v>702</v>
      </c>
      <c r="G241" s="46" t="s">
        <v>485</v>
      </c>
      <c r="H241" s="94">
        <v>1</v>
      </c>
      <c r="I241" s="21">
        <v>22650000</v>
      </c>
      <c r="J241" s="11" t="s">
        <v>741</v>
      </c>
      <c r="K241" s="22" t="s">
        <v>21</v>
      </c>
      <c r="L241" s="13">
        <f t="shared" si="11"/>
        <v>22650000</v>
      </c>
      <c r="M241" s="21">
        <f t="shared" si="10"/>
        <v>25368000.000000004</v>
      </c>
      <c r="N241" s="24"/>
      <c r="O241" s="24"/>
      <c r="Q241" s="7"/>
      <c r="R241" s="7"/>
    </row>
    <row r="242" spans="1:252" s="2" customFormat="1" ht="171" customHeight="1">
      <c r="A242" s="22">
        <v>225</v>
      </c>
      <c r="B242" s="1" t="s">
        <v>610</v>
      </c>
      <c r="C242" s="3" t="s">
        <v>708</v>
      </c>
      <c r="D242" s="62" t="s">
        <v>572</v>
      </c>
      <c r="E242" s="63" t="s">
        <v>610</v>
      </c>
      <c r="F242" s="3" t="s">
        <v>708</v>
      </c>
      <c r="G242" s="108" t="s">
        <v>485</v>
      </c>
      <c r="H242" s="95">
        <v>1</v>
      </c>
      <c r="I242" s="111">
        <v>30200000</v>
      </c>
      <c r="J242" s="11" t="s">
        <v>705</v>
      </c>
      <c r="K242" s="104" t="s">
        <v>21</v>
      </c>
      <c r="L242" s="113">
        <f t="shared" si="11"/>
        <v>30200000</v>
      </c>
      <c r="M242" s="21">
        <f t="shared" si="10"/>
        <v>33824000</v>
      </c>
      <c r="N242" s="24"/>
      <c r="O242" s="24"/>
      <c r="Q242" s="7"/>
      <c r="R242" s="7"/>
    </row>
    <row r="243" spans="1:252" s="2" customFormat="1" ht="186.75" customHeight="1">
      <c r="A243" s="22">
        <v>226</v>
      </c>
      <c r="B243" s="1" t="s">
        <v>611</v>
      </c>
      <c r="C243" s="1" t="s">
        <v>703</v>
      </c>
      <c r="D243" s="11" t="s">
        <v>572</v>
      </c>
      <c r="E243" s="1" t="s">
        <v>611</v>
      </c>
      <c r="F243" s="1" t="s">
        <v>703</v>
      </c>
      <c r="G243" s="46" t="s">
        <v>485</v>
      </c>
      <c r="H243" s="94">
        <v>1</v>
      </c>
      <c r="I243" s="21">
        <v>22650000</v>
      </c>
      <c r="J243" s="11" t="s">
        <v>741</v>
      </c>
      <c r="K243" s="22" t="s">
        <v>21</v>
      </c>
      <c r="L243" s="13">
        <f t="shared" si="11"/>
        <v>22650000</v>
      </c>
      <c r="M243" s="21">
        <f t="shared" si="10"/>
        <v>25368000.000000004</v>
      </c>
      <c r="N243" s="24"/>
      <c r="O243" s="24"/>
      <c r="Q243" s="7"/>
      <c r="R243" s="7"/>
    </row>
    <row r="244" spans="1:252" s="2" customFormat="1" ht="180" customHeight="1">
      <c r="A244" s="22">
        <v>227</v>
      </c>
      <c r="B244" s="1" t="s">
        <v>612</v>
      </c>
      <c r="C244" s="1" t="s">
        <v>742</v>
      </c>
      <c r="D244" s="11" t="s">
        <v>572</v>
      </c>
      <c r="E244" s="1" t="s">
        <v>612</v>
      </c>
      <c r="F244" s="1" t="s">
        <v>742</v>
      </c>
      <c r="G244" s="46" t="s">
        <v>485</v>
      </c>
      <c r="H244" s="94">
        <v>1</v>
      </c>
      <c r="I244" s="21">
        <v>37750000</v>
      </c>
      <c r="J244" s="11" t="s">
        <v>741</v>
      </c>
      <c r="K244" s="22" t="s">
        <v>21</v>
      </c>
      <c r="L244" s="13">
        <f t="shared" si="11"/>
        <v>37750000</v>
      </c>
      <c r="M244" s="21">
        <f t="shared" si="10"/>
        <v>42280000.000000007</v>
      </c>
      <c r="N244" s="24"/>
      <c r="O244" s="24"/>
      <c r="Q244" s="7"/>
      <c r="R244" s="7"/>
    </row>
    <row r="245" spans="1:252" s="2" customFormat="1" ht="192" customHeight="1">
      <c r="A245" s="22">
        <v>228</v>
      </c>
      <c r="B245" s="1" t="s">
        <v>613</v>
      </c>
      <c r="C245" s="1" t="s">
        <v>706</v>
      </c>
      <c r="D245" s="11" t="s">
        <v>572</v>
      </c>
      <c r="E245" s="1" t="s">
        <v>613</v>
      </c>
      <c r="F245" s="1" t="s">
        <v>707</v>
      </c>
      <c r="G245" s="46" t="s">
        <v>485</v>
      </c>
      <c r="H245" s="94">
        <v>1</v>
      </c>
      <c r="I245" s="21">
        <v>30200000</v>
      </c>
      <c r="J245" s="11" t="s">
        <v>705</v>
      </c>
      <c r="K245" s="22" t="s">
        <v>21</v>
      </c>
      <c r="L245" s="13">
        <f t="shared" si="11"/>
        <v>30200000</v>
      </c>
      <c r="M245" s="21">
        <f t="shared" si="10"/>
        <v>33824000</v>
      </c>
      <c r="N245" s="24"/>
      <c r="O245" s="24"/>
      <c r="Q245" s="7"/>
      <c r="R245" s="7"/>
    </row>
    <row r="246" spans="1:252" s="2" customFormat="1" ht="160.5" customHeight="1">
      <c r="A246" s="22">
        <v>229</v>
      </c>
      <c r="B246" s="1" t="s">
        <v>614</v>
      </c>
      <c r="C246" s="1" t="s">
        <v>704</v>
      </c>
      <c r="D246" s="11" t="s">
        <v>572</v>
      </c>
      <c r="E246" s="1" t="s">
        <v>614</v>
      </c>
      <c r="F246" s="1" t="s">
        <v>704</v>
      </c>
      <c r="G246" s="46" t="s">
        <v>485</v>
      </c>
      <c r="H246" s="94">
        <v>1</v>
      </c>
      <c r="I246" s="21">
        <v>22650000</v>
      </c>
      <c r="J246" s="11" t="s">
        <v>741</v>
      </c>
      <c r="K246" s="22" t="s">
        <v>21</v>
      </c>
      <c r="L246" s="13">
        <f t="shared" si="11"/>
        <v>22650000</v>
      </c>
      <c r="M246" s="21">
        <f t="shared" si="10"/>
        <v>25368000.000000004</v>
      </c>
      <c r="N246" s="24"/>
      <c r="O246" s="24"/>
      <c r="Q246" s="7"/>
      <c r="R246" s="7"/>
    </row>
    <row r="247" spans="1:252" s="9" customFormat="1" ht="105.75" customHeight="1">
      <c r="A247" s="22" t="s">
        <v>758</v>
      </c>
      <c r="B247" s="1"/>
      <c r="C247" s="1" t="s">
        <v>763</v>
      </c>
      <c r="D247" s="11" t="s">
        <v>572</v>
      </c>
      <c r="E247" s="1"/>
      <c r="F247" s="1" t="s">
        <v>763</v>
      </c>
      <c r="G247" s="46" t="s">
        <v>485</v>
      </c>
      <c r="H247" s="94">
        <v>1</v>
      </c>
      <c r="I247" s="21">
        <v>19800000</v>
      </c>
      <c r="J247" s="11" t="s">
        <v>759</v>
      </c>
      <c r="K247" s="22" t="s">
        <v>21</v>
      </c>
      <c r="L247" s="13">
        <f t="shared" si="11"/>
        <v>19800000</v>
      </c>
      <c r="M247" s="21">
        <f t="shared" si="10"/>
        <v>22176000.000000004</v>
      </c>
      <c r="N247" s="24"/>
      <c r="O247" s="24"/>
      <c r="P247" s="8"/>
      <c r="Q247" s="17"/>
      <c r="R247" s="17"/>
    </row>
    <row r="248" spans="1:252" s="9" customFormat="1" ht="96.75" customHeight="1">
      <c r="A248" s="22">
        <v>230</v>
      </c>
      <c r="B248" s="1" t="s">
        <v>615</v>
      </c>
      <c r="C248" s="59" t="s">
        <v>797</v>
      </c>
      <c r="D248" s="11" t="s">
        <v>16</v>
      </c>
      <c r="E248" s="1" t="s">
        <v>615</v>
      </c>
      <c r="F248" s="59" t="s">
        <v>798</v>
      </c>
      <c r="G248" s="46" t="s">
        <v>485</v>
      </c>
      <c r="H248" s="94">
        <v>1</v>
      </c>
      <c r="I248" s="101">
        <v>5000000</v>
      </c>
      <c r="J248" s="11" t="s">
        <v>500</v>
      </c>
      <c r="K248" s="22" t="s">
        <v>21</v>
      </c>
      <c r="L248" s="13">
        <f t="shared" si="11"/>
        <v>5000000</v>
      </c>
      <c r="M248" s="21">
        <f t="shared" si="10"/>
        <v>5600000.0000000009</v>
      </c>
      <c r="N248" s="24"/>
      <c r="O248" s="24"/>
      <c r="Q248" s="17"/>
      <c r="R248" s="17"/>
    </row>
    <row r="249" spans="1:252" s="9" customFormat="1" ht="172.5" customHeight="1">
      <c r="A249" s="22">
        <v>231</v>
      </c>
      <c r="B249" s="55" t="s">
        <v>616</v>
      </c>
      <c r="C249" s="59" t="s">
        <v>617</v>
      </c>
      <c r="D249" s="11" t="s">
        <v>68</v>
      </c>
      <c r="E249" s="55" t="s">
        <v>616</v>
      </c>
      <c r="F249" s="59" t="s">
        <v>617</v>
      </c>
      <c r="G249" s="46" t="s">
        <v>485</v>
      </c>
      <c r="H249" s="94">
        <v>1</v>
      </c>
      <c r="I249" s="101">
        <v>66965000</v>
      </c>
      <c r="J249" s="11" t="s">
        <v>500</v>
      </c>
      <c r="K249" s="22" t="s">
        <v>21</v>
      </c>
      <c r="L249" s="13">
        <f t="shared" si="11"/>
        <v>66965000</v>
      </c>
      <c r="M249" s="21">
        <f t="shared" si="10"/>
        <v>75000800</v>
      </c>
      <c r="N249" s="24"/>
      <c r="O249" s="24"/>
      <c r="Q249" s="17"/>
      <c r="R249" s="17"/>
    </row>
    <row r="250" spans="1:252" s="9" customFormat="1" ht="183.75" customHeight="1">
      <c r="A250" s="22">
        <v>232</v>
      </c>
      <c r="B250" s="1" t="s">
        <v>618</v>
      </c>
      <c r="C250" s="1" t="s">
        <v>619</v>
      </c>
      <c r="D250" s="1" t="s">
        <v>37</v>
      </c>
      <c r="E250" s="1" t="s">
        <v>620</v>
      </c>
      <c r="F250" s="1" t="s">
        <v>621</v>
      </c>
      <c r="G250" s="11" t="s">
        <v>485</v>
      </c>
      <c r="H250" s="68">
        <v>1</v>
      </c>
      <c r="I250" s="13">
        <v>88823053</v>
      </c>
      <c r="J250" s="11" t="s">
        <v>622</v>
      </c>
      <c r="K250" s="1" t="s">
        <v>623</v>
      </c>
      <c r="L250" s="13">
        <f t="shared" si="11"/>
        <v>88823053</v>
      </c>
      <c r="M250" s="21">
        <f t="shared" si="10"/>
        <v>99481819.360000014</v>
      </c>
      <c r="N250" s="24"/>
      <c r="O250" s="24"/>
      <c r="Q250" s="18"/>
      <c r="R250" s="17"/>
    </row>
    <row r="251" spans="1:252" ht="121.5" customHeight="1">
      <c r="A251" s="22">
        <v>233</v>
      </c>
      <c r="B251" s="64" t="s">
        <v>624</v>
      </c>
      <c r="C251" s="1" t="s">
        <v>625</v>
      </c>
      <c r="D251" s="59" t="s">
        <v>37</v>
      </c>
      <c r="E251" s="64" t="s">
        <v>626</v>
      </c>
      <c r="F251" s="1" t="s">
        <v>627</v>
      </c>
      <c r="G251" s="11" t="s">
        <v>576</v>
      </c>
      <c r="H251" s="68">
        <v>1</v>
      </c>
      <c r="I251" s="13">
        <v>32465000</v>
      </c>
      <c r="J251" s="3" t="s">
        <v>628</v>
      </c>
      <c r="K251" s="1" t="s">
        <v>21</v>
      </c>
      <c r="L251" s="13">
        <f t="shared" si="11"/>
        <v>32465000</v>
      </c>
      <c r="M251" s="21">
        <f t="shared" si="10"/>
        <v>36360800</v>
      </c>
      <c r="N251" s="24"/>
      <c r="O251" s="24"/>
    </row>
    <row r="252" spans="1:252" ht="208.5" customHeight="1">
      <c r="A252" s="22">
        <v>234</v>
      </c>
      <c r="B252" s="65" t="s">
        <v>629</v>
      </c>
      <c r="C252" s="1" t="s">
        <v>630</v>
      </c>
      <c r="D252" s="1" t="s">
        <v>68</v>
      </c>
      <c r="E252" s="66" t="s">
        <v>631</v>
      </c>
      <c r="F252" s="1" t="s">
        <v>632</v>
      </c>
      <c r="G252" s="11" t="s">
        <v>485</v>
      </c>
      <c r="H252" s="68">
        <v>1</v>
      </c>
      <c r="I252" s="13">
        <v>13428215</v>
      </c>
      <c r="J252" s="11" t="s">
        <v>500</v>
      </c>
      <c r="K252" s="1" t="s">
        <v>21</v>
      </c>
      <c r="L252" s="13">
        <f t="shared" si="11"/>
        <v>13428215</v>
      </c>
      <c r="M252" s="21">
        <f t="shared" si="10"/>
        <v>15039600.800000001</v>
      </c>
      <c r="N252" s="24"/>
      <c r="O252" s="24"/>
    </row>
    <row r="253" spans="1:252" s="2" customFormat="1" ht="69.75" customHeight="1">
      <c r="A253" s="22">
        <v>235</v>
      </c>
      <c r="B253" s="64" t="s">
        <v>633</v>
      </c>
      <c r="C253" s="1" t="s">
        <v>634</v>
      </c>
      <c r="D253" s="1" t="s">
        <v>68</v>
      </c>
      <c r="E253" s="64" t="s">
        <v>635</v>
      </c>
      <c r="F253" s="1" t="s">
        <v>636</v>
      </c>
      <c r="G253" s="11" t="s">
        <v>485</v>
      </c>
      <c r="H253" s="68">
        <v>1</v>
      </c>
      <c r="I253" s="13">
        <f>97857143+5959108+20000000</f>
        <v>123816251</v>
      </c>
      <c r="J253" s="11" t="s">
        <v>573</v>
      </c>
      <c r="K253" s="1" t="s">
        <v>21</v>
      </c>
      <c r="L253" s="13">
        <f t="shared" si="11"/>
        <v>123816251</v>
      </c>
      <c r="M253" s="21">
        <f t="shared" si="10"/>
        <v>138674201.12</v>
      </c>
      <c r="N253" s="24"/>
      <c r="O253" s="24"/>
      <c r="P253" s="5"/>
      <c r="Q253" s="7"/>
      <c r="R253" s="7"/>
    </row>
    <row r="254" spans="1:252" s="117" customFormat="1" ht="48" customHeight="1">
      <c r="A254" s="22">
        <v>236</v>
      </c>
      <c r="B254" s="11" t="s">
        <v>637</v>
      </c>
      <c r="C254" s="1" t="s">
        <v>638</v>
      </c>
      <c r="D254" s="11" t="s">
        <v>37</v>
      </c>
      <c r="E254" s="64" t="s">
        <v>639</v>
      </c>
      <c r="F254" s="1" t="s">
        <v>640</v>
      </c>
      <c r="G254" s="11" t="s">
        <v>485</v>
      </c>
      <c r="H254" s="68">
        <v>1</v>
      </c>
      <c r="I254" s="13">
        <v>349929</v>
      </c>
      <c r="J254" s="11" t="s">
        <v>178</v>
      </c>
      <c r="K254" s="1" t="s">
        <v>641</v>
      </c>
      <c r="L254" s="13">
        <f t="shared" ref="L254:L259" si="12">H254*I254</f>
        <v>349929</v>
      </c>
      <c r="M254" s="21">
        <f>L254*1.12</f>
        <v>391920.48000000004</v>
      </c>
      <c r="N254" s="24"/>
      <c r="O254" s="24"/>
      <c r="P254" s="10"/>
      <c r="Q254" s="19"/>
      <c r="R254" s="19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</row>
    <row r="255" spans="1:252" s="117" customFormat="1" ht="80.25" customHeight="1">
      <c r="A255" s="11">
        <v>237</v>
      </c>
      <c r="B255" s="85"/>
      <c r="C255" s="1" t="s">
        <v>638</v>
      </c>
      <c r="D255" s="83" t="s">
        <v>572</v>
      </c>
      <c r="E255" s="64" t="s">
        <v>639</v>
      </c>
      <c r="F255" s="1" t="s">
        <v>751</v>
      </c>
      <c r="G255" s="67" t="s">
        <v>485</v>
      </c>
      <c r="H255" s="96">
        <v>8</v>
      </c>
      <c r="I255" s="113">
        <v>108000</v>
      </c>
      <c r="J255" s="106" t="s">
        <v>752</v>
      </c>
      <c r="K255" s="55" t="s">
        <v>623</v>
      </c>
      <c r="L255" s="113">
        <f t="shared" si="12"/>
        <v>864000</v>
      </c>
      <c r="M255" s="21">
        <f>L255*1.12</f>
        <v>967680.00000000012</v>
      </c>
      <c r="N255" s="24"/>
      <c r="O255" s="24"/>
      <c r="P255" s="10"/>
      <c r="Q255" s="19"/>
      <c r="R255" s="19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</row>
    <row r="256" spans="1:252" s="117" customFormat="1" ht="87.75" customHeight="1">
      <c r="A256" s="11" t="s">
        <v>753</v>
      </c>
      <c r="B256" s="85"/>
      <c r="C256" s="1" t="s">
        <v>638</v>
      </c>
      <c r="D256" s="83" t="s">
        <v>572</v>
      </c>
      <c r="E256" s="64"/>
      <c r="F256" s="1" t="s">
        <v>754</v>
      </c>
      <c r="G256" s="67"/>
      <c r="H256" s="96">
        <v>1</v>
      </c>
      <c r="I256" s="113">
        <v>80357</v>
      </c>
      <c r="J256" s="106" t="s">
        <v>755</v>
      </c>
      <c r="K256" s="55" t="s">
        <v>508</v>
      </c>
      <c r="L256" s="113">
        <f t="shared" si="12"/>
        <v>80357</v>
      </c>
      <c r="M256" s="21">
        <f>L256*1.12</f>
        <v>89999.840000000011</v>
      </c>
      <c r="N256" s="24"/>
      <c r="O256" s="24"/>
      <c r="Q256" s="16"/>
      <c r="R256" s="16"/>
    </row>
    <row r="257" spans="1:252" ht="110.25" customHeight="1">
      <c r="A257" s="22">
        <v>238</v>
      </c>
      <c r="B257" s="11" t="s">
        <v>642</v>
      </c>
      <c r="C257" s="40" t="s">
        <v>643</v>
      </c>
      <c r="D257" s="11" t="s">
        <v>37</v>
      </c>
      <c r="E257" s="11" t="s">
        <v>642</v>
      </c>
      <c r="F257" s="40" t="s">
        <v>643</v>
      </c>
      <c r="G257" s="11" t="s">
        <v>485</v>
      </c>
      <c r="H257" s="68">
        <v>1</v>
      </c>
      <c r="I257" s="13">
        <v>166200</v>
      </c>
      <c r="J257" s="11" t="s">
        <v>526</v>
      </c>
      <c r="K257" s="22" t="s">
        <v>21</v>
      </c>
      <c r="L257" s="13">
        <f t="shared" si="12"/>
        <v>166200</v>
      </c>
      <c r="M257" s="21">
        <f t="shared" ref="M257:M278" si="13">L257*1.12</f>
        <v>186144.00000000003</v>
      </c>
      <c r="N257" s="24"/>
      <c r="O257" s="24"/>
    </row>
    <row r="258" spans="1:252" ht="69" customHeight="1">
      <c r="A258" s="22">
        <v>239</v>
      </c>
      <c r="B258" s="11" t="s">
        <v>644</v>
      </c>
      <c r="C258" s="40" t="s">
        <v>645</v>
      </c>
      <c r="D258" s="11" t="s">
        <v>572</v>
      </c>
      <c r="E258" s="11" t="s">
        <v>644</v>
      </c>
      <c r="F258" s="40" t="s">
        <v>645</v>
      </c>
      <c r="G258" s="11" t="s">
        <v>485</v>
      </c>
      <c r="H258" s="68">
        <v>1</v>
      </c>
      <c r="I258" s="13">
        <v>10089</v>
      </c>
      <c r="J258" s="11" t="s">
        <v>500</v>
      </c>
      <c r="K258" s="22" t="s">
        <v>21</v>
      </c>
      <c r="L258" s="13">
        <f t="shared" si="12"/>
        <v>10089</v>
      </c>
      <c r="M258" s="21">
        <f t="shared" si="13"/>
        <v>11299.68</v>
      </c>
      <c r="N258" s="24"/>
      <c r="O258" s="24"/>
    </row>
    <row r="259" spans="1:252" s="14" customFormat="1" ht="85.5" customHeight="1">
      <c r="A259" s="22">
        <v>240</v>
      </c>
      <c r="B259" s="11" t="s">
        <v>646</v>
      </c>
      <c r="C259" s="11" t="s">
        <v>647</v>
      </c>
      <c r="D259" s="1" t="s">
        <v>37</v>
      </c>
      <c r="E259" s="1"/>
      <c r="F259" s="11" t="s">
        <v>648</v>
      </c>
      <c r="G259" s="11" t="s">
        <v>485</v>
      </c>
      <c r="H259" s="68">
        <v>1</v>
      </c>
      <c r="I259" s="13">
        <v>12165000</v>
      </c>
      <c r="J259" s="11" t="s">
        <v>500</v>
      </c>
      <c r="K259" s="22" t="s">
        <v>21</v>
      </c>
      <c r="L259" s="13">
        <f t="shared" si="12"/>
        <v>12165000</v>
      </c>
      <c r="M259" s="21">
        <f t="shared" si="13"/>
        <v>13624800.000000002</v>
      </c>
      <c r="N259" s="24"/>
      <c r="O259" s="24"/>
      <c r="P259" s="3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0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0"/>
      <c r="DH259" s="80"/>
      <c r="DI259" s="80"/>
      <c r="DJ259" s="80"/>
      <c r="DK259" s="80"/>
      <c r="DL259" s="80"/>
      <c r="DM259" s="80"/>
      <c r="DN259" s="80"/>
      <c r="DO259" s="80"/>
      <c r="DP259" s="80"/>
      <c r="DQ259" s="80"/>
      <c r="DR259" s="80"/>
      <c r="DS259" s="80"/>
      <c r="DT259" s="80"/>
      <c r="DU259" s="80"/>
      <c r="DV259" s="80"/>
      <c r="DW259" s="80"/>
      <c r="DX259" s="80"/>
      <c r="DY259" s="80"/>
      <c r="DZ259" s="80"/>
      <c r="EA259" s="80"/>
      <c r="EB259" s="80"/>
      <c r="EC259" s="80"/>
      <c r="ED259" s="80"/>
      <c r="EE259" s="80"/>
      <c r="EF259" s="80"/>
      <c r="EG259" s="80"/>
      <c r="EH259" s="80"/>
      <c r="EI259" s="80"/>
      <c r="EJ259" s="80"/>
      <c r="EK259" s="80"/>
      <c r="EL259" s="80"/>
      <c r="EM259" s="80"/>
      <c r="EN259" s="80"/>
      <c r="EO259" s="80"/>
      <c r="EP259" s="80"/>
      <c r="EQ259" s="80"/>
      <c r="ER259" s="80"/>
      <c r="ES259" s="80"/>
      <c r="ET259" s="80"/>
      <c r="EU259" s="80"/>
      <c r="EV259" s="80"/>
      <c r="EW259" s="80"/>
      <c r="EX259" s="80"/>
      <c r="EY259" s="80"/>
      <c r="EZ259" s="80"/>
      <c r="FA259" s="80"/>
      <c r="FB259" s="80"/>
      <c r="FC259" s="80"/>
      <c r="FD259" s="80"/>
      <c r="FE259" s="80"/>
      <c r="FF259" s="80"/>
      <c r="FG259" s="80"/>
      <c r="FH259" s="80"/>
      <c r="FI259" s="80"/>
      <c r="FJ259" s="80"/>
      <c r="FK259" s="80"/>
      <c r="FL259" s="80"/>
      <c r="FM259" s="80"/>
      <c r="FN259" s="80"/>
      <c r="FO259" s="80"/>
      <c r="FP259" s="80"/>
      <c r="FQ259" s="80"/>
      <c r="FR259" s="80"/>
      <c r="FS259" s="80"/>
      <c r="FT259" s="80"/>
      <c r="FU259" s="80"/>
      <c r="FV259" s="80"/>
      <c r="FW259" s="80"/>
      <c r="FX259" s="80"/>
      <c r="FY259" s="80"/>
      <c r="FZ259" s="80"/>
      <c r="GA259" s="80"/>
      <c r="GB259" s="80"/>
      <c r="GC259" s="80"/>
      <c r="GD259" s="80"/>
      <c r="GE259" s="80"/>
      <c r="GF259" s="80"/>
      <c r="GG259" s="80"/>
      <c r="GH259" s="80"/>
      <c r="GI259" s="80"/>
      <c r="GJ259" s="80"/>
      <c r="GK259" s="80"/>
      <c r="GL259" s="80"/>
      <c r="GM259" s="80"/>
      <c r="GN259" s="80"/>
      <c r="GO259" s="80"/>
      <c r="GP259" s="80"/>
      <c r="GQ259" s="80"/>
      <c r="GR259" s="80"/>
      <c r="GS259" s="80"/>
      <c r="GT259" s="80"/>
      <c r="GU259" s="80"/>
      <c r="GV259" s="80"/>
      <c r="GW259" s="80"/>
      <c r="GX259" s="80"/>
      <c r="GY259" s="80"/>
      <c r="GZ259" s="80"/>
      <c r="HA259" s="80"/>
      <c r="HB259" s="80"/>
      <c r="HC259" s="80"/>
      <c r="HD259" s="80"/>
      <c r="HE259" s="80"/>
      <c r="HF259" s="80"/>
      <c r="HG259" s="80"/>
      <c r="HH259" s="80"/>
      <c r="HI259" s="80"/>
      <c r="HJ259" s="80"/>
      <c r="HK259" s="80"/>
      <c r="HL259" s="80"/>
      <c r="HM259" s="80"/>
      <c r="HN259" s="80"/>
      <c r="HO259" s="80"/>
      <c r="HP259" s="80"/>
      <c r="HQ259" s="80"/>
      <c r="HR259" s="80"/>
      <c r="HS259" s="80"/>
      <c r="HT259" s="80"/>
      <c r="HU259" s="80"/>
      <c r="HV259" s="80"/>
      <c r="HW259" s="80"/>
      <c r="HX259" s="80"/>
      <c r="HY259" s="80"/>
      <c r="HZ259" s="80"/>
      <c r="IA259" s="80"/>
      <c r="IB259" s="80"/>
      <c r="IC259" s="80"/>
      <c r="ID259" s="80"/>
      <c r="IE259" s="80"/>
      <c r="IF259" s="80"/>
      <c r="IG259" s="80"/>
      <c r="IH259" s="80"/>
      <c r="II259" s="80"/>
      <c r="IJ259" s="80"/>
      <c r="IK259" s="80"/>
      <c r="IL259" s="80"/>
      <c r="IM259" s="80"/>
      <c r="IN259" s="80"/>
      <c r="IO259" s="80"/>
      <c r="IP259" s="80"/>
      <c r="IQ259" s="80"/>
      <c r="IR259" s="80"/>
    </row>
    <row r="260" spans="1:252" s="14" customFormat="1" ht="87.75" customHeight="1">
      <c r="A260" s="126">
        <v>241</v>
      </c>
      <c r="B260" s="11" t="s">
        <v>649</v>
      </c>
      <c r="C260" s="128" t="s">
        <v>650</v>
      </c>
      <c r="D260" s="11" t="s">
        <v>541</v>
      </c>
      <c r="E260" s="11" t="s">
        <v>649</v>
      </c>
      <c r="F260" s="128" t="s">
        <v>650</v>
      </c>
      <c r="G260" s="130" t="s">
        <v>651</v>
      </c>
      <c r="H260" s="132">
        <v>55</v>
      </c>
      <c r="I260" s="134"/>
      <c r="J260" s="128" t="s">
        <v>694</v>
      </c>
      <c r="K260" s="130" t="s">
        <v>21</v>
      </c>
      <c r="L260" s="136">
        <v>171949531</v>
      </c>
      <c r="M260" s="138">
        <f t="shared" si="13"/>
        <v>192583474.72000003</v>
      </c>
      <c r="N260" s="24"/>
      <c r="O260" s="24"/>
      <c r="P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0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0"/>
      <c r="DH260" s="80"/>
      <c r="DI260" s="80"/>
      <c r="DJ260" s="80"/>
      <c r="DK260" s="80"/>
      <c r="DL260" s="80"/>
      <c r="DM260" s="80"/>
      <c r="DN260" s="80"/>
      <c r="DO260" s="80"/>
      <c r="DP260" s="80"/>
      <c r="DQ260" s="80"/>
      <c r="DR260" s="80"/>
      <c r="DS260" s="80"/>
      <c r="DT260" s="80"/>
      <c r="DU260" s="80"/>
      <c r="DV260" s="80"/>
      <c r="DW260" s="80"/>
      <c r="DX260" s="80"/>
      <c r="DY260" s="80"/>
      <c r="DZ260" s="80"/>
      <c r="EA260" s="80"/>
      <c r="EB260" s="80"/>
      <c r="EC260" s="80"/>
      <c r="ED260" s="80"/>
      <c r="EE260" s="80"/>
      <c r="EF260" s="80"/>
      <c r="EG260" s="80"/>
      <c r="EH260" s="80"/>
      <c r="EI260" s="80"/>
      <c r="EJ260" s="80"/>
      <c r="EK260" s="80"/>
      <c r="EL260" s="80"/>
      <c r="EM260" s="80"/>
      <c r="EN260" s="80"/>
      <c r="EO260" s="80"/>
      <c r="EP260" s="80"/>
      <c r="EQ260" s="80"/>
      <c r="ER260" s="80"/>
      <c r="ES260" s="80"/>
      <c r="ET260" s="80"/>
      <c r="EU260" s="80"/>
      <c r="EV260" s="80"/>
      <c r="EW260" s="80"/>
      <c r="EX260" s="80"/>
      <c r="EY260" s="80"/>
      <c r="EZ260" s="80"/>
      <c r="FA260" s="80"/>
      <c r="FB260" s="80"/>
      <c r="FC260" s="80"/>
      <c r="FD260" s="80"/>
      <c r="FE260" s="80"/>
      <c r="FF260" s="80"/>
      <c r="FG260" s="80"/>
      <c r="FH260" s="80"/>
      <c r="FI260" s="80"/>
      <c r="FJ260" s="80"/>
      <c r="FK260" s="80"/>
      <c r="FL260" s="80"/>
      <c r="FM260" s="80"/>
      <c r="FN260" s="80"/>
      <c r="FO260" s="80"/>
      <c r="FP260" s="80"/>
      <c r="FQ260" s="80"/>
      <c r="FR260" s="80"/>
      <c r="FS260" s="80"/>
      <c r="FT260" s="80"/>
      <c r="FU260" s="80"/>
      <c r="FV260" s="80"/>
      <c r="FW260" s="80"/>
      <c r="FX260" s="80"/>
      <c r="FY260" s="80"/>
      <c r="FZ260" s="80"/>
      <c r="GA260" s="80"/>
      <c r="GB260" s="80"/>
      <c r="GC260" s="80"/>
      <c r="GD260" s="80"/>
      <c r="GE260" s="80"/>
      <c r="GF260" s="80"/>
      <c r="GG260" s="80"/>
      <c r="GH260" s="80"/>
      <c r="GI260" s="80"/>
      <c r="GJ260" s="80"/>
      <c r="GK260" s="80"/>
      <c r="GL260" s="80"/>
      <c r="GM260" s="80"/>
      <c r="GN260" s="80"/>
      <c r="GO260" s="80"/>
      <c r="GP260" s="80"/>
      <c r="GQ260" s="80"/>
      <c r="GR260" s="80"/>
      <c r="GS260" s="80"/>
      <c r="GT260" s="80"/>
      <c r="GU260" s="80"/>
      <c r="GV260" s="80"/>
      <c r="GW260" s="80"/>
      <c r="GX260" s="80"/>
      <c r="GY260" s="80"/>
      <c r="GZ260" s="80"/>
      <c r="HA260" s="80"/>
      <c r="HB260" s="80"/>
      <c r="HC260" s="80"/>
      <c r="HD260" s="80"/>
      <c r="HE260" s="80"/>
      <c r="HF260" s="80"/>
      <c r="HG260" s="80"/>
      <c r="HH260" s="80"/>
      <c r="HI260" s="80"/>
      <c r="HJ260" s="80"/>
      <c r="HK260" s="80"/>
      <c r="HL260" s="80"/>
      <c r="HM260" s="80"/>
      <c r="HN260" s="80"/>
      <c r="HO260" s="80"/>
      <c r="HP260" s="80"/>
      <c r="HQ260" s="80"/>
      <c r="HR260" s="80"/>
      <c r="HS260" s="80"/>
      <c r="HT260" s="80"/>
      <c r="HU260" s="80"/>
      <c r="HV260" s="80"/>
      <c r="HW260" s="80"/>
      <c r="HX260" s="80"/>
      <c r="HY260" s="80"/>
      <c r="HZ260" s="80"/>
      <c r="IA260" s="80"/>
      <c r="IB260" s="80"/>
      <c r="IC260" s="80"/>
      <c r="ID260" s="80"/>
      <c r="IE260" s="80"/>
      <c r="IF260" s="80"/>
      <c r="IG260" s="80"/>
      <c r="IH260" s="80"/>
      <c r="II260" s="80"/>
      <c r="IJ260" s="80"/>
      <c r="IK260" s="80"/>
      <c r="IL260" s="80"/>
      <c r="IM260" s="80"/>
      <c r="IN260" s="80"/>
      <c r="IO260" s="80"/>
      <c r="IP260" s="80"/>
      <c r="IQ260" s="80"/>
      <c r="IR260" s="80"/>
    </row>
    <row r="261" spans="1:252" s="14" customFormat="1" ht="54" customHeight="1">
      <c r="A261" s="127"/>
      <c r="B261" s="11"/>
      <c r="C261" s="129"/>
      <c r="D261" s="11" t="s">
        <v>572</v>
      </c>
      <c r="E261" s="11"/>
      <c r="F261" s="129"/>
      <c r="G261" s="131"/>
      <c r="H261" s="133"/>
      <c r="I261" s="135"/>
      <c r="J261" s="129"/>
      <c r="K261" s="131"/>
      <c r="L261" s="137"/>
      <c r="M261" s="139"/>
      <c r="N261" s="24"/>
      <c r="O261" s="24"/>
      <c r="P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0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0"/>
      <c r="DH261" s="80"/>
      <c r="DI261" s="80"/>
      <c r="DJ261" s="80"/>
      <c r="DK261" s="80"/>
      <c r="DL261" s="80"/>
      <c r="DM261" s="80"/>
      <c r="DN261" s="80"/>
      <c r="DO261" s="80"/>
      <c r="DP261" s="80"/>
      <c r="DQ261" s="80"/>
      <c r="DR261" s="80"/>
      <c r="DS261" s="80"/>
      <c r="DT261" s="80"/>
      <c r="DU261" s="80"/>
      <c r="DV261" s="80"/>
      <c r="DW261" s="80"/>
      <c r="DX261" s="80"/>
      <c r="DY261" s="80"/>
      <c r="DZ261" s="80"/>
      <c r="EA261" s="80"/>
      <c r="EB261" s="80"/>
      <c r="EC261" s="80"/>
      <c r="ED261" s="80"/>
      <c r="EE261" s="80"/>
      <c r="EF261" s="80"/>
      <c r="EG261" s="80"/>
      <c r="EH261" s="80"/>
      <c r="EI261" s="80"/>
      <c r="EJ261" s="80"/>
      <c r="EK261" s="80"/>
      <c r="EL261" s="80"/>
      <c r="EM261" s="80"/>
      <c r="EN261" s="80"/>
      <c r="EO261" s="80"/>
      <c r="EP261" s="80"/>
      <c r="EQ261" s="80"/>
      <c r="ER261" s="80"/>
      <c r="ES261" s="80"/>
      <c r="ET261" s="80"/>
      <c r="EU261" s="80"/>
      <c r="EV261" s="80"/>
      <c r="EW261" s="80"/>
      <c r="EX261" s="80"/>
      <c r="EY261" s="80"/>
      <c r="EZ261" s="80"/>
      <c r="FA261" s="80"/>
      <c r="FB261" s="80"/>
      <c r="FC261" s="80"/>
      <c r="FD261" s="80"/>
      <c r="FE261" s="80"/>
      <c r="FF261" s="80"/>
      <c r="FG261" s="80"/>
      <c r="FH261" s="80"/>
      <c r="FI261" s="80"/>
      <c r="FJ261" s="80"/>
      <c r="FK261" s="80"/>
      <c r="FL261" s="80"/>
      <c r="FM261" s="80"/>
      <c r="FN261" s="80"/>
      <c r="FO261" s="80"/>
      <c r="FP261" s="80"/>
      <c r="FQ261" s="80"/>
      <c r="FR261" s="80"/>
      <c r="FS261" s="80"/>
      <c r="FT261" s="80"/>
      <c r="FU261" s="80"/>
      <c r="FV261" s="80"/>
      <c r="FW261" s="80"/>
      <c r="FX261" s="80"/>
      <c r="FY261" s="80"/>
      <c r="FZ261" s="80"/>
      <c r="GA261" s="80"/>
      <c r="GB261" s="80"/>
      <c r="GC261" s="80"/>
      <c r="GD261" s="80"/>
      <c r="GE261" s="80"/>
      <c r="GF261" s="80"/>
      <c r="GG261" s="80"/>
      <c r="GH261" s="80"/>
      <c r="GI261" s="80"/>
      <c r="GJ261" s="80"/>
      <c r="GK261" s="80"/>
      <c r="GL261" s="80"/>
      <c r="GM261" s="80"/>
      <c r="GN261" s="80"/>
      <c r="GO261" s="80"/>
      <c r="GP261" s="80"/>
      <c r="GQ261" s="80"/>
      <c r="GR261" s="80"/>
      <c r="GS261" s="80"/>
      <c r="GT261" s="80"/>
      <c r="GU261" s="80"/>
      <c r="GV261" s="80"/>
      <c r="GW261" s="80"/>
      <c r="GX261" s="80"/>
      <c r="GY261" s="80"/>
      <c r="GZ261" s="80"/>
      <c r="HA261" s="80"/>
      <c r="HB261" s="80"/>
      <c r="HC261" s="80"/>
      <c r="HD261" s="80"/>
      <c r="HE261" s="80"/>
      <c r="HF261" s="80"/>
      <c r="HG261" s="80"/>
      <c r="HH261" s="80"/>
      <c r="HI261" s="80"/>
      <c r="HJ261" s="80"/>
      <c r="HK261" s="80"/>
      <c r="HL261" s="80"/>
      <c r="HM261" s="80"/>
      <c r="HN261" s="80"/>
      <c r="HO261" s="80"/>
      <c r="HP261" s="80"/>
      <c r="HQ261" s="80"/>
      <c r="HR261" s="80"/>
      <c r="HS261" s="80"/>
      <c r="HT261" s="80"/>
      <c r="HU261" s="80"/>
      <c r="HV261" s="80"/>
      <c r="HW261" s="80"/>
      <c r="HX261" s="80"/>
      <c r="HY261" s="80"/>
      <c r="HZ261" s="80"/>
      <c r="IA261" s="80"/>
      <c r="IB261" s="80"/>
      <c r="IC261" s="80"/>
      <c r="ID261" s="80"/>
      <c r="IE261" s="80"/>
      <c r="IF261" s="80"/>
      <c r="IG261" s="80"/>
      <c r="IH261" s="80"/>
      <c r="II261" s="80"/>
      <c r="IJ261" s="80"/>
      <c r="IK261" s="80"/>
      <c r="IL261" s="80"/>
      <c r="IM261" s="80"/>
      <c r="IN261" s="80"/>
      <c r="IO261" s="80"/>
      <c r="IP261" s="80"/>
      <c r="IQ261" s="80"/>
      <c r="IR261" s="80"/>
    </row>
    <row r="262" spans="1:252" s="14" customFormat="1" ht="43.5" customHeight="1">
      <c r="A262" s="22">
        <v>242</v>
      </c>
      <c r="B262" s="11" t="s">
        <v>652</v>
      </c>
      <c r="C262" s="68" t="s">
        <v>653</v>
      </c>
      <c r="D262" s="11" t="s">
        <v>572</v>
      </c>
      <c r="E262" s="11" t="s">
        <v>652</v>
      </c>
      <c r="F262" s="68" t="s">
        <v>654</v>
      </c>
      <c r="G262" s="46" t="s">
        <v>525</v>
      </c>
      <c r="H262" s="92">
        <v>3</v>
      </c>
      <c r="I262" s="99">
        <v>151000</v>
      </c>
      <c r="J262" s="11" t="s">
        <v>185</v>
      </c>
      <c r="K262" s="22" t="s">
        <v>508</v>
      </c>
      <c r="L262" s="13">
        <f t="shared" ref="L262:L278" si="14">H262*I262</f>
        <v>453000</v>
      </c>
      <c r="M262" s="21">
        <f t="shared" si="13"/>
        <v>507360.00000000006</v>
      </c>
      <c r="N262" s="24"/>
      <c r="O262" s="24"/>
      <c r="P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0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0"/>
      <c r="DH262" s="80"/>
      <c r="DI262" s="80"/>
      <c r="DJ262" s="80"/>
      <c r="DK262" s="80"/>
      <c r="DL262" s="80"/>
      <c r="DM262" s="80"/>
      <c r="DN262" s="80"/>
      <c r="DO262" s="80"/>
      <c r="DP262" s="80"/>
      <c r="DQ262" s="80"/>
      <c r="DR262" s="80"/>
      <c r="DS262" s="80"/>
      <c r="DT262" s="80"/>
      <c r="DU262" s="80"/>
      <c r="DV262" s="80"/>
      <c r="DW262" s="80"/>
      <c r="DX262" s="80"/>
      <c r="DY262" s="80"/>
      <c r="DZ262" s="80"/>
      <c r="EA262" s="80"/>
      <c r="EB262" s="80"/>
      <c r="EC262" s="80"/>
      <c r="ED262" s="80"/>
      <c r="EE262" s="80"/>
      <c r="EF262" s="80"/>
      <c r="EG262" s="80"/>
      <c r="EH262" s="80"/>
      <c r="EI262" s="80"/>
      <c r="EJ262" s="80"/>
      <c r="EK262" s="80"/>
      <c r="EL262" s="80"/>
      <c r="EM262" s="80"/>
      <c r="EN262" s="80"/>
      <c r="EO262" s="80"/>
      <c r="EP262" s="80"/>
      <c r="EQ262" s="80"/>
      <c r="ER262" s="80"/>
      <c r="ES262" s="80"/>
      <c r="ET262" s="80"/>
      <c r="EU262" s="80"/>
      <c r="EV262" s="80"/>
      <c r="EW262" s="80"/>
      <c r="EX262" s="80"/>
      <c r="EY262" s="80"/>
      <c r="EZ262" s="80"/>
      <c r="FA262" s="80"/>
      <c r="FB262" s="80"/>
      <c r="FC262" s="80"/>
      <c r="FD262" s="80"/>
      <c r="FE262" s="80"/>
      <c r="FF262" s="80"/>
      <c r="FG262" s="80"/>
      <c r="FH262" s="80"/>
      <c r="FI262" s="80"/>
      <c r="FJ262" s="80"/>
      <c r="FK262" s="80"/>
      <c r="FL262" s="80"/>
      <c r="FM262" s="80"/>
      <c r="FN262" s="80"/>
      <c r="FO262" s="80"/>
      <c r="FP262" s="80"/>
      <c r="FQ262" s="80"/>
      <c r="FR262" s="80"/>
      <c r="FS262" s="80"/>
      <c r="FT262" s="80"/>
      <c r="FU262" s="80"/>
      <c r="FV262" s="80"/>
      <c r="FW262" s="80"/>
      <c r="FX262" s="80"/>
      <c r="FY262" s="80"/>
      <c r="FZ262" s="80"/>
      <c r="GA262" s="80"/>
      <c r="GB262" s="80"/>
      <c r="GC262" s="80"/>
      <c r="GD262" s="80"/>
      <c r="GE262" s="80"/>
      <c r="GF262" s="80"/>
      <c r="GG262" s="80"/>
      <c r="GH262" s="80"/>
      <c r="GI262" s="80"/>
      <c r="GJ262" s="80"/>
      <c r="GK262" s="80"/>
      <c r="GL262" s="80"/>
      <c r="GM262" s="80"/>
      <c r="GN262" s="80"/>
      <c r="GO262" s="80"/>
      <c r="GP262" s="80"/>
      <c r="GQ262" s="80"/>
      <c r="GR262" s="80"/>
      <c r="GS262" s="80"/>
      <c r="GT262" s="80"/>
      <c r="GU262" s="80"/>
      <c r="GV262" s="80"/>
      <c r="GW262" s="80"/>
      <c r="GX262" s="80"/>
      <c r="GY262" s="80"/>
      <c r="GZ262" s="80"/>
      <c r="HA262" s="80"/>
      <c r="HB262" s="80"/>
      <c r="HC262" s="80"/>
      <c r="HD262" s="80"/>
      <c r="HE262" s="80"/>
      <c r="HF262" s="80"/>
      <c r="HG262" s="80"/>
      <c r="HH262" s="80"/>
      <c r="HI262" s="80"/>
      <c r="HJ262" s="80"/>
      <c r="HK262" s="80"/>
      <c r="HL262" s="80"/>
      <c r="HM262" s="80"/>
      <c r="HN262" s="80"/>
      <c r="HO262" s="80"/>
      <c r="HP262" s="80"/>
      <c r="HQ262" s="80"/>
      <c r="HR262" s="80"/>
      <c r="HS262" s="80"/>
      <c r="HT262" s="80"/>
      <c r="HU262" s="80"/>
      <c r="HV262" s="80"/>
      <c r="HW262" s="80"/>
      <c r="HX262" s="80"/>
      <c r="HY262" s="80"/>
      <c r="HZ262" s="80"/>
      <c r="IA262" s="80"/>
      <c r="IB262" s="80"/>
      <c r="IC262" s="80"/>
      <c r="ID262" s="80"/>
      <c r="IE262" s="80"/>
      <c r="IF262" s="80"/>
      <c r="IG262" s="80"/>
      <c r="IH262" s="80"/>
      <c r="II262" s="80"/>
      <c r="IJ262" s="80"/>
      <c r="IK262" s="80"/>
      <c r="IL262" s="80"/>
      <c r="IM262" s="80"/>
      <c r="IN262" s="80"/>
      <c r="IO262" s="80"/>
      <c r="IP262" s="80"/>
      <c r="IQ262" s="80"/>
      <c r="IR262" s="80"/>
    </row>
    <row r="263" spans="1:252" s="14" customFormat="1" ht="68.25" customHeight="1">
      <c r="A263" s="22">
        <v>243</v>
      </c>
      <c r="B263" s="11" t="s">
        <v>652</v>
      </c>
      <c r="C263" s="11" t="s">
        <v>653</v>
      </c>
      <c r="D263" s="11" t="s">
        <v>572</v>
      </c>
      <c r="E263" s="11" t="s">
        <v>652</v>
      </c>
      <c r="F263" s="11" t="s">
        <v>655</v>
      </c>
      <c r="G263" s="46" t="s">
        <v>525</v>
      </c>
      <c r="H263" s="92">
        <v>5</v>
      </c>
      <c r="I263" s="99">
        <v>139900</v>
      </c>
      <c r="J263" s="11" t="s">
        <v>178</v>
      </c>
      <c r="K263" s="22" t="s">
        <v>508</v>
      </c>
      <c r="L263" s="13">
        <f t="shared" si="14"/>
        <v>699500</v>
      </c>
      <c r="M263" s="21">
        <f t="shared" si="13"/>
        <v>783440.00000000012</v>
      </c>
      <c r="N263" s="24"/>
      <c r="O263" s="24"/>
      <c r="P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0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0"/>
      <c r="DH263" s="80"/>
      <c r="DI263" s="80"/>
      <c r="DJ263" s="80"/>
      <c r="DK263" s="80"/>
      <c r="DL263" s="80"/>
      <c r="DM263" s="80"/>
      <c r="DN263" s="80"/>
      <c r="DO263" s="80"/>
      <c r="DP263" s="80"/>
      <c r="DQ263" s="80"/>
      <c r="DR263" s="80"/>
      <c r="DS263" s="80"/>
      <c r="DT263" s="80"/>
      <c r="DU263" s="80"/>
      <c r="DV263" s="80"/>
      <c r="DW263" s="80"/>
      <c r="DX263" s="80"/>
      <c r="DY263" s="80"/>
      <c r="DZ263" s="80"/>
      <c r="EA263" s="80"/>
      <c r="EB263" s="80"/>
      <c r="EC263" s="80"/>
      <c r="ED263" s="80"/>
      <c r="EE263" s="80"/>
      <c r="EF263" s="80"/>
      <c r="EG263" s="80"/>
      <c r="EH263" s="80"/>
      <c r="EI263" s="80"/>
      <c r="EJ263" s="80"/>
      <c r="EK263" s="80"/>
      <c r="EL263" s="80"/>
      <c r="EM263" s="80"/>
      <c r="EN263" s="80"/>
      <c r="EO263" s="80"/>
      <c r="EP263" s="80"/>
      <c r="EQ263" s="80"/>
      <c r="ER263" s="80"/>
      <c r="ES263" s="80"/>
      <c r="ET263" s="80"/>
      <c r="EU263" s="80"/>
      <c r="EV263" s="80"/>
      <c r="EW263" s="80"/>
      <c r="EX263" s="80"/>
      <c r="EY263" s="80"/>
      <c r="EZ263" s="80"/>
      <c r="FA263" s="80"/>
      <c r="FB263" s="80"/>
      <c r="FC263" s="80"/>
      <c r="FD263" s="80"/>
      <c r="FE263" s="80"/>
      <c r="FF263" s="80"/>
      <c r="FG263" s="80"/>
      <c r="FH263" s="80"/>
      <c r="FI263" s="80"/>
      <c r="FJ263" s="80"/>
      <c r="FK263" s="80"/>
      <c r="FL263" s="80"/>
      <c r="FM263" s="80"/>
      <c r="FN263" s="80"/>
      <c r="FO263" s="80"/>
      <c r="FP263" s="80"/>
      <c r="FQ263" s="80"/>
      <c r="FR263" s="80"/>
      <c r="FS263" s="80"/>
      <c r="FT263" s="80"/>
      <c r="FU263" s="80"/>
      <c r="FV263" s="80"/>
      <c r="FW263" s="80"/>
      <c r="FX263" s="80"/>
      <c r="FY263" s="80"/>
      <c r="FZ263" s="80"/>
      <c r="GA263" s="80"/>
      <c r="GB263" s="80"/>
      <c r="GC263" s="80"/>
      <c r="GD263" s="80"/>
      <c r="GE263" s="80"/>
      <c r="GF263" s="80"/>
      <c r="GG263" s="80"/>
      <c r="GH263" s="80"/>
      <c r="GI263" s="80"/>
      <c r="GJ263" s="80"/>
      <c r="GK263" s="80"/>
      <c r="GL263" s="80"/>
      <c r="GM263" s="80"/>
      <c r="GN263" s="80"/>
      <c r="GO263" s="80"/>
      <c r="GP263" s="80"/>
      <c r="GQ263" s="80"/>
      <c r="GR263" s="80"/>
      <c r="GS263" s="80"/>
      <c r="GT263" s="80"/>
      <c r="GU263" s="80"/>
      <c r="GV263" s="80"/>
      <c r="GW263" s="80"/>
      <c r="GX263" s="80"/>
      <c r="GY263" s="80"/>
      <c r="GZ263" s="80"/>
      <c r="HA263" s="80"/>
      <c r="HB263" s="80"/>
      <c r="HC263" s="80"/>
      <c r="HD263" s="80"/>
      <c r="HE263" s="80"/>
      <c r="HF263" s="80"/>
      <c r="HG263" s="80"/>
      <c r="HH263" s="80"/>
      <c r="HI263" s="80"/>
      <c r="HJ263" s="80"/>
      <c r="HK263" s="80"/>
      <c r="HL263" s="80"/>
      <c r="HM263" s="80"/>
      <c r="HN263" s="80"/>
      <c r="HO263" s="80"/>
      <c r="HP263" s="80"/>
      <c r="HQ263" s="80"/>
      <c r="HR263" s="80"/>
      <c r="HS263" s="80"/>
      <c r="HT263" s="80"/>
      <c r="HU263" s="80"/>
      <c r="HV263" s="80"/>
      <c r="HW263" s="80"/>
      <c r="HX263" s="80"/>
      <c r="HY263" s="80"/>
      <c r="HZ263" s="80"/>
      <c r="IA263" s="80"/>
      <c r="IB263" s="80"/>
      <c r="IC263" s="80"/>
      <c r="ID263" s="80"/>
      <c r="IE263" s="80"/>
      <c r="IF263" s="80"/>
      <c r="IG263" s="80"/>
      <c r="IH263" s="80"/>
      <c r="II263" s="80"/>
      <c r="IJ263" s="80"/>
      <c r="IK263" s="80"/>
      <c r="IL263" s="80"/>
      <c r="IM263" s="80"/>
      <c r="IN263" s="80"/>
      <c r="IO263" s="80"/>
      <c r="IP263" s="80"/>
      <c r="IQ263" s="80"/>
      <c r="IR263" s="80"/>
    </row>
    <row r="264" spans="1:252" s="14" customFormat="1" ht="66.75" customHeight="1">
      <c r="A264" s="22">
        <v>244</v>
      </c>
      <c r="B264" s="11"/>
      <c r="C264" s="11" t="s">
        <v>653</v>
      </c>
      <c r="D264" s="11" t="s">
        <v>37</v>
      </c>
      <c r="E264" s="11"/>
      <c r="F264" s="11" t="s">
        <v>656</v>
      </c>
      <c r="G264" s="46" t="s">
        <v>525</v>
      </c>
      <c r="H264" s="92">
        <v>9</v>
      </c>
      <c r="I264" s="99">
        <v>839000</v>
      </c>
      <c r="J264" s="11" t="s">
        <v>657</v>
      </c>
      <c r="K264" s="1" t="s">
        <v>658</v>
      </c>
      <c r="L264" s="13">
        <f t="shared" si="14"/>
        <v>7551000</v>
      </c>
      <c r="M264" s="21">
        <f t="shared" si="13"/>
        <v>8457120</v>
      </c>
      <c r="N264" s="24"/>
      <c r="O264" s="24"/>
      <c r="P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0"/>
      <c r="DH264" s="80"/>
      <c r="DI264" s="80"/>
      <c r="DJ264" s="80"/>
      <c r="DK264" s="80"/>
      <c r="DL264" s="80"/>
      <c r="DM264" s="80"/>
      <c r="DN264" s="80"/>
      <c r="DO264" s="80"/>
      <c r="DP264" s="80"/>
      <c r="DQ264" s="80"/>
      <c r="DR264" s="80"/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0"/>
      <c r="EI264" s="80"/>
      <c r="EJ264" s="80"/>
      <c r="EK264" s="80"/>
      <c r="EL264" s="80"/>
      <c r="EM264" s="80"/>
      <c r="EN264" s="80"/>
      <c r="EO264" s="80"/>
      <c r="EP264" s="80"/>
      <c r="EQ264" s="80"/>
      <c r="ER264" s="80"/>
      <c r="ES264" s="80"/>
      <c r="ET264" s="80"/>
      <c r="EU264" s="80"/>
      <c r="EV264" s="80"/>
      <c r="EW264" s="80"/>
      <c r="EX264" s="80"/>
      <c r="EY264" s="80"/>
      <c r="EZ264" s="80"/>
      <c r="FA264" s="80"/>
      <c r="FB264" s="80"/>
      <c r="FC264" s="80"/>
      <c r="FD264" s="80"/>
      <c r="FE264" s="80"/>
      <c r="FF264" s="80"/>
      <c r="FG264" s="80"/>
      <c r="FH264" s="80"/>
      <c r="FI264" s="80"/>
      <c r="FJ264" s="80"/>
      <c r="FK264" s="80"/>
      <c r="FL264" s="80"/>
      <c r="FM264" s="80"/>
      <c r="FN264" s="80"/>
      <c r="FO264" s="80"/>
      <c r="FP264" s="80"/>
      <c r="FQ264" s="80"/>
      <c r="FR264" s="80"/>
      <c r="FS264" s="80"/>
      <c r="FT264" s="80"/>
      <c r="FU264" s="80"/>
      <c r="FV264" s="80"/>
      <c r="FW264" s="80"/>
      <c r="FX264" s="80"/>
      <c r="FY264" s="80"/>
      <c r="FZ264" s="80"/>
      <c r="GA264" s="80"/>
      <c r="GB264" s="80"/>
      <c r="GC264" s="80"/>
      <c r="GD264" s="80"/>
      <c r="GE264" s="80"/>
      <c r="GF264" s="80"/>
      <c r="GG264" s="80"/>
      <c r="GH264" s="80"/>
      <c r="GI264" s="80"/>
      <c r="GJ264" s="80"/>
      <c r="GK264" s="80"/>
      <c r="GL264" s="80"/>
      <c r="GM264" s="80"/>
      <c r="GN264" s="80"/>
      <c r="GO264" s="80"/>
      <c r="GP264" s="80"/>
      <c r="GQ264" s="80"/>
      <c r="GR264" s="80"/>
      <c r="GS264" s="80"/>
      <c r="GT264" s="80"/>
      <c r="GU264" s="80"/>
      <c r="GV264" s="80"/>
      <c r="GW264" s="80"/>
      <c r="GX264" s="80"/>
      <c r="GY264" s="80"/>
      <c r="GZ264" s="80"/>
      <c r="HA264" s="80"/>
      <c r="HB264" s="80"/>
      <c r="HC264" s="80"/>
      <c r="HD264" s="80"/>
      <c r="HE264" s="80"/>
      <c r="HF264" s="80"/>
      <c r="HG264" s="80"/>
      <c r="HH264" s="80"/>
      <c r="HI264" s="80"/>
      <c r="HJ264" s="80"/>
      <c r="HK264" s="80"/>
      <c r="HL264" s="80"/>
      <c r="HM264" s="80"/>
      <c r="HN264" s="80"/>
      <c r="HO264" s="80"/>
      <c r="HP264" s="80"/>
      <c r="HQ264" s="80"/>
      <c r="HR264" s="80"/>
      <c r="HS264" s="80"/>
      <c r="HT264" s="80"/>
      <c r="HU264" s="80"/>
      <c r="HV264" s="80"/>
      <c r="HW264" s="80"/>
      <c r="HX264" s="80"/>
      <c r="HY264" s="80"/>
      <c r="HZ264" s="80"/>
      <c r="IA264" s="80"/>
      <c r="IB264" s="80"/>
      <c r="IC264" s="80"/>
      <c r="ID264" s="80"/>
      <c r="IE264" s="80"/>
      <c r="IF264" s="80"/>
      <c r="IG264" s="80"/>
      <c r="IH264" s="80"/>
      <c r="II264" s="80"/>
      <c r="IJ264" s="80"/>
      <c r="IK264" s="80"/>
      <c r="IL264" s="80"/>
      <c r="IM264" s="80"/>
      <c r="IN264" s="80"/>
      <c r="IO264" s="80"/>
      <c r="IP264" s="80"/>
      <c r="IQ264" s="80"/>
      <c r="IR264" s="80"/>
    </row>
    <row r="265" spans="1:252" s="14" customFormat="1" ht="66.75" customHeight="1">
      <c r="A265" s="22">
        <v>245</v>
      </c>
      <c r="B265" s="11" t="s">
        <v>659</v>
      </c>
      <c r="C265" s="11" t="s">
        <v>660</v>
      </c>
      <c r="D265" s="11" t="s">
        <v>572</v>
      </c>
      <c r="E265" s="11" t="s">
        <v>659</v>
      </c>
      <c r="F265" s="11" t="s">
        <v>661</v>
      </c>
      <c r="G265" s="46" t="s">
        <v>525</v>
      </c>
      <c r="H265" s="92">
        <v>1</v>
      </c>
      <c r="I265" s="99">
        <v>200000</v>
      </c>
      <c r="J265" s="11" t="s">
        <v>61</v>
      </c>
      <c r="K265" s="22" t="s">
        <v>662</v>
      </c>
      <c r="L265" s="13">
        <f t="shared" si="14"/>
        <v>200000</v>
      </c>
      <c r="M265" s="21">
        <f t="shared" si="13"/>
        <v>224000.00000000003</v>
      </c>
      <c r="N265" s="24"/>
      <c r="O265" s="24"/>
      <c r="P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0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0"/>
      <c r="DH265" s="80"/>
      <c r="DI265" s="80"/>
      <c r="DJ265" s="80"/>
      <c r="DK265" s="80"/>
      <c r="DL265" s="80"/>
      <c r="DM265" s="80"/>
      <c r="DN265" s="80"/>
      <c r="DO265" s="80"/>
      <c r="DP265" s="80"/>
      <c r="DQ265" s="80"/>
      <c r="DR265" s="80"/>
      <c r="DS265" s="80"/>
      <c r="DT265" s="80"/>
      <c r="DU265" s="80"/>
      <c r="DV265" s="80"/>
      <c r="DW265" s="80"/>
      <c r="DX265" s="80"/>
      <c r="DY265" s="80"/>
      <c r="DZ265" s="80"/>
      <c r="EA265" s="80"/>
      <c r="EB265" s="80"/>
      <c r="EC265" s="80"/>
      <c r="ED265" s="80"/>
      <c r="EE265" s="80"/>
      <c r="EF265" s="80"/>
      <c r="EG265" s="80"/>
      <c r="EH265" s="80"/>
      <c r="EI265" s="80"/>
      <c r="EJ265" s="80"/>
      <c r="EK265" s="80"/>
      <c r="EL265" s="80"/>
      <c r="EM265" s="80"/>
      <c r="EN265" s="80"/>
      <c r="EO265" s="80"/>
      <c r="EP265" s="80"/>
      <c r="EQ265" s="80"/>
      <c r="ER265" s="80"/>
      <c r="ES265" s="80"/>
      <c r="ET265" s="80"/>
      <c r="EU265" s="80"/>
      <c r="EV265" s="80"/>
      <c r="EW265" s="80"/>
      <c r="EX265" s="80"/>
      <c r="EY265" s="80"/>
      <c r="EZ265" s="80"/>
      <c r="FA265" s="80"/>
      <c r="FB265" s="80"/>
      <c r="FC265" s="80"/>
      <c r="FD265" s="80"/>
      <c r="FE265" s="80"/>
      <c r="FF265" s="80"/>
      <c r="FG265" s="80"/>
      <c r="FH265" s="80"/>
      <c r="FI265" s="80"/>
      <c r="FJ265" s="80"/>
      <c r="FK265" s="80"/>
      <c r="FL265" s="80"/>
      <c r="FM265" s="80"/>
      <c r="FN265" s="80"/>
      <c r="FO265" s="80"/>
      <c r="FP265" s="80"/>
      <c r="FQ265" s="80"/>
      <c r="FR265" s="80"/>
      <c r="FS265" s="80"/>
      <c r="FT265" s="80"/>
      <c r="FU265" s="80"/>
      <c r="FV265" s="80"/>
      <c r="FW265" s="80"/>
      <c r="FX265" s="80"/>
      <c r="FY265" s="80"/>
      <c r="FZ265" s="80"/>
      <c r="GA265" s="80"/>
      <c r="GB265" s="80"/>
      <c r="GC265" s="80"/>
      <c r="GD265" s="80"/>
      <c r="GE265" s="80"/>
      <c r="GF265" s="80"/>
      <c r="GG265" s="80"/>
      <c r="GH265" s="80"/>
      <c r="GI265" s="80"/>
      <c r="GJ265" s="80"/>
      <c r="GK265" s="80"/>
      <c r="GL265" s="80"/>
      <c r="GM265" s="80"/>
      <c r="GN265" s="80"/>
      <c r="GO265" s="80"/>
      <c r="GP265" s="80"/>
      <c r="GQ265" s="80"/>
      <c r="GR265" s="80"/>
      <c r="GS265" s="80"/>
      <c r="GT265" s="80"/>
      <c r="GU265" s="80"/>
      <c r="GV265" s="80"/>
      <c r="GW265" s="80"/>
      <c r="GX265" s="80"/>
      <c r="GY265" s="80"/>
      <c r="GZ265" s="80"/>
      <c r="HA265" s="80"/>
      <c r="HB265" s="80"/>
      <c r="HC265" s="80"/>
      <c r="HD265" s="80"/>
      <c r="HE265" s="80"/>
      <c r="HF265" s="80"/>
      <c r="HG265" s="80"/>
      <c r="HH265" s="80"/>
      <c r="HI265" s="80"/>
      <c r="HJ265" s="80"/>
      <c r="HK265" s="80"/>
      <c r="HL265" s="80"/>
      <c r="HM265" s="80"/>
      <c r="HN265" s="80"/>
      <c r="HO265" s="80"/>
      <c r="HP265" s="80"/>
      <c r="HQ265" s="80"/>
      <c r="HR265" s="80"/>
      <c r="HS265" s="80"/>
      <c r="HT265" s="80"/>
      <c r="HU265" s="80"/>
      <c r="HV265" s="80"/>
      <c r="HW265" s="80"/>
      <c r="HX265" s="80"/>
      <c r="HY265" s="80"/>
      <c r="HZ265" s="80"/>
      <c r="IA265" s="80"/>
      <c r="IB265" s="80"/>
      <c r="IC265" s="80"/>
      <c r="ID265" s="80"/>
      <c r="IE265" s="80"/>
      <c r="IF265" s="80"/>
      <c r="IG265" s="80"/>
      <c r="IH265" s="80"/>
      <c r="II265" s="80"/>
      <c r="IJ265" s="80"/>
      <c r="IK265" s="80"/>
      <c r="IL265" s="80"/>
      <c r="IM265" s="80"/>
      <c r="IN265" s="80"/>
      <c r="IO265" s="80"/>
      <c r="IP265" s="80"/>
      <c r="IQ265" s="80"/>
      <c r="IR265" s="80"/>
    </row>
    <row r="266" spans="1:252" s="14" customFormat="1" ht="39" customHeight="1">
      <c r="A266" s="22">
        <v>246</v>
      </c>
      <c r="B266" s="11" t="s">
        <v>659</v>
      </c>
      <c r="C266" s="11" t="s">
        <v>660</v>
      </c>
      <c r="D266" s="11" t="s">
        <v>572</v>
      </c>
      <c r="E266" s="11" t="s">
        <v>659</v>
      </c>
      <c r="F266" s="11" t="s">
        <v>712</v>
      </c>
      <c r="G266" s="46" t="s">
        <v>525</v>
      </c>
      <c r="H266" s="92">
        <v>1</v>
      </c>
      <c r="I266" s="99">
        <v>153616</v>
      </c>
      <c r="J266" s="11" t="s">
        <v>663</v>
      </c>
      <c r="K266" s="22" t="s">
        <v>21</v>
      </c>
      <c r="L266" s="13">
        <f t="shared" si="14"/>
        <v>153616</v>
      </c>
      <c r="M266" s="21">
        <f t="shared" si="13"/>
        <v>172049.92000000001</v>
      </c>
      <c r="N266" s="24"/>
      <c r="O266" s="24"/>
      <c r="P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0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0"/>
      <c r="DH266" s="80"/>
      <c r="DI266" s="80"/>
      <c r="DJ266" s="80"/>
      <c r="DK266" s="80"/>
      <c r="DL266" s="80"/>
      <c r="DM266" s="80"/>
      <c r="DN266" s="80"/>
      <c r="DO266" s="80"/>
      <c r="DP266" s="80"/>
      <c r="DQ266" s="80"/>
      <c r="DR266" s="80"/>
      <c r="DS266" s="80"/>
      <c r="DT266" s="80"/>
      <c r="DU266" s="80"/>
      <c r="DV266" s="80"/>
      <c r="DW266" s="80"/>
      <c r="DX266" s="80"/>
      <c r="DY266" s="80"/>
      <c r="DZ266" s="80"/>
      <c r="EA266" s="80"/>
      <c r="EB266" s="80"/>
      <c r="EC266" s="80"/>
      <c r="ED266" s="80"/>
      <c r="EE266" s="80"/>
      <c r="EF266" s="80"/>
      <c r="EG266" s="80"/>
      <c r="EH266" s="80"/>
      <c r="EI266" s="80"/>
      <c r="EJ266" s="80"/>
      <c r="EK266" s="80"/>
      <c r="EL266" s="80"/>
      <c r="EM266" s="80"/>
      <c r="EN266" s="80"/>
      <c r="EO266" s="80"/>
      <c r="EP266" s="80"/>
      <c r="EQ266" s="80"/>
      <c r="ER266" s="80"/>
      <c r="ES266" s="80"/>
      <c r="ET266" s="80"/>
      <c r="EU266" s="80"/>
      <c r="EV266" s="80"/>
      <c r="EW266" s="80"/>
      <c r="EX266" s="80"/>
      <c r="EY266" s="80"/>
      <c r="EZ266" s="80"/>
      <c r="FA266" s="80"/>
      <c r="FB266" s="80"/>
      <c r="FC266" s="80"/>
      <c r="FD266" s="80"/>
      <c r="FE266" s="80"/>
      <c r="FF266" s="80"/>
      <c r="FG266" s="80"/>
      <c r="FH266" s="80"/>
      <c r="FI266" s="80"/>
      <c r="FJ266" s="80"/>
      <c r="FK266" s="80"/>
      <c r="FL266" s="80"/>
      <c r="FM266" s="80"/>
      <c r="FN266" s="80"/>
      <c r="FO266" s="80"/>
      <c r="FP266" s="80"/>
      <c r="FQ266" s="80"/>
      <c r="FR266" s="80"/>
      <c r="FS266" s="80"/>
      <c r="FT266" s="80"/>
      <c r="FU266" s="80"/>
      <c r="FV266" s="80"/>
      <c r="FW266" s="80"/>
      <c r="FX266" s="80"/>
      <c r="FY266" s="80"/>
      <c r="FZ266" s="80"/>
      <c r="GA266" s="80"/>
      <c r="GB266" s="80"/>
      <c r="GC266" s="80"/>
      <c r="GD266" s="80"/>
      <c r="GE266" s="80"/>
      <c r="GF266" s="80"/>
      <c r="GG266" s="80"/>
      <c r="GH266" s="80"/>
      <c r="GI266" s="80"/>
      <c r="GJ266" s="80"/>
      <c r="GK266" s="80"/>
      <c r="GL266" s="80"/>
      <c r="GM266" s="80"/>
      <c r="GN266" s="80"/>
      <c r="GO266" s="80"/>
      <c r="GP266" s="80"/>
      <c r="GQ266" s="80"/>
      <c r="GR266" s="80"/>
      <c r="GS266" s="80"/>
      <c r="GT266" s="80"/>
      <c r="GU266" s="80"/>
      <c r="GV266" s="80"/>
      <c r="GW266" s="80"/>
      <c r="GX266" s="80"/>
      <c r="GY266" s="80"/>
      <c r="GZ266" s="80"/>
      <c r="HA266" s="80"/>
      <c r="HB266" s="80"/>
      <c r="HC266" s="80"/>
      <c r="HD266" s="80"/>
      <c r="HE266" s="80"/>
      <c r="HF266" s="80"/>
      <c r="HG266" s="80"/>
      <c r="HH266" s="80"/>
      <c r="HI266" s="80"/>
      <c r="HJ266" s="80"/>
      <c r="HK266" s="80"/>
      <c r="HL266" s="80"/>
      <c r="HM266" s="80"/>
      <c r="HN266" s="80"/>
      <c r="HO266" s="80"/>
      <c r="HP266" s="80"/>
      <c r="HQ266" s="80"/>
      <c r="HR266" s="80"/>
      <c r="HS266" s="80"/>
      <c r="HT266" s="80"/>
      <c r="HU266" s="80"/>
      <c r="HV266" s="80"/>
      <c r="HW266" s="80"/>
      <c r="HX266" s="80"/>
      <c r="HY266" s="80"/>
      <c r="HZ266" s="80"/>
      <c r="IA266" s="80"/>
      <c r="IB266" s="80"/>
      <c r="IC266" s="80"/>
      <c r="ID266" s="80"/>
      <c r="IE266" s="80"/>
      <c r="IF266" s="80"/>
      <c r="IG266" s="80"/>
      <c r="IH266" s="80"/>
      <c r="II266" s="80"/>
      <c r="IJ266" s="80"/>
      <c r="IK266" s="80"/>
      <c r="IL266" s="80"/>
      <c r="IM266" s="80"/>
      <c r="IN266" s="80"/>
      <c r="IO266" s="80"/>
      <c r="IP266" s="80"/>
      <c r="IQ266" s="80"/>
      <c r="IR266" s="80"/>
    </row>
    <row r="267" spans="1:252" s="14" customFormat="1" ht="57" customHeight="1">
      <c r="A267" s="22">
        <v>247</v>
      </c>
      <c r="B267" s="11" t="s">
        <v>659</v>
      </c>
      <c r="C267" s="11" t="s">
        <v>660</v>
      </c>
      <c r="D267" s="11" t="s">
        <v>572</v>
      </c>
      <c r="E267" s="11" t="s">
        <v>659</v>
      </c>
      <c r="F267" s="11" t="s">
        <v>664</v>
      </c>
      <c r="G267" s="46" t="s">
        <v>525</v>
      </c>
      <c r="H267" s="92">
        <v>1</v>
      </c>
      <c r="I267" s="99">
        <v>220000</v>
      </c>
      <c r="J267" s="11" t="s">
        <v>665</v>
      </c>
      <c r="K267" s="22" t="s">
        <v>21</v>
      </c>
      <c r="L267" s="13">
        <f t="shared" si="14"/>
        <v>220000</v>
      </c>
      <c r="M267" s="21">
        <f t="shared" si="13"/>
        <v>246400.00000000003</v>
      </c>
      <c r="N267" s="24"/>
      <c r="O267" s="24"/>
      <c r="P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0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0"/>
      <c r="DH267" s="80"/>
      <c r="DI267" s="80"/>
      <c r="DJ267" s="80"/>
      <c r="DK267" s="80"/>
      <c r="DL267" s="80"/>
      <c r="DM267" s="80"/>
      <c r="DN267" s="80"/>
      <c r="DO267" s="80"/>
      <c r="DP267" s="80"/>
      <c r="DQ267" s="80"/>
      <c r="DR267" s="80"/>
      <c r="DS267" s="80"/>
      <c r="DT267" s="80"/>
      <c r="DU267" s="80"/>
      <c r="DV267" s="80"/>
      <c r="DW267" s="80"/>
      <c r="DX267" s="80"/>
      <c r="DY267" s="80"/>
      <c r="DZ267" s="80"/>
      <c r="EA267" s="80"/>
      <c r="EB267" s="80"/>
      <c r="EC267" s="80"/>
      <c r="ED267" s="80"/>
      <c r="EE267" s="80"/>
      <c r="EF267" s="80"/>
      <c r="EG267" s="80"/>
      <c r="EH267" s="80"/>
      <c r="EI267" s="80"/>
      <c r="EJ267" s="80"/>
      <c r="EK267" s="80"/>
      <c r="EL267" s="80"/>
      <c r="EM267" s="80"/>
      <c r="EN267" s="80"/>
      <c r="EO267" s="80"/>
      <c r="EP267" s="80"/>
      <c r="EQ267" s="80"/>
      <c r="ER267" s="80"/>
      <c r="ES267" s="80"/>
      <c r="ET267" s="80"/>
      <c r="EU267" s="80"/>
      <c r="EV267" s="80"/>
      <c r="EW267" s="80"/>
      <c r="EX267" s="80"/>
      <c r="EY267" s="80"/>
      <c r="EZ267" s="80"/>
      <c r="FA267" s="80"/>
      <c r="FB267" s="80"/>
      <c r="FC267" s="80"/>
      <c r="FD267" s="80"/>
      <c r="FE267" s="80"/>
      <c r="FF267" s="80"/>
      <c r="FG267" s="80"/>
      <c r="FH267" s="80"/>
      <c r="FI267" s="80"/>
      <c r="FJ267" s="80"/>
      <c r="FK267" s="80"/>
      <c r="FL267" s="80"/>
      <c r="FM267" s="80"/>
      <c r="FN267" s="80"/>
      <c r="FO267" s="80"/>
      <c r="FP267" s="80"/>
      <c r="FQ267" s="80"/>
      <c r="FR267" s="80"/>
      <c r="FS267" s="80"/>
      <c r="FT267" s="80"/>
      <c r="FU267" s="80"/>
      <c r="FV267" s="80"/>
      <c r="FW267" s="80"/>
      <c r="FX267" s="80"/>
      <c r="FY267" s="80"/>
      <c r="FZ267" s="80"/>
      <c r="GA267" s="80"/>
      <c r="GB267" s="80"/>
      <c r="GC267" s="80"/>
      <c r="GD267" s="80"/>
      <c r="GE267" s="80"/>
      <c r="GF267" s="80"/>
      <c r="GG267" s="80"/>
      <c r="GH267" s="80"/>
      <c r="GI267" s="80"/>
      <c r="GJ267" s="80"/>
      <c r="GK267" s="80"/>
      <c r="GL267" s="80"/>
      <c r="GM267" s="80"/>
      <c r="GN267" s="80"/>
      <c r="GO267" s="80"/>
      <c r="GP267" s="80"/>
      <c r="GQ267" s="80"/>
      <c r="GR267" s="80"/>
      <c r="GS267" s="80"/>
      <c r="GT267" s="80"/>
      <c r="GU267" s="80"/>
      <c r="GV267" s="80"/>
      <c r="GW267" s="80"/>
      <c r="GX267" s="80"/>
      <c r="GY267" s="80"/>
      <c r="GZ267" s="80"/>
      <c r="HA267" s="80"/>
      <c r="HB267" s="80"/>
      <c r="HC267" s="80"/>
      <c r="HD267" s="80"/>
      <c r="HE267" s="80"/>
      <c r="HF267" s="80"/>
      <c r="HG267" s="80"/>
      <c r="HH267" s="80"/>
      <c r="HI267" s="80"/>
      <c r="HJ267" s="80"/>
      <c r="HK267" s="80"/>
      <c r="HL267" s="80"/>
      <c r="HM267" s="80"/>
      <c r="HN267" s="80"/>
      <c r="HO267" s="80"/>
      <c r="HP267" s="80"/>
      <c r="HQ267" s="80"/>
      <c r="HR267" s="80"/>
      <c r="HS267" s="80"/>
      <c r="HT267" s="80"/>
      <c r="HU267" s="80"/>
      <c r="HV267" s="80"/>
      <c r="HW267" s="80"/>
      <c r="HX267" s="80"/>
      <c r="HY267" s="80"/>
      <c r="HZ267" s="80"/>
      <c r="IA267" s="80"/>
      <c r="IB267" s="80"/>
      <c r="IC267" s="80"/>
      <c r="ID267" s="80"/>
      <c r="IE267" s="80"/>
      <c r="IF267" s="80"/>
      <c r="IG267" s="80"/>
      <c r="IH267" s="80"/>
      <c r="II267" s="80"/>
      <c r="IJ267" s="80"/>
      <c r="IK267" s="80"/>
      <c r="IL267" s="80"/>
      <c r="IM267" s="80"/>
      <c r="IN267" s="80"/>
      <c r="IO267" s="80"/>
      <c r="IP267" s="80"/>
      <c r="IQ267" s="80"/>
      <c r="IR267" s="80"/>
    </row>
    <row r="268" spans="1:252" s="14" customFormat="1" ht="41.25" customHeight="1">
      <c r="A268" s="22">
        <v>248</v>
      </c>
      <c r="B268" s="11" t="s">
        <v>659</v>
      </c>
      <c r="C268" s="11" t="s">
        <v>660</v>
      </c>
      <c r="D268" s="11" t="s">
        <v>572</v>
      </c>
      <c r="E268" s="11" t="s">
        <v>659</v>
      </c>
      <c r="F268" s="58" t="s">
        <v>666</v>
      </c>
      <c r="G268" s="46" t="s">
        <v>525</v>
      </c>
      <c r="H268" s="92">
        <v>12</v>
      </c>
      <c r="I268" s="99">
        <v>30034</v>
      </c>
      <c r="J268" s="11" t="s">
        <v>667</v>
      </c>
      <c r="K268" s="22" t="s">
        <v>21</v>
      </c>
      <c r="L268" s="13">
        <f t="shared" si="14"/>
        <v>360408</v>
      </c>
      <c r="M268" s="21">
        <f t="shared" si="13"/>
        <v>403656.96000000002</v>
      </c>
      <c r="N268" s="24"/>
      <c r="O268" s="24"/>
      <c r="P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0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0"/>
      <c r="DH268" s="80"/>
      <c r="DI268" s="80"/>
      <c r="DJ268" s="80"/>
      <c r="DK268" s="80"/>
      <c r="DL268" s="80"/>
      <c r="DM268" s="80"/>
      <c r="DN268" s="80"/>
      <c r="DO268" s="80"/>
      <c r="DP268" s="80"/>
      <c r="DQ268" s="80"/>
      <c r="DR268" s="80"/>
      <c r="DS268" s="80"/>
      <c r="DT268" s="80"/>
      <c r="DU268" s="80"/>
      <c r="DV268" s="80"/>
      <c r="DW268" s="80"/>
      <c r="DX268" s="80"/>
      <c r="DY268" s="80"/>
      <c r="DZ268" s="80"/>
      <c r="EA268" s="80"/>
      <c r="EB268" s="80"/>
      <c r="EC268" s="80"/>
      <c r="ED268" s="80"/>
      <c r="EE268" s="80"/>
      <c r="EF268" s="80"/>
      <c r="EG268" s="80"/>
      <c r="EH268" s="80"/>
      <c r="EI268" s="80"/>
      <c r="EJ268" s="80"/>
      <c r="EK268" s="80"/>
      <c r="EL268" s="80"/>
      <c r="EM268" s="80"/>
      <c r="EN268" s="80"/>
      <c r="EO268" s="80"/>
      <c r="EP268" s="80"/>
      <c r="EQ268" s="80"/>
      <c r="ER268" s="80"/>
      <c r="ES268" s="80"/>
      <c r="ET268" s="80"/>
      <c r="EU268" s="80"/>
      <c r="EV268" s="80"/>
      <c r="EW268" s="80"/>
      <c r="EX268" s="80"/>
      <c r="EY268" s="80"/>
      <c r="EZ268" s="80"/>
      <c r="FA268" s="80"/>
      <c r="FB268" s="80"/>
      <c r="FC268" s="80"/>
      <c r="FD268" s="80"/>
      <c r="FE268" s="80"/>
      <c r="FF268" s="80"/>
      <c r="FG268" s="80"/>
      <c r="FH268" s="80"/>
      <c r="FI268" s="80"/>
      <c r="FJ268" s="80"/>
      <c r="FK268" s="80"/>
      <c r="FL268" s="80"/>
      <c r="FM268" s="80"/>
      <c r="FN268" s="80"/>
      <c r="FO268" s="80"/>
      <c r="FP268" s="80"/>
      <c r="FQ268" s="80"/>
      <c r="FR268" s="80"/>
      <c r="FS268" s="80"/>
      <c r="FT268" s="80"/>
      <c r="FU268" s="80"/>
      <c r="FV268" s="80"/>
      <c r="FW268" s="80"/>
      <c r="FX268" s="80"/>
      <c r="FY268" s="80"/>
      <c r="FZ268" s="80"/>
      <c r="GA268" s="80"/>
      <c r="GB268" s="80"/>
      <c r="GC268" s="80"/>
      <c r="GD268" s="80"/>
      <c r="GE268" s="80"/>
      <c r="GF268" s="80"/>
      <c r="GG268" s="80"/>
      <c r="GH268" s="80"/>
      <c r="GI268" s="80"/>
      <c r="GJ268" s="80"/>
      <c r="GK268" s="80"/>
      <c r="GL268" s="80"/>
      <c r="GM268" s="80"/>
      <c r="GN268" s="80"/>
      <c r="GO268" s="80"/>
      <c r="GP268" s="80"/>
      <c r="GQ268" s="80"/>
      <c r="GR268" s="80"/>
      <c r="GS268" s="80"/>
      <c r="GT268" s="80"/>
      <c r="GU268" s="80"/>
      <c r="GV268" s="80"/>
      <c r="GW268" s="80"/>
      <c r="GX268" s="80"/>
      <c r="GY268" s="80"/>
      <c r="GZ268" s="80"/>
      <c r="HA268" s="80"/>
      <c r="HB268" s="80"/>
      <c r="HC268" s="80"/>
      <c r="HD268" s="80"/>
      <c r="HE268" s="80"/>
      <c r="HF268" s="80"/>
      <c r="HG268" s="80"/>
      <c r="HH268" s="80"/>
      <c r="HI268" s="80"/>
      <c r="HJ268" s="80"/>
      <c r="HK268" s="80"/>
      <c r="HL268" s="80"/>
      <c r="HM268" s="80"/>
      <c r="HN268" s="80"/>
      <c r="HO268" s="80"/>
      <c r="HP268" s="80"/>
      <c r="HQ268" s="80"/>
      <c r="HR268" s="80"/>
      <c r="HS268" s="80"/>
      <c r="HT268" s="80"/>
      <c r="HU268" s="80"/>
      <c r="HV268" s="80"/>
      <c r="HW268" s="80"/>
      <c r="HX268" s="80"/>
      <c r="HY268" s="80"/>
      <c r="HZ268" s="80"/>
      <c r="IA268" s="80"/>
      <c r="IB268" s="80"/>
      <c r="IC268" s="80"/>
      <c r="ID268" s="80"/>
      <c r="IE268" s="80"/>
      <c r="IF268" s="80"/>
      <c r="IG268" s="80"/>
      <c r="IH268" s="80"/>
      <c r="II268" s="80"/>
      <c r="IJ268" s="80"/>
      <c r="IK268" s="80"/>
      <c r="IL268" s="80"/>
      <c r="IM268" s="80"/>
      <c r="IN268" s="80"/>
      <c r="IO268" s="80"/>
      <c r="IP268" s="80"/>
      <c r="IQ268" s="80"/>
      <c r="IR268" s="80"/>
    </row>
    <row r="269" spans="1:252" s="14" customFormat="1" ht="42" customHeight="1">
      <c r="A269" s="22">
        <v>249</v>
      </c>
      <c r="B269" s="11" t="s">
        <v>659</v>
      </c>
      <c r="C269" s="11" t="s">
        <v>660</v>
      </c>
      <c r="D269" s="11" t="s">
        <v>572</v>
      </c>
      <c r="E269" s="11" t="s">
        <v>659</v>
      </c>
      <c r="F269" s="58" t="s">
        <v>668</v>
      </c>
      <c r="G269" s="46" t="s">
        <v>525</v>
      </c>
      <c r="H269" s="92">
        <v>2</v>
      </c>
      <c r="I269" s="99">
        <v>70000</v>
      </c>
      <c r="J269" s="11" t="s">
        <v>534</v>
      </c>
      <c r="K269" s="22" t="s">
        <v>21</v>
      </c>
      <c r="L269" s="13">
        <f t="shared" si="14"/>
        <v>140000</v>
      </c>
      <c r="M269" s="21">
        <f t="shared" si="13"/>
        <v>156800.00000000003</v>
      </c>
      <c r="N269" s="24"/>
      <c r="O269" s="24"/>
      <c r="P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0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0"/>
      <c r="DH269" s="80"/>
      <c r="DI269" s="80"/>
      <c r="DJ269" s="80"/>
      <c r="DK269" s="80"/>
      <c r="DL269" s="80"/>
      <c r="DM269" s="80"/>
      <c r="DN269" s="80"/>
      <c r="DO269" s="80"/>
      <c r="DP269" s="80"/>
      <c r="DQ269" s="80"/>
      <c r="DR269" s="80"/>
      <c r="DS269" s="80"/>
      <c r="DT269" s="80"/>
      <c r="DU269" s="80"/>
      <c r="DV269" s="80"/>
      <c r="DW269" s="80"/>
      <c r="DX269" s="80"/>
      <c r="DY269" s="80"/>
      <c r="DZ269" s="80"/>
      <c r="EA269" s="80"/>
      <c r="EB269" s="80"/>
      <c r="EC269" s="80"/>
      <c r="ED269" s="80"/>
      <c r="EE269" s="80"/>
      <c r="EF269" s="80"/>
      <c r="EG269" s="80"/>
      <c r="EH269" s="80"/>
      <c r="EI269" s="80"/>
      <c r="EJ269" s="80"/>
      <c r="EK269" s="80"/>
      <c r="EL269" s="80"/>
      <c r="EM269" s="80"/>
      <c r="EN269" s="80"/>
      <c r="EO269" s="80"/>
      <c r="EP269" s="80"/>
      <c r="EQ269" s="80"/>
      <c r="ER269" s="80"/>
      <c r="ES269" s="80"/>
      <c r="ET269" s="80"/>
      <c r="EU269" s="80"/>
      <c r="EV269" s="80"/>
      <c r="EW269" s="80"/>
      <c r="EX269" s="80"/>
      <c r="EY269" s="80"/>
      <c r="EZ269" s="80"/>
      <c r="FA269" s="80"/>
      <c r="FB269" s="80"/>
      <c r="FC269" s="80"/>
      <c r="FD269" s="80"/>
      <c r="FE269" s="80"/>
      <c r="FF269" s="80"/>
      <c r="FG269" s="80"/>
      <c r="FH269" s="80"/>
      <c r="FI269" s="80"/>
      <c r="FJ269" s="80"/>
      <c r="FK269" s="80"/>
      <c r="FL269" s="80"/>
      <c r="FM269" s="80"/>
      <c r="FN269" s="80"/>
      <c r="FO269" s="80"/>
      <c r="FP269" s="80"/>
      <c r="FQ269" s="80"/>
      <c r="FR269" s="80"/>
      <c r="FS269" s="80"/>
      <c r="FT269" s="80"/>
      <c r="FU269" s="80"/>
      <c r="FV269" s="80"/>
      <c r="FW269" s="80"/>
      <c r="FX269" s="80"/>
      <c r="FY269" s="80"/>
      <c r="FZ269" s="80"/>
      <c r="GA269" s="80"/>
      <c r="GB269" s="80"/>
      <c r="GC269" s="80"/>
      <c r="GD269" s="80"/>
      <c r="GE269" s="80"/>
      <c r="GF269" s="80"/>
      <c r="GG269" s="80"/>
      <c r="GH269" s="80"/>
      <c r="GI269" s="80"/>
      <c r="GJ269" s="80"/>
      <c r="GK269" s="80"/>
      <c r="GL269" s="80"/>
      <c r="GM269" s="80"/>
      <c r="GN269" s="80"/>
      <c r="GO269" s="80"/>
      <c r="GP269" s="80"/>
      <c r="GQ269" s="80"/>
      <c r="GR269" s="80"/>
      <c r="GS269" s="80"/>
      <c r="GT269" s="80"/>
      <c r="GU269" s="80"/>
      <c r="GV269" s="80"/>
      <c r="GW269" s="80"/>
      <c r="GX269" s="80"/>
      <c r="GY269" s="80"/>
      <c r="GZ269" s="80"/>
      <c r="HA269" s="80"/>
      <c r="HB269" s="80"/>
      <c r="HC269" s="80"/>
      <c r="HD269" s="80"/>
      <c r="HE269" s="80"/>
      <c r="HF269" s="80"/>
      <c r="HG269" s="80"/>
      <c r="HH269" s="80"/>
      <c r="HI269" s="80"/>
      <c r="HJ269" s="80"/>
      <c r="HK269" s="80"/>
      <c r="HL269" s="80"/>
      <c r="HM269" s="80"/>
      <c r="HN269" s="80"/>
      <c r="HO269" s="80"/>
      <c r="HP269" s="80"/>
      <c r="HQ269" s="80"/>
      <c r="HR269" s="80"/>
      <c r="HS269" s="80"/>
      <c r="HT269" s="80"/>
      <c r="HU269" s="80"/>
      <c r="HV269" s="80"/>
      <c r="HW269" s="80"/>
      <c r="HX269" s="80"/>
      <c r="HY269" s="80"/>
      <c r="HZ269" s="80"/>
      <c r="IA269" s="80"/>
      <c r="IB269" s="80"/>
      <c r="IC269" s="80"/>
      <c r="ID269" s="80"/>
      <c r="IE269" s="80"/>
      <c r="IF269" s="80"/>
      <c r="IG269" s="80"/>
      <c r="IH269" s="80"/>
      <c r="II269" s="80"/>
      <c r="IJ269" s="80"/>
      <c r="IK269" s="80"/>
      <c r="IL269" s="80"/>
      <c r="IM269" s="80"/>
      <c r="IN269" s="80"/>
      <c r="IO269" s="80"/>
      <c r="IP269" s="80"/>
      <c r="IQ269" s="80"/>
      <c r="IR269" s="80"/>
    </row>
    <row r="270" spans="1:252" s="14" customFormat="1" ht="32.25" customHeight="1">
      <c r="A270" s="22">
        <v>250</v>
      </c>
      <c r="B270" s="11" t="s">
        <v>652</v>
      </c>
      <c r="C270" s="59" t="s">
        <v>653</v>
      </c>
      <c r="D270" s="11" t="s">
        <v>37</v>
      </c>
      <c r="E270" s="11" t="s">
        <v>652</v>
      </c>
      <c r="F270" s="59" t="s">
        <v>669</v>
      </c>
      <c r="G270" s="46" t="s">
        <v>525</v>
      </c>
      <c r="H270" s="92">
        <v>2</v>
      </c>
      <c r="I270" s="99">
        <v>180000</v>
      </c>
      <c r="J270" s="11" t="s">
        <v>670</v>
      </c>
      <c r="K270" s="22" t="s">
        <v>508</v>
      </c>
      <c r="L270" s="13">
        <f t="shared" si="14"/>
        <v>360000</v>
      </c>
      <c r="M270" s="21">
        <f t="shared" si="13"/>
        <v>403200.00000000006</v>
      </c>
      <c r="N270" s="24"/>
      <c r="O270" s="24"/>
      <c r="P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0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0"/>
      <c r="DH270" s="80"/>
      <c r="DI270" s="80"/>
      <c r="DJ270" s="80"/>
      <c r="DK270" s="80"/>
      <c r="DL270" s="80"/>
      <c r="DM270" s="80"/>
      <c r="DN270" s="80"/>
      <c r="DO270" s="80"/>
      <c r="DP270" s="80"/>
      <c r="DQ270" s="80"/>
      <c r="DR270" s="80"/>
      <c r="DS270" s="80"/>
      <c r="DT270" s="80"/>
      <c r="DU270" s="80"/>
      <c r="DV270" s="80"/>
      <c r="DW270" s="80"/>
      <c r="DX270" s="80"/>
      <c r="DY270" s="80"/>
      <c r="DZ270" s="80"/>
      <c r="EA270" s="80"/>
      <c r="EB270" s="80"/>
      <c r="EC270" s="80"/>
      <c r="ED270" s="80"/>
      <c r="EE270" s="80"/>
      <c r="EF270" s="80"/>
      <c r="EG270" s="80"/>
      <c r="EH270" s="80"/>
      <c r="EI270" s="80"/>
      <c r="EJ270" s="80"/>
      <c r="EK270" s="80"/>
      <c r="EL270" s="80"/>
      <c r="EM270" s="80"/>
      <c r="EN270" s="80"/>
      <c r="EO270" s="80"/>
      <c r="EP270" s="80"/>
      <c r="EQ270" s="80"/>
      <c r="ER270" s="80"/>
      <c r="ES270" s="80"/>
      <c r="ET270" s="80"/>
      <c r="EU270" s="80"/>
      <c r="EV270" s="80"/>
      <c r="EW270" s="80"/>
      <c r="EX270" s="80"/>
      <c r="EY270" s="80"/>
      <c r="EZ270" s="80"/>
      <c r="FA270" s="80"/>
      <c r="FB270" s="80"/>
      <c r="FC270" s="80"/>
      <c r="FD270" s="80"/>
      <c r="FE270" s="80"/>
      <c r="FF270" s="80"/>
      <c r="FG270" s="80"/>
      <c r="FH270" s="80"/>
      <c r="FI270" s="80"/>
      <c r="FJ270" s="80"/>
      <c r="FK270" s="80"/>
      <c r="FL270" s="80"/>
      <c r="FM270" s="80"/>
      <c r="FN270" s="80"/>
      <c r="FO270" s="80"/>
      <c r="FP270" s="80"/>
      <c r="FQ270" s="80"/>
      <c r="FR270" s="80"/>
      <c r="FS270" s="80"/>
      <c r="FT270" s="80"/>
      <c r="FU270" s="80"/>
      <c r="FV270" s="80"/>
      <c r="FW270" s="80"/>
      <c r="FX270" s="80"/>
      <c r="FY270" s="80"/>
      <c r="FZ270" s="80"/>
      <c r="GA270" s="80"/>
      <c r="GB270" s="80"/>
      <c r="GC270" s="80"/>
      <c r="GD270" s="80"/>
      <c r="GE270" s="80"/>
      <c r="GF270" s="80"/>
      <c r="GG270" s="80"/>
      <c r="GH270" s="80"/>
      <c r="GI270" s="80"/>
      <c r="GJ270" s="80"/>
      <c r="GK270" s="80"/>
      <c r="GL270" s="80"/>
      <c r="GM270" s="80"/>
      <c r="GN270" s="80"/>
      <c r="GO270" s="80"/>
      <c r="GP270" s="80"/>
      <c r="GQ270" s="80"/>
      <c r="GR270" s="80"/>
      <c r="GS270" s="80"/>
      <c r="GT270" s="80"/>
      <c r="GU270" s="80"/>
      <c r="GV270" s="80"/>
      <c r="GW270" s="80"/>
      <c r="GX270" s="80"/>
      <c r="GY270" s="80"/>
      <c r="GZ270" s="80"/>
      <c r="HA270" s="80"/>
      <c r="HB270" s="80"/>
      <c r="HC270" s="80"/>
      <c r="HD270" s="80"/>
      <c r="HE270" s="80"/>
      <c r="HF270" s="80"/>
      <c r="HG270" s="80"/>
      <c r="HH270" s="80"/>
      <c r="HI270" s="80"/>
      <c r="HJ270" s="80"/>
      <c r="HK270" s="80"/>
      <c r="HL270" s="80"/>
      <c r="HM270" s="80"/>
      <c r="HN270" s="80"/>
      <c r="HO270" s="80"/>
      <c r="HP270" s="80"/>
      <c r="HQ270" s="80"/>
      <c r="HR270" s="80"/>
      <c r="HS270" s="80"/>
      <c r="HT270" s="80"/>
      <c r="HU270" s="80"/>
      <c r="HV270" s="80"/>
      <c r="HW270" s="80"/>
      <c r="HX270" s="80"/>
      <c r="HY270" s="80"/>
      <c r="HZ270" s="80"/>
      <c r="IA270" s="80"/>
      <c r="IB270" s="80"/>
      <c r="IC270" s="80"/>
      <c r="ID270" s="80"/>
      <c r="IE270" s="80"/>
      <c r="IF270" s="80"/>
      <c r="IG270" s="80"/>
      <c r="IH270" s="80"/>
      <c r="II270" s="80"/>
      <c r="IJ270" s="80"/>
      <c r="IK270" s="80"/>
      <c r="IL270" s="80"/>
      <c r="IM270" s="80"/>
      <c r="IN270" s="80"/>
      <c r="IO270" s="80"/>
      <c r="IP270" s="80"/>
      <c r="IQ270" s="80"/>
      <c r="IR270" s="80"/>
    </row>
    <row r="271" spans="1:252" s="14" customFormat="1" ht="56.25" customHeight="1">
      <c r="A271" s="22">
        <v>251</v>
      </c>
      <c r="B271" s="11" t="s">
        <v>659</v>
      </c>
      <c r="C271" s="59" t="s">
        <v>660</v>
      </c>
      <c r="D271" s="11" t="s">
        <v>572</v>
      </c>
      <c r="E271" s="11" t="s">
        <v>659</v>
      </c>
      <c r="F271" s="59" t="s">
        <v>671</v>
      </c>
      <c r="G271" s="46" t="s">
        <v>525</v>
      </c>
      <c r="H271" s="92">
        <v>2</v>
      </c>
      <c r="I271" s="99">
        <v>60000</v>
      </c>
      <c r="J271" s="11" t="s">
        <v>534</v>
      </c>
      <c r="K271" s="22" t="s">
        <v>21</v>
      </c>
      <c r="L271" s="13">
        <f t="shared" si="14"/>
        <v>120000</v>
      </c>
      <c r="M271" s="21">
        <f t="shared" si="13"/>
        <v>134400</v>
      </c>
      <c r="N271" s="24"/>
      <c r="O271" s="24"/>
      <c r="P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0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0"/>
      <c r="DH271" s="80"/>
      <c r="DI271" s="80"/>
      <c r="DJ271" s="80"/>
      <c r="DK271" s="80"/>
      <c r="DL271" s="80"/>
      <c r="DM271" s="80"/>
      <c r="DN271" s="80"/>
      <c r="DO271" s="80"/>
      <c r="DP271" s="80"/>
      <c r="DQ271" s="80"/>
      <c r="DR271" s="80"/>
      <c r="DS271" s="80"/>
      <c r="DT271" s="80"/>
      <c r="DU271" s="80"/>
      <c r="DV271" s="80"/>
      <c r="DW271" s="80"/>
      <c r="DX271" s="80"/>
      <c r="DY271" s="80"/>
      <c r="DZ271" s="80"/>
      <c r="EA271" s="80"/>
      <c r="EB271" s="80"/>
      <c r="EC271" s="80"/>
      <c r="ED271" s="80"/>
      <c r="EE271" s="80"/>
      <c r="EF271" s="80"/>
      <c r="EG271" s="80"/>
      <c r="EH271" s="80"/>
      <c r="EI271" s="80"/>
      <c r="EJ271" s="80"/>
      <c r="EK271" s="80"/>
      <c r="EL271" s="80"/>
      <c r="EM271" s="80"/>
      <c r="EN271" s="80"/>
      <c r="EO271" s="80"/>
      <c r="EP271" s="80"/>
      <c r="EQ271" s="80"/>
      <c r="ER271" s="80"/>
      <c r="ES271" s="80"/>
      <c r="ET271" s="80"/>
      <c r="EU271" s="80"/>
      <c r="EV271" s="80"/>
      <c r="EW271" s="80"/>
      <c r="EX271" s="80"/>
      <c r="EY271" s="80"/>
      <c r="EZ271" s="80"/>
      <c r="FA271" s="80"/>
      <c r="FB271" s="80"/>
      <c r="FC271" s="80"/>
      <c r="FD271" s="80"/>
      <c r="FE271" s="80"/>
      <c r="FF271" s="80"/>
      <c r="FG271" s="80"/>
      <c r="FH271" s="80"/>
      <c r="FI271" s="80"/>
      <c r="FJ271" s="80"/>
      <c r="FK271" s="80"/>
      <c r="FL271" s="80"/>
      <c r="FM271" s="80"/>
      <c r="FN271" s="80"/>
      <c r="FO271" s="80"/>
      <c r="FP271" s="80"/>
      <c r="FQ271" s="80"/>
      <c r="FR271" s="80"/>
      <c r="FS271" s="80"/>
      <c r="FT271" s="80"/>
      <c r="FU271" s="80"/>
      <c r="FV271" s="80"/>
      <c r="FW271" s="80"/>
      <c r="FX271" s="80"/>
      <c r="FY271" s="80"/>
      <c r="FZ271" s="80"/>
      <c r="GA271" s="80"/>
      <c r="GB271" s="80"/>
      <c r="GC271" s="80"/>
      <c r="GD271" s="80"/>
      <c r="GE271" s="80"/>
      <c r="GF271" s="80"/>
      <c r="GG271" s="80"/>
      <c r="GH271" s="80"/>
      <c r="GI271" s="80"/>
      <c r="GJ271" s="80"/>
      <c r="GK271" s="80"/>
      <c r="GL271" s="80"/>
      <c r="GM271" s="80"/>
      <c r="GN271" s="80"/>
      <c r="GO271" s="80"/>
      <c r="GP271" s="80"/>
      <c r="GQ271" s="80"/>
      <c r="GR271" s="80"/>
      <c r="GS271" s="80"/>
      <c r="GT271" s="80"/>
      <c r="GU271" s="80"/>
      <c r="GV271" s="80"/>
      <c r="GW271" s="80"/>
      <c r="GX271" s="80"/>
      <c r="GY271" s="80"/>
      <c r="GZ271" s="80"/>
      <c r="HA271" s="80"/>
      <c r="HB271" s="80"/>
      <c r="HC271" s="80"/>
      <c r="HD271" s="80"/>
      <c r="HE271" s="80"/>
      <c r="HF271" s="80"/>
      <c r="HG271" s="80"/>
      <c r="HH271" s="80"/>
      <c r="HI271" s="80"/>
      <c r="HJ271" s="80"/>
      <c r="HK271" s="80"/>
      <c r="HL271" s="80"/>
      <c r="HM271" s="80"/>
      <c r="HN271" s="80"/>
      <c r="HO271" s="80"/>
      <c r="HP271" s="80"/>
      <c r="HQ271" s="80"/>
      <c r="HR271" s="80"/>
      <c r="HS271" s="80"/>
      <c r="HT271" s="80"/>
      <c r="HU271" s="80"/>
      <c r="HV271" s="80"/>
      <c r="HW271" s="80"/>
      <c r="HX271" s="80"/>
      <c r="HY271" s="80"/>
      <c r="HZ271" s="80"/>
      <c r="IA271" s="80"/>
      <c r="IB271" s="80"/>
      <c r="IC271" s="80"/>
      <c r="ID271" s="80"/>
      <c r="IE271" s="80"/>
      <c r="IF271" s="80"/>
      <c r="IG271" s="80"/>
      <c r="IH271" s="80"/>
      <c r="II271" s="80"/>
      <c r="IJ271" s="80"/>
      <c r="IK271" s="80"/>
      <c r="IL271" s="80"/>
      <c r="IM271" s="80"/>
      <c r="IN271" s="80"/>
      <c r="IO271" s="80"/>
      <c r="IP271" s="80"/>
      <c r="IQ271" s="80"/>
      <c r="IR271" s="80"/>
    </row>
    <row r="272" spans="1:252" s="14" customFormat="1" ht="40.5" customHeight="1">
      <c r="A272" s="22">
        <v>252</v>
      </c>
      <c r="B272" s="11" t="s">
        <v>652</v>
      </c>
      <c r="C272" s="59" t="s">
        <v>653</v>
      </c>
      <c r="D272" s="11" t="s">
        <v>572</v>
      </c>
      <c r="E272" s="11" t="s">
        <v>652</v>
      </c>
      <c r="F272" s="59" t="s">
        <v>672</v>
      </c>
      <c r="G272" s="46" t="s">
        <v>525</v>
      </c>
      <c r="H272" s="92">
        <v>8</v>
      </c>
      <c r="I272" s="99">
        <v>225000</v>
      </c>
      <c r="J272" s="11" t="s">
        <v>673</v>
      </c>
      <c r="K272" s="22" t="s">
        <v>21</v>
      </c>
      <c r="L272" s="13">
        <f t="shared" si="14"/>
        <v>1800000</v>
      </c>
      <c r="M272" s="21">
        <f t="shared" si="13"/>
        <v>2016000.0000000002</v>
      </c>
      <c r="N272" s="24"/>
      <c r="O272" s="24"/>
      <c r="P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0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0"/>
      <c r="DH272" s="80"/>
      <c r="DI272" s="80"/>
      <c r="DJ272" s="80"/>
      <c r="DK272" s="80"/>
      <c r="DL272" s="80"/>
      <c r="DM272" s="80"/>
      <c r="DN272" s="80"/>
      <c r="DO272" s="80"/>
      <c r="DP272" s="80"/>
      <c r="DQ272" s="80"/>
      <c r="DR272" s="80"/>
      <c r="DS272" s="80"/>
      <c r="DT272" s="80"/>
      <c r="DU272" s="80"/>
      <c r="DV272" s="80"/>
      <c r="DW272" s="80"/>
      <c r="DX272" s="80"/>
      <c r="DY272" s="80"/>
      <c r="DZ272" s="80"/>
      <c r="EA272" s="80"/>
      <c r="EB272" s="80"/>
      <c r="EC272" s="80"/>
      <c r="ED272" s="80"/>
      <c r="EE272" s="80"/>
      <c r="EF272" s="80"/>
      <c r="EG272" s="80"/>
      <c r="EH272" s="80"/>
      <c r="EI272" s="80"/>
      <c r="EJ272" s="80"/>
      <c r="EK272" s="80"/>
      <c r="EL272" s="80"/>
      <c r="EM272" s="80"/>
      <c r="EN272" s="80"/>
      <c r="EO272" s="80"/>
      <c r="EP272" s="80"/>
      <c r="EQ272" s="80"/>
      <c r="ER272" s="80"/>
      <c r="ES272" s="80"/>
      <c r="ET272" s="80"/>
      <c r="EU272" s="80"/>
      <c r="EV272" s="80"/>
      <c r="EW272" s="80"/>
      <c r="EX272" s="80"/>
      <c r="EY272" s="80"/>
      <c r="EZ272" s="80"/>
      <c r="FA272" s="80"/>
      <c r="FB272" s="80"/>
      <c r="FC272" s="80"/>
      <c r="FD272" s="80"/>
      <c r="FE272" s="80"/>
      <c r="FF272" s="80"/>
      <c r="FG272" s="80"/>
      <c r="FH272" s="80"/>
      <c r="FI272" s="80"/>
      <c r="FJ272" s="80"/>
      <c r="FK272" s="80"/>
      <c r="FL272" s="80"/>
      <c r="FM272" s="80"/>
      <c r="FN272" s="80"/>
      <c r="FO272" s="80"/>
      <c r="FP272" s="80"/>
      <c r="FQ272" s="80"/>
      <c r="FR272" s="80"/>
      <c r="FS272" s="80"/>
      <c r="FT272" s="80"/>
      <c r="FU272" s="80"/>
      <c r="FV272" s="80"/>
      <c r="FW272" s="80"/>
      <c r="FX272" s="80"/>
      <c r="FY272" s="80"/>
      <c r="FZ272" s="80"/>
      <c r="GA272" s="80"/>
      <c r="GB272" s="80"/>
      <c r="GC272" s="80"/>
      <c r="GD272" s="80"/>
      <c r="GE272" s="80"/>
      <c r="GF272" s="80"/>
      <c r="GG272" s="80"/>
      <c r="GH272" s="80"/>
      <c r="GI272" s="80"/>
      <c r="GJ272" s="80"/>
      <c r="GK272" s="80"/>
      <c r="GL272" s="80"/>
      <c r="GM272" s="80"/>
      <c r="GN272" s="80"/>
      <c r="GO272" s="80"/>
      <c r="GP272" s="80"/>
      <c r="GQ272" s="80"/>
      <c r="GR272" s="80"/>
      <c r="GS272" s="80"/>
      <c r="GT272" s="80"/>
      <c r="GU272" s="80"/>
      <c r="GV272" s="80"/>
      <c r="GW272" s="80"/>
      <c r="GX272" s="80"/>
      <c r="GY272" s="80"/>
      <c r="GZ272" s="80"/>
      <c r="HA272" s="80"/>
      <c r="HB272" s="80"/>
      <c r="HC272" s="80"/>
      <c r="HD272" s="80"/>
      <c r="HE272" s="80"/>
      <c r="HF272" s="80"/>
      <c r="HG272" s="80"/>
      <c r="HH272" s="80"/>
      <c r="HI272" s="80"/>
      <c r="HJ272" s="80"/>
      <c r="HK272" s="80"/>
      <c r="HL272" s="80"/>
      <c r="HM272" s="80"/>
      <c r="HN272" s="80"/>
      <c r="HO272" s="80"/>
      <c r="HP272" s="80"/>
      <c r="HQ272" s="80"/>
      <c r="HR272" s="80"/>
      <c r="HS272" s="80"/>
      <c r="HT272" s="80"/>
      <c r="HU272" s="80"/>
      <c r="HV272" s="80"/>
      <c r="HW272" s="80"/>
      <c r="HX272" s="80"/>
      <c r="HY272" s="80"/>
      <c r="HZ272" s="80"/>
      <c r="IA272" s="80"/>
      <c r="IB272" s="80"/>
      <c r="IC272" s="80"/>
      <c r="ID272" s="80"/>
      <c r="IE272" s="80"/>
      <c r="IF272" s="80"/>
      <c r="IG272" s="80"/>
      <c r="IH272" s="80"/>
      <c r="II272" s="80"/>
      <c r="IJ272" s="80"/>
      <c r="IK272" s="80"/>
      <c r="IL272" s="80"/>
      <c r="IM272" s="80"/>
      <c r="IN272" s="80"/>
      <c r="IO272" s="80"/>
      <c r="IP272" s="80"/>
      <c r="IQ272" s="80"/>
      <c r="IR272" s="80"/>
    </row>
    <row r="273" spans="1:252" s="14" customFormat="1" ht="75.75" customHeight="1">
      <c r="A273" s="22">
        <v>253</v>
      </c>
      <c r="B273" s="11" t="s">
        <v>652</v>
      </c>
      <c r="C273" s="61" t="s">
        <v>653</v>
      </c>
      <c r="D273" s="11" t="s">
        <v>572</v>
      </c>
      <c r="E273" s="11" t="s">
        <v>652</v>
      </c>
      <c r="F273" s="61" t="s">
        <v>674</v>
      </c>
      <c r="G273" s="46" t="s">
        <v>525</v>
      </c>
      <c r="H273" s="92">
        <v>1</v>
      </c>
      <c r="I273" s="99">
        <v>100000</v>
      </c>
      <c r="J273" s="11" t="s">
        <v>670</v>
      </c>
      <c r="K273" s="22" t="s">
        <v>21</v>
      </c>
      <c r="L273" s="13">
        <f t="shared" si="14"/>
        <v>100000</v>
      </c>
      <c r="M273" s="21">
        <f t="shared" si="13"/>
        <v>112000.00000000001</v>
      </c>
      <c r="N273" s="24"/>
      <c r="O273" s="24"/>
      <c r="P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0"/>
      <c r="DH273" s="80"/>
      <c r="DI273" s="80"/>
      <c r="DJ273" s="80"/>
      <c r="DK273" s="80"/>
      <c r="DL273" s="80"/>
      <c r="DM273" s="80"/>
      <c r="DN273" s="80"/>
      <c r="DO273" s="80"/>
      <c r="DP273" s="80"/>
      <c r="DQ273" s="80"/>
      <c r="DR273" s="80"/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0"/>
      <c r="EI273" s="80"/>
      <c r="EJ273" s="80"/>
      <c r="EK273" s="80"/>
      <c r="EL273" s="80"/>
      <c r="EM273" s="80"/>
      <c r="EN273" s="80"/>
      <c r="EO273" s="80"/>
      <c r="EP273" s="80"/>
      <c r="EQ273" s="80"/>
      <c r="ER273" s="80"/>
      <c r="ES273" s="80"/>
      <c r="ET273" s="80"/>
      <c r="EU273" s="80"/>
      <c r="EV273" s="80"/>
      <c r="EW273" s="80"/>
      <c r="EX273" s="80"/>
      <c r="EY273" s="80"/>
      <c r="EZ273" s="80"/>
      <c r="FA273" s="80"/>
      <c r="FB273" s="80"/>
      <c r="FC273" s="80"/>
      <c r="FD273" s="80"/>
      <c r="FE273" s="80"/>
      <c r="FF273" s="80"/>
      <c r="FG273" s="80"/>
      <c r="FH273" s="80"/>
      <c r="FI273" s="80"/>
      <c r="FJ273" s="80"/>
      <c r="FK273" s="80"/>
      <c r="FL273" s="80"/>
      <c r="FM273" s="80"/>
      <c r="FN273" s="80"/>
      <c r="FO273" s="80"/>
      <c r="FP273" s="80"/>
      <c r="FQ273" s="80"/>
      <c r="FR273" s="80"/>
      <c r="FS273" s="80"/>
      <c r="FT273" s="80"/>
      <c r="FU273" s="80"/>
      <c r="FV273" s="80"/>
      <c r="FW273" s="80"/>
      <c r="FX273" s="80"/>
      <c r="FY273" s="80"/>
      <c r="FZ273" s="80"/>
      <c r="GA273" s="80"/>
      <c r="GB273" s="80"/>
      <c r="GC273" s="80"/>
      <c r="GD273" s="80"/>
      <c r="GE273" s="80"/>
      <c r="GF273" s="80"/>
      <c r="GG273" s="80"/>
      <c r="GH273" s="80"/>
      <c r="GI273" s="80"/>
      <c r="GJ273" s="80"/>
      <c r="GK273" s="80"/>
      <c r="GL273" s="80"/>
      <c r="GM273" s="80"/>
      <c r="GN273" s="80"/>
      <c r="GO273" s="80"/>
      <c r="GP273" s="80"/>
      <c r="GQ273" s="80"/>
      <c r="GR273" s="80"/>
      <c r="GS273" s="80"/>
      <c r="GT273" s="80"/>
      <c r="GU273" s="80"/>
      <c r="GV273" s="80"/>
      <c r="GW273" s="80"/>
      <c r="GX273" s="80"/>
      <c r="GY273" s="80"/>
      <c r="GZ273" s="80"/>
      <c r="HA273" s="80"/>
      <c r="HB273" s="80"/>
      <c r="HC273" s="80"/>
      <c r="HD273" s="80"/>
      <c r="HE273" s="80"/>
      <c r="HF273" s="80"/>
      <c r="HG273" s="80"/>
      <c r="HH273" s="80"/>
      <c r="HI273" s="80"/>
      <c r="HJ273" s="80"/>
      <c r="HK273" s="80"/>
      <c r="HL273" s="80"/>
      <c r="HM273" s="80"/>
      <c r="HN273" s="80"/>
      <c r="HO273" s="80"/>
      <c r="HP273" s="80"/>
      <c r="HQ273" s="80"/>
      <c r="HR273" s="80"/>
      <c r="HS273" s="80"/>
      <c r="HT273" s="80"/>
      <c r="HU273" s="80"/>
      <c r="HV273" s="80"/>
      <c r="HW273" s="80"/>
      <c r="HX273" s="80"/>
      <c r="HY273" s="80"/>
      <c r="HZ273" s="80"/>
      <c r="IA273" s="80"/>
      <c r="IB273" s="80"/>
      <c r="IC273" s="80"/>
      <c r="ID273" s="80"/>
      <c r="IE273" s="80"/>
      <c r="IF273" s="80"/>
      <c r="IG273" s="80"/>
      <c r="IH273" s="80"/>
      <c r="II273" s="80"/>
      <c r="IJ273" s="80"/>
      <c r="IK273" s="80"/>
      <c r="IL273" s="80"/>
      <c r="IM273" s="80"/>
      <c r="IN273" s="80"/>
      <c r="IO273" s="80"/>
      <c r="IP273" s="80"/>
      <c r="IQ273" s="80"/>
      <c r="IR273" s="80"/>
    </row>
    <row r="274" spans="1:252" s="14" customFormat="1" ht="37.5" customHeight="1">
      <c r="A274" s="22">
        <v>254</v>
      </c>
      <c r="B274" s="11" t="s">
        <v>652</v>
      </c>
      <c r="C274" s="61" t="s">
        <v>653</v>
      </c>
      <c r="D274" s="11" t="s">
        <v>572</v>
      </c>
      <c r="E274" s="11" t="s">
        <v>652</v>
      </c>
      <c r="F274" s="61" t="s">
        <v>675</v>
      </c>
      <c r="G274" s="46" t="s">
        <v>525</v>
      </c>
      <c r="H274" s="92">
        <v>1</v>
      </c>
      <c r="I274" s="99">
        <v>100000</v>
      </c>
      <c r="J274" s="11" t="s">
        <v>670</v>
      </c>
      <c r="K274" s="22" t="s">
        <v>508</v>
      </c>
      <c r="L274" s="13">
        <f t="shared" si="14"/>
        <v>100000</v>
      </c>
      <c r="M274" s="21">
        <f t="shared" si="13"/>
        <v>112000.00000000001</v>
      </c>
      <c r="N274" s="24"/>
      <c r="O274" s="24"/>
      <c r="P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0"/>
      <c r="DH274" s="80"/>
      <c r="DI274" s="80"/>
      <c r="DJ274" s="80"/>
      <c r="DK274" s="80"/>
      <c r="DL274" s="80"/>
      <c r="DM274" s="80"/>
      <c r="DN274" s="80"/>
      <c r="DO274" s="80"/>
      <c r="DP274" s="80"/>
      <c r="DQ274" s="80"/>
      <c r="DR274" s="80"/>
      <c r="DS274" s="80"/>
      <c r="DT274" s="80"/>
      <c r="DU274" s="80"/>
      <c r="DV274" s="80"/>
      <c r="DW274" s="80"/>
      <c r="DX274" s="80"/>
      <c r="DY274" s="80"/>
      <c r="DZ274" s="80"/>
      <c r="EA274" s="80"/>
      <c r="EB274" s="80"/>
      <c r="EC274" s="80"/>
      <c r="ED274" s="80"/>
      <c r="EE274" s="80"/>
      <c r="EF274" s="80"/>
      <c r="EG274" s="80"/>
      <c r="EH274" s="80"/>
      <c r="EI274" s="80"/>
      <c r="EJ274" s="80"/>
      <c r="EK274" s="80"/>
      <c r="EL274" s="80"/>
      <c r="EM274" s="80"/>
      <c r="EN274" s="80"/>
      <c r="EO274" s="80"/>
      <c r="EP274" s="80"/>
      <c r="EQ274" s="80"/>
      <c r="ER274" s="80"/>
      <c r="ES274" s="80"/>
      <c r="ET274" s="80"/>
      <c r="EU274" s="80"/>
      <c r="EV274" s="80"/>
      <c r="EW274" s="80"/>
      <c r="EX274" s="80"/>
      <c r="EY274" s="80"/>
      <c r="EZ274" s="80"/>
      <c r="FA274" s="80"/>
      <c r="FB274" s="80"/>
      <c r="FC274" s="80"/>
      <c r="FD274" s="80"/>
      <c r="FE274" s="80"/>
      <c r="FF274" s="80"/>
      <c r="FG274" s="80"/>
      <c r="FH274" s="80"/>
      <c r="FI274" s="80"/>
      <c r="FJ274" s="80"/>
      <c r="FK274" s="80"/>
      <c r="FL274" s="80"/>
      <c r="FM274" s="80"/>
      <c r="FN274" s="80"/>
      <c r="FO274" s="80"/>
      <c r="FP274" s="80"/>
      <c r="FQ274" s="80"/>
      <c r="FR274" s="80"/>
      <c r="FS274" s="80"/>
      <c r="FT274" s="80"/>
      <c r="FU274" s="80"/>
      <c r="FV274" s="80"/>
      <c r="FW274" s="80"/>
      <c r="FX274" s="80"/>
      <c r="FY274" s="80"/>
      <c r="FZ274" s="80"/>
      <c r="GA274" s="80"/>
      <c r="GB274" s="80"/>
      <c r="GC274" s="80"/>
      <c r="GD274" s="80"/>
      <c r="GE274" s="80"/>
      <c r="GF274" s="80"/>
      <c r="GG274" s="80"/>
      <c r="GH274" s="80"/>
      <c r="GI274" s="80"/>
      <c r="GJ274" s="80"/>
      <c r="GK274" s="80"/>
      <c r="GL274" s="80"/>
      <c r="GM274" s="80"/>
      <c r="GN274" s="80"/>
      <c r="GO274" s="80"/>
      <c r="GP274" s="80"/>
      <c r="GQ274" s="80"/>
      <c r="GR274" s="80"/>
      <c r="GS274" s="80"/>
      <c r="GT274" s="80"/>
      <c r="GU274" s="80"/>
      <c r="GV274" s="80"/>
      <c r="GW274" s="80"/>
      <c r="GX274" s="80"/>
      <c r="GY274" s="80"/>
      <c r="GZ274" s="80"/>
      <c r="HA274" s="80"/>
      <c r="HB274" s="80"/>
      <c r="HC274" s="80"/>
      <c r="HD274" s="80"/>
      <c r="HE274" s="80"/>
      <c r="HF274" s="80"/>
      <c r="HG274" s="80"/>
      <c r="HH274" s="80"/>
      <c r="HI274" s="80"/>
      <c r="HJ274" s="80"/>
      <c r="HK274" s="80"/>
      <c r="HL274" s="80"/>
      <c r="HM274" s="80"/>
      <c r="HN274" s="80"/>
      <c r="HO274" s="80"/>
      <c r="HP274" s="80"/>
      <c r="HQ274" s="80"/>
      <c r="HR274" s="80"/>
      <c r="HS274" s="80"/>
      <c r="HT274" s="80"/>
      <c r="HU274" s="80"/>
      <c r="HV274" s="80"/>
      <c r="HW274" s="80"/>
      <c r="HX274" s="80"/>
      <c r="HY274" s="80"/>
      <c r="HZ274" s="80"/>
      <c r="IA274" s="80"/>
      <c r="IB274" s="80"/>
      <c r="IC274" s="80"/>
      <c r="ID274" s="80"/>
      <c r="IE274" s="80"/>
      <c r="IF274" s="80"/>
      <c r="IG274" s="80"/>
      <c r="IH274" s="80"/>
      <c r="II274" s="80"/>
      <c r="IJ274" s="80"/>
      <c r="IK274" s="80"/>
      <c r="IL274" s="80"/>
      <c r="IM274" s="80"/>
      <c r="IN274" s="80"/>
      <c r="IO274" s="80"/>
      <c r="IP274" s="80"/>
      <c r="IQ274" s="80"/>
      <c r="IR274" s="80"/>
    </row>
    <row r="275" spans="1:252" ht="42.75" customHeight="1">
      <c r="A275" s="22">
        <v>256</v>
      </c>
      <c r="B275" s="11" t="s">
        <v>659</v>
      </c>
      <c r="C275" s="61" t="s">
        <v>660</v>
      </c>
      <c r="D275" s="11" t="s">
        <v>572</v>
      </c>
      <c r="E275" s="11" t="s">
        <v>659</v>
      </c>
      <c r="F275" s="61" t="s">
        <v>676</v>
      </c>
      <c r="G275" s="46" t="s">
        <v>525</v>
      </c>
      <c r="H275" s="92">
        <v>1</v>
      </c>
      <c r="I275" s="99">
        <v>40000</v>
      </c>
      <c r="J275" s="11" t="s">
        <v>670</v>
      </c>
      <c r="K275" s="22" t="s">
        <v>508</v>
      </c>
      <c r="L275" s="13">
        <f t="shared" si="14"/>
        <v>40000</v>
      </c>
      <c r="M275" s="21">
        <f t="shared" si="13"/>
        <v>44800.000000000007</v>
      </c>
      <c r="N275" s="24"/>
      <c r="O275" s="24"/>
    </row>
    <row r="276" spans="1:252" s="2" customFormat="1" ht="48.75" customHeight="1">
      <c r="A276" s="22">
        <v>257</v>
      </c>
      <c r="B276" s="11" t="s">
        <v>659</v>
      </c>
      <c r="C276" s="58" t="s">
        <v>660</v>
      </c>
      <c r="D276" s="11" t="s">
        <v>572</v>
      </c>
      <c r="E276" s="11" t="s">
        <v>659</v>
      </c>
      <c r="F276" s="58" t="s">
        <v>711</v>
      </c>
      <c r="G276" s="46" t="s">
        <v>525</v>
      </c>
      <c r="H276" s="92">
        <v>3</v>
      </c>
      <c r="I276" s="99">
        <v>50000</v>
      </c>
      <c r="J276" s="11" t="s">
        <v>178</v>
      </c>
      <c r="K276" s="22" t="s">
        <v>21</v>
      </c>
      <c r="L276" s="13">
        <f t="shared" si="14"/>
        <v>150000</v>
      </c>
      <c r="M276" s="21">
        <f t="shared" si="13"/>
        <v>168000.00000000003</v>
      </c>
      <c r="N276" s="24"/>
      <c r="O276" s="24"/>
      <c r="Q276" s="7"/>
      <c r="R276" s="7"/>
    </row>
    <row r="277" spans="1:252" s="2" customFormat="1" ht="42" customHeight="1">
      <c r="A277" s="22">
        <v>258</v>
      </c>
      <c r="B277" s="11" t="s">
        <v>652</v>
      </c>
      <c r="C277" s="61" t="s">
        <v>653</v>
      </c>
      <c r="D277" s="11" t="s">
        <v>572</v>
      </c>
      <c r="E277" s="11" t="s">
        <v>659</v>
      </c>
      <c r="F277" s="61" t="s">
        <v>677</v>
      </c>
      <c r="G277" s="46" t="s">
        <v>525</v>
      </c>
      <c r="H277" s="92">
        <v>60</v>
      </c>
      <c r="I277" s="99">
        <v>50000</v>
      </c>
      <c r="J277" s="11" t="s">
        <v>178</v>
      </c>
      <c r="K277" s="22" t="s">
        <v>21</v>
      </c>
      <c r="L277" s="13">
        <f t="shared" si="14"/>
        <v>3000000</v>
      </c>
      <c r="M277" s="21">
        <f t="shared" si="13"/>
        <v>3360000.0000000005</v>
      </c>
      <c r="N277" s="24"/>
      <c r="O277" s="24"/>
      <c r="Q277" s="7"/>
      <c r="R277" s="7"/>
    </row>
    <row r="278" spans="1:252" s="2" customFormat="1" ht="42.75" customHeight="1">
      <c r="A278" s="22">
        <v>259</v>
      </c>
      <c r="B278" s="11" t="s">
        <v>652</v>
      </c>
      <c r="C278" s="61" t="s">
        <v>653</v>
      </c>
      <c r="D278" s="11" t="s">
        <v>572</v>
      </c>
      <c r="E278" s="11" t="s">
        <v>659</v>
      </c>
      <c r="F278" s="61" t="s">
        <v>678</v>
      </c>
      <c r="G278" s="46" t="s">
        <v>525</v>
      </c>
      <c r="H278" s="92">
        <v>30</v>
      </c>
      <c r="I278" s="99">
        <v>50000</v>
      </c>
      <c r="J278" s="11" t="s">
        <v>534</v>
      </c>
      <c r="K278" s="22" t="s">
        <v>21</v>
      </c>
      <c r="L278" s="13">
        <f t="shared" si="14"/>
        <v>1500000</v>
      </c>
      <c r="M278" s="21">
        <f t="shared" si="13"/>
        <v>1680000.0000000002</v>
      </c>
      <c r="N278" s="24"/>
      <c r="O278" s="24"/>
      <c r="Q278" s="7"/>
      <c r="R278" s="7"/>
    </row>
    <row r="279" spans="1:252" s="9" customFormat="1" ht="44.25" customHeight="1">
      <c r="A279" s="22">
        <v>260</v>
      </c>
      <c r="B279" s="1" t="s">
        <v>679</v>
      </c>
      <c r="C279" s="61" t="s">
        <v>680</v>
      </c>
      <c r="D279" s="11" t="s">
        <v>16</v>
      </c>
      <c r="E279" s="1" t="s">
        <v>679</v>
      </c>
      <c r="F279" s="61" t="s">
        <v>681</v>
      </c>
      <c r="G279" s="46" t="s">
        <v>525</v>
      </c>
      <c r="H279" s="92">
        <v>30</v>
      </c>
      <c r="I279" s="99">
        <v>60000</v>
      </c>
      <c r="J279" s="11" t="s">
        <v>534</v>
      </c>
      <c r="K279" s="22" t="s">
        <v>21</v>
      </c>
      <c r="L279" s="13">
        <f>H279*I279</f>
        <v>1800000</v>
      </c>
      <c r="M279" s="21">
        <f t="shared" ref="M279:M284" si="15">L279*1.12</f>
        <v>2016000.0000000002</v>
      </c>
      <c r="N279" s="24"/>
      <c r="O279" s="24"/>
      <c r="Q279" s="20"/>
      <c r="R279" s="17"/>
    </row>
    <row r="280" spans="1:252" s="9" customFormat="1" ht="39" customHeight="1">
      <c r="A280" s="22">
        <v>261</v>
      </c>
      <c r="B280" s="1" t="s">
        <v>682</v>
      </c>
      <c r="C280" s="61" t="s">
        <v>683</v>
      </c>
      <c r="D280" s="11" t="s">
        <v>16</v>
      </c>
      <c r="E280" s="11" t="s">
        <v>684</v>
      </c>
      <c r="F280" s="61" t="s">
        <v>685</v>
      </c>
      <c r="G280" s="46" t="s">
        <v>525</v>
      </c>
      <c r="H280" s="92">
        <v>16</v>
      </c>
      <c r="I280" s="99">
        <v>100000</v>
      </c>
      <c r="J280" s="11" t="s">
        <v>686</v>
      </c>
      <c r="K280" s="22" t="s">
        <v>21</v>
      </c>
      <c r="L280" s="13">
        <f>H280*I280</f>
        <v>1600000</v>
      </c>
      <c r="M280" s="21">
        <f t="shared" si="15"/>
        <v>1792000.0000000002</v>
      </c>
      <c r="N280" s="31"/>
      <c r="O280" s="31"/>
      <c r="Q280" s="17"/>
      <c r="R280" s="17"/>
    </row>
    <row r="281" spans="1:252" s="5" customFormat="1" ht="69" customHeight="1">
      <c r="A281" s="22">
        <v>262</v>
      </c>
      <c r="B281" s="1" t="s">
        <v>682</v>
      </c>
      <c r="C281" s="11" t="s">
        <v>683</v>
      </c>
      <c r="D281" s="11" t="s">
        <v>16</v>
      </c>
      <c r="E281" s="69" t="s">
        <v>687</v>
      </c>
      <c r="F281" s="11" t="s">
        <v>688</v>
      </c>
      <c r="G281" s="11" t="s">
        <v>525</v>
      </c>
      <c r="H281" s="68">
        <v>1</v>
      </c>
      <c r="I281" s="13">
        <v>299000</v>
      </c>
      <c r="J281" s="11" t="s">
        <v>257</v>
      </c>
      <c r="K281" s="11" t="s">
        <v>508</v>
      </c>
      <c r="L281" s="13">
        <v>299000</v>
      </c>
      <c r="M281" s="21">
        <f t="shared" si="15"/>
        <v>334880.00000000006</v>
      </c>
      <c r="N281" s="24"/>
      <c r="O281" s="24"/>
      <c r="Q281" s="103"/>
      <c r="R281" s="103"/>
    </row>
    <row r="282" spans="1:252" s="11" customFormat="1" ht="69" customHeight="1">
      <c r="A282" s="104">
        <v>263</v>
      </c>
      <c r="B282" s="104"/>
      <c r="C282" s="86" t="s">
        <v>689</v>
      </c>
      <c r="D282" s="55" t="s">
        <v>68</v>
      </c>
      <c r="E282" s="55"/>
      <c r="F282" s="87" t="s">
        <v>690</v>
      </c>
      <c r="G282" s="88" t="s">
        <v>458</v>
      </c>
      <c r="H282" s="56">
        <v>1</v>
      </c>
      <c r="I282" s="113">
        <v>1741071429</v>
      </c>
      <c r="J282" s="55" t="s">
        <v>765</v>
      </c>
      <c r="K282" s="104" t="s">
        <v>21</v>
      </c>
      <c r="L282" s="113">
        <f>H282*I282</f>
        <v>1741071429</v>
      </c>
      <c r="M282" s="115">
        <f t="shared" si="15"/>
        <v>1950000000.4800003</v>
      </c>
      <c r="N282" s="89"/>
      <c r="O282" s="89"/>
    </row>
    <row r="283" spans="1:252" s="103" customFormat="1" ht="110.25" customHeight="1">
      <c r="A283" s="22">
        <v>264</v>
      </c>
      <c r="B283" s="22"/>
      <c r="C283" s="70" t="s">
        <v>756</v>
      </c>
      <c r="D283" s="1" t="s">
        <v>572</v>
      </c>
      <c r="E283" s="1"/>
      <c r="F283" s="71" t="s">
        <v>757</v>
      </c>
      <c r="G283" s="12" t="s">
        <v>485</v>
      </c>
      <c r="H283" s="40">
        <v>1</v>
      </c>
      <c r="I283" s="72">
        <v>35606500</v>
      </c>
      <c r="J283" s="1" t="s">
        <v>764</v>
      </c>
      <c r="K283" s="22" t="s">
        <v>21</v>
      </c>
      <c r="L283" s="13">
        <f>H283*I283</f>
        <v>35606500</v>
      </c>
      <c r="M283" s="21">
        <f t="shared" si="15"/>
        <v>39879280.000000007</v>
      </c>
      <c r="N283" s="24"/>
      <c r="O283" s="24"/>
    </row>
    <row r="284" spans="1:252" ht="114.75" customHeight="1">
      <c r="A284" s="22">
        <v>265</v>
      </c>
      <c r="B284" s="22"/>
      <c r="C284" s="1" t="s">
        <v>794</v>
      </c>
      <c r="D284" s="1" t="s">
        <v>68</v>
      </c>
      <c r="E284" s="1"/>
      <c r="F284" s="1" t="s">
        <v>795</v>
      </c>
      <c r="G284" s="12" t="s">
        <v>787</v>
      </c>
      <c r="H284" s="40">
        <v>1</v>
      </c>
      <c r="I284" s="72">
        <v>180783616</v>
      </c>
      <c r="J284" s="1" t="s">
        <v>788</v>
      </c>
      <c r="K284" s="22" t="s">
        <v>21</v>
      </c>
      <c r="L284" s="114">
        <f>H284*I284</f>
        <v>180783616</v>
      </c>
      <c r="M284" s="116">
        <f t="shared" si="15"/>
        <v>202477649.92000002</v>
      </c>
      <c r="N284" s="27"/>
      <c r="O284" s="27"/>
    </row>
    <row r="285" spans="1:252" ht="21.75" customHeight="1">
      <c r="A285" s="118" t="s">
        <v>744</v>
      </c>
      <c r="B285" s="119"/>
      <c r="C285" s="119"/>
      <c r="D285" s="119"/>
      <c r="E285" s="119"/>
      <c r="F285" s="119"/>
      <c r="G285" s="119"/>
      <c r="H285" s="119"/>
      <c r="I285" s="119"/>
      <c r="J285" s="119"/>
      <c r="K285" s="120"/>
      <c r="L285" s="76">
        <f>SUM(L12:L29)+SUM(L31:L110)+SUM(L115:L284)</f>
        <v>7326978212.5562038</v>
      </c>
      <c r="M285" s="76">
        <f>SUM(M12:M29)+SUM(M31:M110)+SUM(M115:M284)</f>
        <v>8206215598.0629492</v>
      </c>
      <c r="N285" s="31"/>
      <c r="O285" s="31"/>
    </row>
    <row r="286" spans="1:252" ht="44.25" customHeight="1">
      <c r="C286" s="121" t="s">
        <v>691</v>
      </c>
      <c r="D286" s="122"/>
      <c r="E286" s="122"/>
      <c r="F286" s="122"/>
      <c r="G286" s="122"/>
      <c r="H286" s="122"/>
      <c r="I286" s="122"/>
      <c r="J286" s="122"/>
      <c r="K286" s="122"/>
      <c r="L286" s="122"/>
      <c r="M286" s="74"/>
      <c r="N286" s="31"/>
      <c r="O286" s="31"/>
    </row>
    <row r="287" spans="1:252" ht="59.25" customHeight="1">
      <c r="C287" s="117" t="s">
        <v>692</v>
      </c>
      <c r="D287" s="80"/>
      <c r="E287" s="80"/>
      <c r="G287" s="3"/>
      <c r="M287" s="34"/>
      <c r="N287" s="31"/>
      <c r="O287" s="31"/>
    </row>
    <row r="288" spans="1:252" ht="2.25" hidden="1" customHeight="1">
      <c r="A288" s="14"/>
      <c r="B288" s="14"/>
      <c r="C288" s="14"/>
      <c r="D288" s="48"/>
      <c r="E288" s="14"/>
      <c r="F288" s="48"/>
      <c r="G288" s="48"/>
      <c r="H288" s="97"/>
      <c r="I288" s="74"/>
      <c r="J288" s="103"/>
      <c r="K288" s="14"/>
      <c r="L288" s="74"/>
      <c r="M288" s="74"/>
      <c r="N288" s="27"/>
      <c r="O288" s="27"/>
    </row>
    <row r="289" spans="1:13" hidden="1">
      <c r="A289" s="14"/>
      <c r="B289" s="14"/>
      <c r="C289" s="14"/>
      <c r="D289" s="48"/>
      <c r="E289" s="14"/>
      <c r="F289" s="75"/>
      <c r="G289" s="48"/>
      <c r="H289" s="97"/>
      <c r="I289" s="74"/>
      <c r="J289" s="103"/>
      <c r="K289" s="14"/>
      <c r="L289" s="79">
        <f>L285-[1]ПЗ!$L$274</f>
        <v>1209727361.4133472</v>
      </c>
      <c r="M289" s="74"/>
    </row>
    <row r="290" spans="1:13" hidden="1">
      <c r="A290" s="14"/>
      <c r="B290" s="14"/>
      <c r="C290" s="14"/>
      <c r="D290" s="48"/>
      <c r="E290" s="48"/>
      <c r="F290" s="48"/>
      <c r="G290" s="14"/>
      <c r="H290" s="97"/>
      <c r="I290" s="74"/>
      <c r="J290" s="103"/>
      <c r="K290" s="14"/>
      <c r="L290" s="74"/>
      <c r="M290" s="74"/>
    </row>
    <row r="291" spans="1:13" hidden="1">
      <c r="A291" s="103"/>
      <c r="M291" s="76">
        <f>L290*1.12</f>
        <v>0</v>
      </c>
    </row>
    <row r="292" spans="1:13" hidden="1">
      <c r="A292" s="103"/>
      <c r="M292" s="73">
        <f>L290*1.12</f>
        <v>0</v>
      </c>
    </row>
    <row r="293" spans="1:13" hidden="1">
      <c r="A293" s="103"/>
    </row>
    <row r="294" spans="1:13" hidden="1">
      <c r="A294" s="103"/>
    </row>
    <row r="295" spans="1:13" hidden="1">
      <c r="A295" s="103"/>
    </row>
    <row r="296" spans="1:13" hidden="1"/>
  </sheetData>
  <mergeCells count="16">
    <mergeCell ref="R222:R223"/>
    <mergeCell ref="A260:A261"/>
    <mergeCell ref="C260:C261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A285:K285"/>
    <mergeCell ref="C286:L286"/>
    <mergeCell ref="K3:M3"/>
    <mergeCell ref="A8:M8"/>
    <mergeCell ref="A9:M9"/>
  </mergeCells>
  <dataValidations count="2">
    <dataValidation allowBlank="1" showInputMessage="1" showErrorMessage="1" prompt="Введите краткую хар-ку на рус.языке" sqref="F282:F283"/>
    <dataValidation allowBlank="1" showInputMessage="1" showErrorMessage="1" prompt="Введите наименование на рус.языке" sqref="C282:C283"/>
  </dataValidations>
  <pageMargins left="0.55118110236220474" right="0.55118110236220474" top="0.59055118110236227" bottom="0.27559055118110237" header="0.39370078740157483" footer="0.19685039370078741"/>
  <pageSetup paperSize="9" scale="77" orientation="landscape" r:id="rId1"/>
  <colBreaks count="1" manualBreakCount="1">
    <brk id="13" max="2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14.140625" customWidth="1"/>
    <col min="2" max="2" width="18.28515625" customWidth="1"/>
    <col min="3" max="3" width="17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</vt:lpstr>
      <vt:lpstr>Лист1</vt:lpstr>
      <vt:lpstr>'ПЗ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2010-04-05T06:19:32Z</cp:lastPrinted>
  <dcterms:created xsi:type="dcterms:W3CDTF">2010-02-24T09:09:26Z</dcterms:created>
  <dcterms:modified xsi:type="dcterms:W3CDTF">2010-06-18T10:48:22Z</dcterms:modified>
</cp:coreProperties>
</file>