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8975" windowHeight="7365"/>
  </bookViews>
  <sheets>
    <sheet name="ПЗ " sheetId="8" r:id="rId1"/>
    <sheet name="Лист1" sheetId="9" r:id="rId2"/>
  </sheets>
  <externalReferences>
    <externalReference r:id="rId3"/>
  </externalReferences>
  <definedNames>
    <definedName name="_xlnm._FilterDatabase" localSheetId="0" hidden="1">'ПЗ '!$A$11:$IR$281</definedName>
    <definedName name="_xlnm.Print_Area" localSheetId="0">'ПЗ '!$A$1:$M$288</definedName>
  </definedNames>
  <calcPr calcId="124519"/>
</workbook>
</file>

<file path=xl/calcChain.xml><?xml version="1.0" encoding="utf-8"?>
<calcChain xmlns="http://schemas.openxmlformats.org/spreadsheetml/2006/main">
  <c r="M279" i="8"/>
  <c r="L279"/>
  <c r="L33" l="1"/>
  <c r="M33" s="1"/>
  <c r="L124" l="1"/>
  <c r="M124" s="1"/>
  <c r="M198"/>
  <c r="M195"/>
  <c r="L257"/>
  <c r="L193"/>
  <c r="M193" s="1"/>
  <c r="I250"/>
  <c r="L244"/>
  <c r="M244" s="1"/>
  <c r="L280"/>
  <c r="M280" s="1"/>
  <c r="L253" l="1"/>
  <c r="M253" s="1"/>
  <c r="L252"/>
  <c r="M252" s="1"/>
  <c r="L44"/>
  <c r="M44" s="1"/>
  <c r="L43"/>
  <c r="M43" s="1"/>
  <c r="L192" l="1"/>
  <c r="L56"/>
  <c r="M56" s="1"/>
  <c r="L53"/>
  <c r="M53" s="1"/>
  <c r="L54"/>
  <c r="M54" s="1"/>
  <c r="L51"/>
  <c r="M51" s="1"/>
  <c r="L48"/>
  <c r="M48" s="1"/>
  <c r="L45"/>
  <c r="M45" s="1"/>
  <c r="L19"/>
  <c r="M19" s="1"/>
  <c r="L20"/>
  <c r="M20" s="1"/>
  <c r="M288" l="1"/>
  <c r="M287"/>
  <c r="M278"/>
  <c r="L277"/>
  <c r="M277" s="1"/>
  <c r="L276"/>
  <c r="M276" s="1"/>
  <c r="L275"/>
  <c r="M275" s="1"/>
  <c r="L274"/>
  <c r="M274" s="1"/>
  <c r="L273"/>
  <c r="M273" s="1"/>
  <c r="L272"/>
  <c r="M272" s="1"/>
  <c r="L271"/>
  <c r="M271" s="1"/>
  <c r="L270"/>
  <c r="M270" s="1"/>
  <c r="L269"/>
  <c r="M269" s="1"/>
  <c r="L268"/>
  <c r="M268" s="1"/>
  <c r="L267"/>
  <c r="M267" s="1"/>
  <c r="L266"/>
  <c r="M266" s="1"/>
  <c r="L265"/>
  <c r="M265" s="1"/>
  <c r="L264"/>
  <c r="M264" s="1"/>
  <c r="L263"/>
  <c r="M263" s="1"/>
  <c r="L262"/>
  <c r="M262" s="1"/>
  <c r="L261"/>
  <c r="M261" s="1"/>
  <c r="L260"/>
  <c r="M260" s="1"/>
  <c r="L259"/>
  <c r="M259" s="1"/>
  <c r="M257"/>
  <c r="L256"/>
  <c r="M256" s="1"/>
  <c r="L255"/>
  <c r="M255" s="1"/>
  <c r="L254"/>
  <c r="M254" s="1"/>
  <c r="L251"/>
  <c r="M251" s="1"/>
  <c r="L250"/>
  <c r="L249"/>
  <c r="M249" s="1"/>
  <c r="L248"/>
  <c r="M248" s="1"/>
  <c r="L247"/>
  <c r="M247" s="1"/>
  <c r="L246"/>
  <c r="M246" s="1"/>
  <c r="L245"/>
  <c r="M245" s="1"/>
  <c r="L243"/>
  <c r="M243" s="1"/>
  <c r="L242"/>
  <c r="M242" s="1"/>
  <c r="L241"/>
  <c r="M241" s="1"/>
  <c r="L240"/>
  <c r="M240" s="1"/>
  <c r="L239"/>
  <c r="M239" s="1"/>
  <c r="L238"/>
  <c r="M238" s="1"/>
  <c r="L237"/>
  <c r="M237" s="1"/>
  <c r="M236"/>
  <c r="L235"/>
  <c r="M235" s="1"/>
  <c r="L234"/>
  <c r="M234" s="1"/>
  <c r="L233"/>
  <c r="M233" s="1"/>
  <c r="L232"/>
  <c r="M232" s="1"/>
  <c r="L231"/>
  <c r="M231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3"/>
  <c r="M223" s="1"/>
  <c r="L222"/>
  <c r="M222" s="1"/>
  <c r="L221"/>
  <c r="M221" s="1"/>
  <c r="L220"/>
  <c r="M220" s="1"/>
  <c r="L219"/>
  <c r="M219" s="1"/>
  <c r="L218"/>
  <c r="M218" s="1"/>
  <c r="I217"/>
  <c r="L217" s="1"/>
  <c r="M217" s="1"/>
  <c r="M216"/>
  <c r="L215"/>
  <c r="M215" s="1"/>
  <c r="L214"/>
  <c r="M214" s="1"/>
  <c r="L213"/>
  <c r="M213" s="1"/>
  <c r="L212"/>
  <c r="M212" s="1"/>
  <c r="L211"/>
  <c r="M211" s="1"/>
  <c r="L210"/>
  <c r="M210" s="1"/>
  <c r="L209"/>
  <c r="M209" s="1"/>
  <c r="L208"/>
  <c r="M208" s="1"/>
  <c r="L207"/>
  <c r="M207" s="1"/>
  <c r="L206"/>
  <c r="M206" s="1"/>
  <c r="L205"/>
  <c r="M205" s="1"/>
  <c r="L204"/>
  <c r="M204" s="1"/>
  <c r="L203"/>
  <c r="M203" s="1"/>
  <c r="L202"/>
  <c r="M202" s="1"/>
  <c r="L200"/>
  <c r="M200" s="1"/>
  <c r="L199"/>
  <c r="M199" s="1"/>
  <c r="M197"/>
  <c r="L196"/>
  <c r="M196" s="1"/>
  <c r="L194"/>
  <c r="M194" s="1"/>
  <c r="M192"/>
  <c r="L191"/>
  <c r="L190"/>
  <c r="M190" s="1"/>
  <c r="L189"/>
  <c r="M189" s="1"/>
  <c r="L188"/>
  <c r="M188" s="1"/>
  <c r="L187"/>
  <c r="M187" s="1"/>
  <c r="L186"/>
  <c r="M186" s="1"/>
  <c r="L185"/>
  <c r="M185" s="1"/>
  <c r="L184"/>
  <c r="M184" s="1"/>
  <c r="L183"/>
  <c r="M183" s="1"/>
  <c r="L182"/>
  <c r="M182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3"/>
  <c r="M173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L160"/>
  <c r="M160" s="1"/>
  <c r="L159"/>
  <c r="M159" s="1"/>
  <c r="L158"/>
  <c r="M158" s="1"/>
  <c r="L157"/>
  <c r="M157" s="1"/>
  <c r="L156"/>
  <c r="M156" s="1"/>
  <c r="L155"/>
  <c r="M155" s="1"/>
  <c r="L154"/>
  <c r="M154" s="1"/>
  <c r="L153"/>
  <c r="M153" s="1"/>
  <c r="L152"/>
  <c r="M152" s="1"/>
  <c r="L151"/>
  <c r="M151" s="1"/>
  <c r="L150"/>
  <c r="M150" s="1"/>
  <c r="L149"/>
  <c r="M149" s="1"/>
  <c r="L148"/>
  <c r="M148" s="1"/>
  <c r="L147"/>
  <c r="M147" s="1"/>
  <c r="L146"/>
  <c r="M146" s="1"/>
  <c r="L145"/>
  <c r="M145" s="1"/>
  <c r="L144"/>
  <c r="M144" s="1"/>
  <c r="L143"/>
  <c r="M143" s="1"/>
  <c r="L142"/>
  <c r="M142" s="1"/>
  <c r="L141"/>
  <c r="M141" s="1"/>
  <c r="L140"/>
  <c r="M140" s="1"/>
  <c r="L139"/>
  <c r="M139" s="1"/>
  <c r="L138"/>
  <c r="M138" s="1"/>
  <c r="L137"/>
  <c r="M137" s="1"/>
  <c r="L136"/>
  <c r="M136" s="1"/>
  <c r="L135"/>
  <c r="M135" s="1"/>
  <c r="L134"/>
  <c r="M134" s="1"/>
  <c r="L133"/>
  <c r="M133" s="1"/>
  <c r="L132"/>
  <c r="M132" s="1"/>
  <c r="L131"/>
  <c r="M131" s="1"/>
  <c r="L130"/>
  <c r="M130" s="1"/>
  <c r="L129"/>
  <c r="M129" s="1"/>
  <c r="L128"/>
  <c r="M128" s="1"/>
  <c r="L127"/>
  <c r="M127" s="1"/>
  <c r="L126"/>
  <c r="M126" s="1"/>
  <c r="L125"/>
  <c r="M125" s="1"/>
  <c r="L123"/>
  <c r="M123" s="1"/>
  <c r="L122"/>
  <c r="M122" s="1"/>
  <c r="L121"/>
  <c r="M121" s="1"/>
  <c r="L120"/>
  <c r="M120" s="1"/>
  <c r="L119"/>
  <c r="M119" s="1"/>
  <c r="L118"/>
  <c r="M118" s="1"/>
  <c r="L117"/>
  <c r="M117" s="1"/>
  <c r="L116"/>
  <c r="M116" s="1"/>
  <c r="L115"/>
  <c r="M115" s="1"/>
  <c r="L114"/>
  <c r="M114" s="1"/>
  <c r="L113"/>
  <c r="M113" s="1"/>
  <c r="L112"/>
  <c r="M112" s="1"/>
  <c r="L111"/>
  <c r="M111" s="1"/>
  <c r="L110"/>
  <c r="M110" s="1"/>
  <c r="L109"/>
  <c r="M109" s="1"/>
  <c r="L108"/>
  <c r="M108" s="1"/>
  <c r="L107"/>
  <c r="M107" s="1"/>
  <c r="L106"/>
  <c r="M106" s="1"/>
  <c r="L105"/>
  <c r="M105" s="1"/>
  <c r="M104"/>
  <c r="L103"/>
  <c r="M103" s="1"/>
  <c r="L102"/>
  <c r="M102" s="1"/>
  <c r="L101"/>
  <c r="M101" s="1"/>
  <c r="L100"/>
  <c r="M100" s="1"/>
  <c r="L99"/>
  <c r="M99" s="1"/>
  <c r="L98"/>
  <c r="M98" s="1"/>
  <c r="L97"/>
  <c r="M97" s="1"/>
  <c r="L96"/>
  <c r="M96" s="1"/>
  <c r="L95"/>
  <c r="M95" s="1"/>
  <c r="L94"/>
  <c r="M94" s="1"/>
  <c r="L93"/>
  <c r="M93" s="1"/>
  <c r="L92"/>
  <c r="M92" s="1"/>
  <c r="L91"/>
  <c r="M91" s="1"/>
  <c r="I90"/>
  <c r="L90" s="1"/>
  <c r="M90" s="1"/>
  <c r="L89"/>
  <c r="M89" s="1"/>
  <c r="L88"/>
  <c r="M88" s="1"/>
  <c r="L87"/>
  <c r="M87" s="1"/>
  <c r="I86"/>
  <c r="L86" s="1"/>
  <c r="M86" s="1"/>
  <c r="I85"/>
  <c r="L85" s="1"/>
  <c r="M85" s="1"/>
  <c r="L84"/>
  <c r="M84" s="1"/>
  <c r="L83"/>
  <c r="M83" s="1"/>
  <c r="L82"/>
  <c r="M82" s="1"/>
  <c r="L81"/>
  <c r="M81" s="1"/>
  <c r="L80"/>
  <c r="M80" s="1"/>
  <c r="I79"/>
  <c r="L79" s="1"/>
  <c r="M79" s="1"/>
  <c r="I78"/>
  <c r="L78" s="1"/>
  <c r="M78" s="1"/>
  <c r="L77"/>
  <c r="M77" s="1"/>
  <c r="I76"/>
  <c r="L76" s="1"/>
  <c r="M76" s="1"/>
  <c r="L75"/>
  <c r="M75" s="1"/>
  <c r="L74"/>
  <c r="M74" s="1"/>
  <c r="L73"/>
  <c r="M73" s="1"/>
  <c r="L72"/>
  <c r="M72" s="1"/>
  <c r="I71"/>
  <c r="L71" s="1"/>
  <c r="M71" s="1"/>
  <c r="I70"/>
  <c r="L70" s="1"/>
  <c r="M70" s="1"/>
  <c r="L69"/>
  <c r="M69" s="1"/>
  <c r="L68"/>
  <c r="M68" s="1"/>
  <c r="L67"/>
  <c r="M67" s="1"/>
  <c r="L66"/>
  <c r="M66" s="1"/>
  <c r="L65"/>
  <c r="M65" s="1"/>
  <c r="L64"/>
  <c r="M64" s="1"/>
  <c r="L63"/>
  <c r="M63" s="1"/>
  <c r="L62"/>
  <c r="M62" s="1"/>
  <c r="L61"/>
  <c r="M61" s="1"/>
  <c r="L60"/>
  <c r="M60" s="1"/>
  <c r="L59"/>
  <c r="M59" s="1"/>
  <c r="L58"/>
  <c r="M58" s="1"/>
  <c r="L57"/>
  <c r="M57" s="1"/>
  <c r="L55"/>
  <c r="M55" s="1"/>
  <c r="L52"/>
  <c r="M52" s="1"/>
  <c r="L50"/>
  <c r="M50" s="1"/>
  <c r="L49"/>
  <c r="M49" s="1"/>
  <c r="L47"/>
  <c r="M47" s="1"/>
  <c r="L46"/>
  <c r="M46" s="1"/>
  <c r="L42"/>
  <c r="M42" s="1"/>
  <c r="L41"/>
  <c r="M41" s="1"/>
  <c r="L40"/>
  <c r="M40" s="1"/>
  <c r="L39"/>
  <c r="M39" s="1"/>
  <c r="L38"/>
  <c r="M38" s="1"/>
  <c r="L37"/>
  <c r="M37" s="1"/>
  <c r="L36"/>
  <c r="M36" s="1"/>
  <c r="L35"/>
  <c r="M35" s="1"/>
  <c r="L34"/>
  <c r="M34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18"/>
  <c r="M18" s="1"/>
  <c r="L17"/>
  <c r="M17" s="1"/>
  <c r="L16"/>
  <c r="M16" s="1"/>
  <c r="L15"/>
  <c r="M15" s="1"/>
  <c r="M14"/>
  <c r="L13"/>
  <c r="M13" s="1"/>
  <c r="L12"/>
  <c r="M250" l="1"/>
  <c r="L281"/>
  <c r="L285" s="1"/>
  <c r="M12"/>
  <c r="M281" l="1"/>
</calcChain>
</file>

<file path=xl/sharedStrings.xml><?xml version="1.0" encoding="utf-8"?>
<sst xmlns="http://schemas.openxmlformats.org/spreadsheetml/2006/main" count="2126" uniqueCount="784">
  <si>
    <t xml:space="preserve">приказом Президента  АО "Новый университет Астаны"  </t>
  </si>
  <si>
    <t>АО "Новый университет Астаны"</t>
  </si>
  <si>
    <t>№ п/п</t>
  </si>
  <si>
    <t>Сатып алынатын тауарлардың, жұмыстар мен қызметтердің атауы</t>
  </si>
  <si>
    <t>Наименование закупаемых товаров, работ и услуг</t>
  </si>
  <si>
    <t xml:space="preserve">Способ закупок </t>
  </si>
  <si>
    <t xml:space="preserve">Тауарлардың, жұмыстар мен қызметтердің қысқаша сипаттамасы 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</si>
  <si>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</si>
  <si>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</si>
  <si>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</si>
  <si>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</si>
  <si>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</si>
  <si>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</si>
  <si>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</si>
  <si>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</si>
  <si>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 xml:space="preserve">Көшіру - көбейту аппараты </t>
  </si>
  <si>
    <t>Копировально-множительный аппарат</t>
  </si>
  <si>
    <t>запрос ценовых предложений</t>
  </si>
  <si>
    <t xml:space="preserve">А3 Көшіру - көбейту аппараты </t>
  </si>
  <si>
    <t>Копировально-множительный аппарат, А3</t>
  </si>
  <si>
    <t>шт</t>
  </si>
  <si>
    <t xml:space="preserve">30 календарных дней со дня вступления в силу договора </t>
  </si>
  <si>
    <t>г. Астана</t>
  </si>
  <si>
    <t>А4 лазерлі принтер</t>
  </si>
  <si>
    <t xml:space="preserve">Принтер лазерный  А4 </t>
  </si>
  <si>
    <t>желілік А4 лазерлі принтер</t>
  </si>
  <si>
    <t>Принтер лазерный  А4, сетевой</t>
  </si>
  <si>
    <t xml:space="preserve">15 календарных дней со дня вступления в силу договора </t>
  </si>
  <si>
    <t xml:space="preserve">монитор </t>
  </si>
  <si>
    <t xml:space="preserve">Монитор </t>
  </si>
  <si>
    <t>сұйықкристалды 19</t>
  </si>
  <si>
    <t>Жидкокристаллический, 19"</t>
  </si>
  <si>
    <t>Жұмыс станциясы</t>
  </si>
  <si>
    <t>Рабочая станция</t>
  </si>
  <si>
    <t xml:space="preserve">  Intel Core 2 Duo Quad жүйелік блогы, монитор 22" </t>
  </si>
  <si>
    <t xml:space="preserve">Системный блок Intel Core 2 Duo Quad, монитор 22" </t>
  </si>
  <si>
    <t xml:space="preserve">  Intel Core 2 Duo Quad жүйелік блогы, монитор 26" </t>
  </si>
  <si>
    <t xml:space="preserve">Системный блок Intel Core 2 Duo Quad, монитор 26" </t>
  </si>
  <si>
    <t>в соответствии с законодательством о государственных закупках</t>
  </si>
  <si>
    <t xml:space="preserve">  Intel Core 2 Duo Quad жүйелік блогы, монитор 19" </t>
  </si>
  <si>
    <t xml:space="preserve">Системный блок Intel Core 2 Duo Quad, монитор 19" </t>
  </si>
  <si>
    <t>сервер</t>
  </si>
  <si>
    <t>Сервер</t>
  </si>
  <si>
    <t xml:space="preserve">сервер Server  * Xeon </t>
  </si>
  <si>
    <t xml:space="preserve">Сервер Server  * Xeon </t>
  </si>
  <si>
    <t>ноутбуктар</t>
  </si>
  <si>
    <t>Ноутбуки</t>
  </si>
  <si>
    <t>ноутбуктер (Notebook ),Core2Duo2.0GHz/</t>
  </si>
  <si>
    <t>Ноутбуки (Notebook),Core2Duo2.0GHz/</t>
  </si>
  <si>
    <t>шт.</t>
  </si>
  <si>
    <t>үзіліссіз қоректендіру көздері</t>
  </si>
  <si>
    <t>екі розеткаға</t>
  </si>
  <si>
    <t>На две розетки</t>
  </si>
  <si>
    <t>сервер үшін</t>
  </si>
  <si>
    <t>Для сервера</t>
  </si>
  <si>
    <t>құрастыру телекоммуникация шкафы</t>
  </si>
  <si>
    <t>Шкаф монтажный телекоммуникационный</t>
  </si>
  <si>
    <t>құрастыру телекоммуникация шкафы 19</t>
  </si>
  <si>
    <t>Шкаф монтажный телекоммуникационный 19"</t>
  </si>
  <si>
    <t>Сайман</t>
  </si>
  <si>
    <t>Инструмент</t>
  </si>
  <si>
    <t>байланыстарды ажырату үшін сайман</t>
  </si>
  <si>
    <t xml:space="preserve"> Инструмент для разделки контактов</t>
  </si>
  <si>
    <t xml:space="preserve">5 рабочих дней со дня вступления в силу договора </t>
  </si>
  <si>
    <t>консол айырып қосқыш</t>
  </si>
  <si>
    <t>Консольный переключатель</t>
  </si>
  <si>
    <t xml:space="preserve"> 2-портты USB</t>
  </si>
  <si>
    <t xml:space="preserve"> 2-портовый USB</t>
  </si>
  <si>
    <t>шағын автобус</t>
  </si>
  <si>
    <t>Микроавтобус</t>
  </si>
  <si>
    <t>открытый тендер</t>
  </si>
  <si>
    <t xml:space="preserve">жолаушыларға арналған шағын автобус,қозғалтқыш көлемі 2,7 куб.см, бензинды, жолаушыларға арналған орны- 11 </t>
  </si>
  <si>
    <t xml:space="preserve">Микроавтобус пассажирский, объем двигателя 2,7 куб.см, бензиновый, количество пассажирских мест 11 </t>
  </si>
  <si>
    <t>шағынтолқынды пеш</t>
  </si>
  <si>
    <t>Микроволновая печь</t>
  </si>
  <si>
    <t>шағынтолқынды пеш, электрнды басқару, тотықпайтын болат, автомәзірі</t>
  </si>
  <si>
    <t xml:space="preserve">Микроволновая печь. Электронное управление,  нержавеющая сталь , автоменю </t>
  </si>
  <si>
    <t xml:space="preserve">5 дней со дня вступления в силу договора </t>
  </si>
  <si>
    <t xml:space="preserve">сейф </t>
  </si>
  <si>
    <t>Сейф</t>
  </si>
  <si>
    <t xml:space="preserve">мталдан жасалған,  өтке төзімді, электронды құлып </t>
  </si>
  <si>
    <t>Сейф металический,огнестойкий,замок электронный+ключ</t>
  </si>
  <si>
    <t>картотека шкафы</t>
  </si>
  <si>
    <t>Шкаф картотечный</t>
  </si>
  <si>
    <t>металдан жасалған, құжаттарды сақауға арналған картотека шкафы</t>
  </si>
  <si>
    <t xml:space="preserve">Шкаф картотечный, металлический, для  хранения документов </t>
  </si>
  <si>
    <t xml:space="preserve">орындық </t>
  </si>
  <si>
    <t>Стул</t>
  </si>
  <si>
    <t>кеңсе орындық, гобеленмен қапталған</t>
  </si>
  <si>
    <t>Стул  офисный, гобеленовая обивка</t>
  </si>
  <si>
    <t>теледидар</t>
  </si>
  <si>
    <t>Телевизор</t>
  </si>
  <si>
    <t xml:space="preserve"> диагональ 107 см кем емес теледидар</t>
  </si>
  <si>
    <t>Телевизор, диагональ не менее 107 см</t>
  </si>
  <si>
    <t xml:space="preserve">тумба </t>
  </si>
  <si>
    <t>Тумба</t>
  </si>
  <si>
    <t>теледидар астына ағаш тумбасы</t>
  </si>
  <si>
    <t>Тумба под телевизор, деревянная</t>
  </si>
  <si>
    <t>телефон аппараты</t>
  </si>
  <si>
    <t>Телефонный аппарат</t>
  </si>
  <si>
    <t>нөмерді белгілейтін, полифония, спикерфон, АОН</t>
  </si>
  <si>
    <t>С определителем номера, полифония, спикерфон,  AOH</t>
  </si>
  <si>
    <t>тоңазытқыш</t>
  </si>
  <si>
    <t>Холодильник</t>
  </si>
  <si>
    <t>Бір камералы тоғңазытқыш</t>
  </si>
  <si>
    <t>Холодильник однокамерный</t>
  </si>
  <si>
    <t xml:space="preserve">жылытқыш </t>
  </si>
  <si>
    <t>Обогреватели</t>
  </si>
  <si>
    <t>май жылытқышы, секциялар саны 11</t>
  </si>
  <si>
    <t>Обогреватели масляные, количество секций 11</t>
  </si>
  <si>
    <t xml:space="preserve">айна </t>
  </si>
  <si>
    <t>Зеркала</t>
  </si>
  <si>
    <t>қабырғаға ілінетінклассикалық айналар</t>
  </si>
  <si>
    <t xml:space="preserve">Зеркала классические, настенные </t>
  </si>
  <si>
    <t>Вице-Президент үшін жиһаз жиынтығы</t>
  </si>
  <si>
    <t>Комплект мебели для Вице-президента</t>
  </si>
  <si>
    <t>Вице-Президентке жиһаз жиынтығы 10 зат</t>
  </si>
  <si>
    <t>Комплект мебели для Вице-президента из 10 предметов</t>
  </si>
  <si>
    <t>қабылдау бөлмесі үшін жиһаз жиынтығы</t>
  </si>
  <si>
    <t>Комплект мебели для приемной</t>
  </si>
  <si>
    <t>қабылдау бөлмесіне жиһаз жиынтығы 5 заттан тұратын</t>
  </si>
  <si>
    <t>Комплект мебели для приемной из 5-и предметов</t>
  </si>
  <si>
    <t>креслолар</t>
  </si>
  <si>
    <t>Кресла</t>
  </si>
  <si>
    <t>қызметкерлерге арналған креслолар, гобеленмен қапталған</t>
  </si>
  <si>
    <t>Кресла для сотрудников с подлокотником,обивка гобелен,на колесиках</t>
  </si>
  <si>
    <t>баламалы</t>
  </si>
  <si>
    <t>Аналоговый</t>
  </si>
  <si>
    <t xml:space="preserve">Тумба </t>
  </si>
  <si>
    <t>қосымша тумба</t>
  </si>
  <si>
    <t>Тумба приставная</t>
  </si>
  <si>
    <t>үстел</t>
  </si>
  <si>
    <t>Стол</t>
  </si>
  <si>
    <t>бұрышқа қойылатын үстелі</t>
  </si>
  <si>
    <t xml:space="preserve">Стол  угловой </t>
  </si>
  <si>
    <t>киіз үй</t>
  </si>
  <si>
    <t>Юрта</t>
  </si>
  <si>
    <t>со дня вступления договора в силу по 15 июня 2010 г.</t>
  </si>
  <si>
    <t>бағдарламалық қамтамасыз ету</t>
  </si>
  <si>
    <t>Программное обеспечение</t>
  </si>
  <si>
    <t>БҚ MS Server EE</t>
  </si>
  <si>
    <t>ПО MS Server EE</t>
  </si>
  <si>
    <t>единица</t>
  </si>
  <si>
    <t xml:space="preserve">10 календарных дней со дня вступления в силу договора </t>
  </si>
  <si>
    <t>БҚ MS Server EE CAL</t>
  </si>
  <si>
    <t>ПО MS Server EE CAL</t>
  </si>
  <si>
    <t>БҚ  MS Office 2007</t>
  </si>
  <si>
    <t>ПО MS Office 2007</t>
  </si>
  <si>
    <t>БҚ Windows 7 Операция жүйесі Windows 7</t>
  </si>
  <si>
    <t>ПО Операционная система Windows 7</t>
  </si>
  <si>
    <t>БҚ Proxy cerver</t>
  </si>
  <si>
    <t>ПО Proxy cerver</t>
  </si>
  <si>
    <t xml:space="preserve">  БҚ1С бухгалтерия 8.0</t>
  </si>
  <si>
    <t>ПО 1С бухгалтерия 8.0</t>
  </si>
  <si>
    <t xml:space="preserve">Exchange Server 2010 </t>
  </si>
  <si>
    <t>Exchange Server 2010 CAL</t>
  </si>
  <si>
    <t>вирусқа қарсы БҚ</t>
  </si>
  <si>
    <t xml:space="preserve">Антивирусное ПО </t>
  </si>
  <si>
    <t>Электрон құжат айналымының жүйесі</t>
  </si>
  <si>
    <t>Система электронного документооборота</t>
  </si>
  <si>
    <t>ағылшын - орысша электронды сөздік</t>
  </si>
  <si>
    <t>Англо-русский электронный словарь - ABBY Lingvo</t>
  </si>
  <si>
    <t>қазақша - орысша сөздік</t>
  </si>
  <si>
    <t>Русско-казахский словарь</t>
  </si>
  <si>
    <t>АА Бабатарейкалар</t>
  </si>
  <si>
    <t>Батарейки АА</t>
  </si>
  <si>
    <t>АА батарейкалар</t>
  </si>
  <si>
    <t>Disc CD-R</t>
  </si>
  <si>
    <t>Disc CD-RW</t>
  </si>
  <si>
    <t>Disc DVD-RW</t>
  </si>
  <si>
    <t>Disc DVD-RW әр түрлі</t>
  </si>
  <si>
    <t>Disc DVD-RW разные</t>
  </si>
  <si>
    <t>Визиткалар</t>
  </si>
  <si>
    <t>Визитки</t>
  </si>
  <si>
    <t>екіжақты</t>
  </si>
  <si>
    <t>Двухсторонние</t>
  </si>
  <si>
    <t xml:space="preserve">су </t>
  </si>
  <si>
    <t>Вода</t>
  </si>
  <si>
    <t>19 л ауыз су</t>
  </si>
  <si>
    <t>Вода питьевая, в 19 л. бутылях</t>
  </si>
  <si>
    <t>2 рабочих дня</t>
  </si>
  <si>
    <t>диспенсер</t>
  </si>
  <si>
    <t>Диспенсер</t>
  </si>
  <si>
    <t xml:space="preserve">жылыту және салқындату қызметімен диспенсер </t>
  </si>
  <si>
    <t>Диспенсер с функцией нагрева и охлаждения воды</t>
  </si>
  <si>
    <t>Кабель USB</t>
  </si>
  <si>
    <t xml:space="preserve">Кабель USB 2.0 A-mini B 1.8m </t>
  </si>
  <si>
    <t xml:space="preserve">10 рабочих дней со дня вступления в силу договора </t>
  </si>
  <si>
    <t>желілер үшін кабель</t>
  </si>
  <si>
    <t>Кабель для сетей</t>
  </si>
  <si>
    <t>қоректендіру кабелі</t>
  </si>
  <si>
    <t>Кабель питания</t>
  </si>
  <si>
    <t>картридж</t>
  </si>
  <si>
    <t>Картридж</t>
  </si>
  <si>
    <t>желілік  лазерлік принтер үшін картридж</t>
  </si>
  <si>
    <t>Картридж для лазерного сетевого принтера</t>
  </si>
  <si>
    <t>көшіру, сканерлеу үшін картридж</t>
  </si>
  <si>
    <t>Картридж для копир сканер</t>
  </si>
  <si>
    <t>қоқысқа арналған себет</t>
  </si>
  <si>
    <t>Корзина для мусора</t>
  </si>
  <si>
    <t>қоқысқа арналған себет, пластик</t>
  </si>
  <si>
    <t xml:space="preserve">Корзина для мусора,  пластик </t>
  </si>
  <si>
    <t>қызметкерлерді есепке алу жеке карточкасы</t>
  </si>
  <si>
    <t>Личная карточка по учету кадров</t>
  </si>
  <si>
    <t>қызметкерлерді есепке алу жеке парағы</t>
  </si>
  <si>
    <t>Личный листок по учету кадров</t>
  </si>
  <si>
    <t>Ұзартқыш</t>
  </si>
  <si>
    <t>Удлинитель</t>
  </si>
  <si>
    <t>10 м ұзартқыш</t>
  </si>
  <si>
    <t>Удлинитель 10 м</t>
  </si>
  <si>
    <t>5м ұзартқыш</t>
  </si>
  <si>
    <t>Удлинитель 5 м</t>
  </si>
  <si>
    <t>желілік фильтр</t>
  </si>
  <si>
    <t>Сетевой фильтр</t>
  </si>
  <si>
    <t>6 розеткаға желілік фильтр</t>
  </si>
  <si>
    <t>Сетевой фильтр на 6 розеток</t>
  </si>
  <si>
    <t xml:space="preserve">  RJ-45 вилка ажырайтын коннектор</t>
  </si>
  <si>
    <t xml:space="preserve"> Коннектор разъем вилка RJ-45 </t>
  </si>
  <si>
    <t xml:space="preserve">   RJ-45 вилка ажырайтын коннектор UTP кабель Кат 5Е, 50m" gold</t>
  </si>
  <si>
    <t xml:space="preserve"> Коннектор разъем вилка RJ-45 под однож UTP кабель Кат 5Е, 50m" gold</t>
  </si>
  <si>
    <t>нейлон тартушы</t>
  </si>
  <si>
    <t xml:space="preserve"> Стяжка нейлоновая </t>
  </si>
  <si>
    <t xml:space="preserve">Нейлон тартушы 150мм х 3мм, қорапта 100 шт. </t>
  </si>
  <si>
    <t xml:space="preserve"> Стяжка нейлоновая 150мм х 3мм,в упаковках по 100 шт.</t>
  </si>
  <si>
    <t>флешкалар</t>
  </si>
  <si>
    <t>Флешки</t>
  </si>
  <si>
    <t xml:space="preserve">Флешки </t>
  </si>
  <si>
    <t>Шәйнек</t>
  </si>
  <si>
    <t>Чайник</t>
  </si>
  <si>
    <t>Электр шәйнегі</t>
  </si>
  <si>
    <t>Чайник электрический</t>
  </si>
  <si>
    <t>сағат</t>
  </si>
  <si>
    <t>Часы</t>
  </si>
  <si>
    <t>қабырға ілінетін сағат</t>
  </si>
  <si>
    <t>Часы настенные</t>
  </si>
  <si>
    <t>Switch</t>
  </si>
  <si>
    <t>Switch 24 ports</t>
  </si>
  <si>
    <t>Web Camera</t>
  </si>
  <si>
    <t>Web Camera pro</t>
  </si>
  <si>
    <t>клавиатура</t>
  </si>
  <si>
    <t>Клавиатуры</t>
  </si>
  <si>
    <t>компьютерлік тышқан</t>
  </si>
  <si>
    <t>Компьютерные мыши</t>
  </si>
  <si>
    <t>компьютерлік тышқандар</t>
  </si>
  <si>
    <t>микрофонмен құлаққап</t>
  </si>
  <si>
    <t>Наушники с микрофоном</t>
  </si>
  <si>
    <t xml:space="preserve">Наушники с микрофоном </t>
  </si>
  <si>
    <t xml:space="preserve">қобдиша </t>
  </si>
  <si>
    <t>Аптечка</t>
  </si>
  <si>
    <t>автомобильді қобдишалар</t>
  </si>
  <si>
    <t>Аптечка автомобильная</t>
  </si>
  <si>
    <t>өрт сөндіруші</t>
  </si>
  <si>
    <t>Огнетушитель</t>
  </si>
  <si>
    <t>автомобильді  өрт сөндіргіштер</t>
  </si>
  <si>
    <t>Огнетушитель автомобильный</t>
  </si>
  <si>
    <t>автошина</t>
  </si>
  <si>
    <t>Автошина</t>
  </si>
  <si>
    <t xml:space="preserve">қысқы автошина, тиектелген </t>
  </si>
  <si>
    <t>Автошина зимняя, шипованная</t>
  </si>
  <si>
    <t xml:space="preserve">15 рабочих дней со дня вступления в силу договора </t>
  </si>
  <si>
    <t>тақта</t>
  </si>
  <si>
    <t>Доска</t>
  </si>
  <si>
    <t>маркер-магнитті тақта</t>
  </si>
  <si>
    <t>Доска маркерно-магнитная</t>
  </si>
  <si>
    <t>ламинаттау үшін пленка</t>
  </si>
  <si>
    <t>Пленка для ламинирования</t>
  </si>
  <si>
    <t>факсимильді аппарат</t>
  </si>
  <si>
    <t>Факсимильный аппарат</t>
  </si>
  <si>
    <t>факсимильді аппарат, автожауап беруші АОН</t>
  </si>
  <si>
    <t>Факсимильный аппарат, спикерфон, автоответчик,  АОН</t>
  </si>
  <si>
    <t>Жалюзи</t>
  </si>
  <si>
    <t>Вертикальные для офисных помещении</t>
  </si>
  <si>
    <t>м2</t>
  </si>
  <si>
    <t>3 рабочих дней со дня вступления в силу договора</t>
  </si>
  <si>
    <t xml:space="preserve"> мөрлер </t>
  </si>
  <si>
    <t>Печати</t>
  </si>
  <si>
    <t>дөңгелек мөр</t>
  </si>
  <si>
    <t>Печать круглая</t>
  </si>
  <si>
    <t xml:space="preserve">мөртабандар </t>
  </si>
  <si>
    <t>Штампы</t>
  </si>
  <si>
    <t>төрт бұрышты мөртабаңдар</t>
  </si>
  <si>
    <t>Штампы прямоугольная</t>
  </si>
  <si>
    <t>бензин</t>
  </si>
  <si>
    <t>Бензин</t>
  </si>
  <si>
    <t>Бензин АИ-96, таллон бойынша жеткізу</t>
  </si>
  <si>
    <t>Бензин АИ-96, поставка по таллонам</t>
  </si>
  <si>
    <t>литр</t>
  </si>
  <si>
    <t>май</t>
  </si>
  <si>
    <t>Масло</t>
  </si>
  <si>
    <t>мотор майлары</t>
  </si>
  <si>
    <t>Моторные масла</t>
  </si>
  <si>
    <t>трансмисиялық майлар</t>
  </si>
  <si>
    <t>Трансмиссионные масла</t>
  </si>
  <si>
    <t>арнайы майлар</t>
  </si>
  <si>
    <t>Специальные масла</t>
  </si>
  <si>
    <t>майлайтын май</t>
  </si>
  <si>
    <t>Смазка</t>
  </si>
  <si>
    <t>пластикалық мйлау</t>
  </si>
  <si>
    <t>Пластичные смазки</t>
  </si>
  <si>
    <t>антистеплер</t>
  </si>
  <si>
    <t>Антистеплер</t>
  </si>
  <si>
    <t>антистепле</t>
  </si>
  <si>
    <t>жазулар үшін қағаз</t>
  </si>
  <si>
    <t>Бумага  для записей</t>
  </si>
  <si>
    <t>Бумага для записей в пачке</t>
  </si>
  <si>
    <t>А3 қағаз</t>
  </si>
  <si>
    <t>Бумага А3</t>
  </si>
  <si>
    <t>А3 нысандағы ақ қағаз</t>
  </si>
  <si>
    <t>Бумага формата А3, белая, в пачке по 500 листов</t>
  </si>
  <si>
    <t>А4 қағаз</t>
  </si>
  <si>
    <t>Бумага А4</t>
  </si>
  <si>
    <t>А4 нысандағы ақ қағаз</t>
  </si>
  <si>
    <t>Бумага формата А4, белая в пачке по 500 листов</t>
  </si>
  <si>
    <t>қысқа жазба үшін қағаз</t>
  </si>
  <si>
    <t>Бумага для заметок</t>
  </si>
  <si>
    <t>Бумага для заметок в пачке</t>
  </si>
  <si>
    <t>визитница</t>
  </si>
  <si>
    <t>Визитница</t>
  </si>
  <si>
    <t>Визитница кожзаменитель</t>
  </si>
  <si>
    <t>шегелер</t>
  </si>
  <si>
    <t>Гвозди</t>
  </si>
  <si>
    <t>кеңсе  шегелері</t>
  </si>
  <si>
    <t>Гвозди канцелярские в пачке</t>
  </si>
  <si>
    <t>қағаз тігетін қыстырғыш</t>
  </si>
  <si>
    <t>Гребешки</t>
  </si>
  <si>
    <t>ысқыш</t>
  </si>
  <si>
    <t>Губка</t>
  </si>
  <si>
    <t>маркер тақта үшін ысқыш</t>
  </si>
  <si>
    <t>Губка для маркерной доски</t>
  </si>
  <si>
    <t>кіріс құжаттарды есепке алу журанлы</t>
  </si>
  <si>
    <t>Журнал учета входящих документов</t>
  </si>
  <si>
    <t>Журнал учета входящих документов в твердом переплете</t>
  </si>
  <si>
    <t>Шығыс құжаттарды есепке алу журналы</t>
  </si>
  <si>
    <t>Журнал учета исходящих документов</t>
  </si>
  <si>
    <t>Журнал учета исходящих документов в твердом переплете</t>
  </si>
  <si>
    <t>қысқыш</t>
  </si>
  <si>
    <t>Зажим</t>
  </si>
  <si>
    <t>Упаковка зажимов из 12 шт. на 19 мм.</t>
  </si>
  <si>
    <t>Упаковка зажимов из 12 шт. на 25 мм.</t>
  </si>
  <si>
    <t>Упаковка зажимов из12 шт. на 32 мм.</t>
  </si>
  <si>
    <t xml:space="preserve">қысқыш </t>
  </si>
  <si>
    <t>қысқыщ</t>
  </si>
  <si>
    <t>Упаковка зажимов из 12 шт. на 15 мм.</t>
  </si>
  <si>
    <t>бетбелгі-постик</t>
  </si>
  <si>
    <t>Закладка - постик</t>
  </si>
  <si>
    <t>түсті</t>
  </si>
  <si>
    <t>Цветные</t>
  </si>
  <si>
    <t xml:space="preserve">тор көзді кеңсе кітабы </t>
  </si>
  <si>
    <t>Канцелярская книга в клетку</t>
  </si>
  <si>
    <t>ұзын жол кеңсе кітабы</t>
  </si>
  <si>
    <t>Канцелярская книга в линейку</t>
  </si>
  <si>
    <t>қарандаш</t>
  </si>
  <si>
    <t>Карандаш</t>
  </si>
  <si>
    <t xml:space="preserve">Карандаш простой, твердо-мягкий, с ластиком, корпус деревянный </t>
  </si>
  <si>
    <t>желім</t>
  </si>
  <si>
    <t>Клей</t>
  </si>
  <si>
    <t>Клей карандаш, быстросохнущий</t>
  </si>
  <si>
    <t xml:space="preserve">өшіргіш </t>
  </si>
  <si>
    <t>Ластик</t>
  </si>
  <si>
    <t xml:space="preserve">ақ ластик -өшіргіш </t>
  </si>
  <si>
    <t>Ластик белый-стерка</t>
  </si>
  <si>
    <t>стакандар</t>
  </si>
  <si>
    <t>Стаканы</t>
  </si>
  <si>
    <t>Стакан канцелярский, прямоугольной формы, полистирол</t>
  </si>
  <si>
    <t>Біз</t>
  </si>
  <si>
    <t>Шило</t>
  </si>
  <si>
    <t>Шило канцелярское</t>
  </si>
  <si>
    <t xml:space="preserve">сызғыш </t>
  </si>
  <si>
    <t>Линейка</t>
  </si>
  <si>
    <t>Линейка 30 см.</t>
  </si>
  <si>
    <t>Линейка 50 см.</t>
  </si>
  <si>
    <t>тік тұратын қағаз салғыш</t>
  </si>
  <si>
    <t>Лоток</t>
  </si>
  <si>
    <t>Лоток  вертикальный</t>
  </si>
  <si>
    <t>Лоток  горизонтальный</t>
  </si>
  <si>
    <t xml:space="preserve">магнит </t>
  </si>
  <si>
    <t>Магнит</t>
  </si>
  <si>
    <t>магнит жиынтығы 6 данадан</t>
  </si>
  <si>
    <t xml:space="preserve">Набор из 6 магнитов </t>
  </si>
  <si>
    <t>дымқылдаушы</t>
  </si>
  <si>
    <t>Увлажнители</t>
  </si>
  <si>
    <t>бармақтар үшін дамқылдаушылар, пластик</t>
  </si>
  <si>
    <t>Увлажнители для пальцев, пластик</t>
  </si>
  <si>
    <t>маркер</t>
  </si>
  <si>
    <t>Маркер</t>
  </si>
  <si>
    <t>маркер жиынтығы 4 дана</t>
  </si>
  <si>
    <t>Набор маркерный  из 4 цветов</t>
  </si>
  <si>
    <t>тақта үшін маркер</t>
  </si>
  <si>
    <t>Маркер для доски</t>
  </si>
  <si>
    <t>мастика</t>
  </si>
  <si>
    <t>Мастика</t>
  </si>
  <si>
    <t>көк мастика</t>
  </si>
  <si>
    <t>Мастика синяя</t>
  </si>
  <si>
    <t>күнделік</t>
  </si>
  <si>
    <t>Ежедневник</t>
  </si>
  <si>
    <t>үстелге арналған күнделік</t>
  </si>
  <si>
    <t>Настольный ежедневник</t>
  </si>
  <si>
    <t>үстелге кеңсе арналған жиынтық</t>
  </si>
  <si>
    <t>Настольный набор</t>
  </si>
  <si>
    <t xml:space="preserve">үстелге арналған жиынтық </t>
  </si>
  <si>
    <t xml:space="preserve">Набор настольный </t>
  </si>
  <si>
    <t>қайшы</t>
  </si>
  <si>
    <t>Ножницы</t>
  </si>
  <si>
    <t>Ножницы, материал: металл; размер: 21см</t>
  </si>
  <si>
    <t>құжаттарды салатын папка</t>
  </si>
  <si>
    <t>Папка - бегунок</t>
  </si>
  <si>
    <t>ламинатталған құжаттарды салатын папка</t>
  </si>
  <si>
    <t>Папка - бегунок ламинированная для документов</t>
  </si>
  <si>
    <t>атаулы папка</t>
  </si>
  <si>
    <t>Папка адресная</t>
  </si>
  <si>
    <t>Папка адресная (на подпись)</t>
  </si>
  <si>
    <t>қысқышы бар папка</t>
  </si>
  <si>
    <t>Папка с зажимом</t>
  </si>
  <si>
    <t>файлдармен папка</t>
  </si>
  <si>
    <t>Папка с файлами</t>
  </si>
  <si>
    <t>Папка на 20 файлов</t>
  </si>
  <si>
    <t>Папка на 10 файлов</t>
  </si>
  <si>
    <t>папка тіркеуші</t>
  </si>
  <si>
    <t>Папка-регистратор</t>
  </si>
  <si>
    <t>Папка-регистратор  7,5 см</t>
  </si>
  <si>
    <t>Папка-регистратор  8 см</t>
  </si>
  <si>
    <t>Папка-регистратор 5 см</t>
  </si>
  <si>
    <t>Пленка для ламинирования, А4</t>
  </si>
  <si>
    <t>Пленка для ламинирования, А5</t>
  </si>
  <si>
    <t>Пленка для ламинирования, А6</t>
  </si>
  <si>
    <t xml:space="preserve">беттерді айыртқыш </t>
  </si>
  <si>
    <t>Разделитель страниц</t>
  </si>
  <si>
    <t>Разделитель страниц от А до Я</t>
  </si>
  <si>
    <t>қалам</t>
  </si>
  <si>
    <t>Ручка</t>
  </si>
  <si>
    <t>Ручка шариковая</t>
  </si>
  <si>
    <t>Ручка гельевая</t>
  </si>
  <si>
    <t xml:space="preserve">қапсырма </t>
  </si>
  <si>
    <t>Скобы</t>
  </si>
  <si>
    <t>Скобы № 10</t>
  </si>
  <si>
    <t>Скобы №24</t>
  </si>
  <si>
    <t>Скобы №26</t>
  </si>
  <si>
    <t>құжат тігілетін папка</t>
  </si>
  <si>
    <t>Скоросшиватели</t>
  </si>
  <si>
    <t>Скоросшиватели пластиковые</t>
  </si>
  <si>
    <t>үлкен скотч</t>
  </si>
  <si>
    <t>Скотч большой</t>
  </si>
  <si>
    <t>үлкен Скотч, 48 ммх100м</t>
  </si>
  <si>
    <t>Скотч большой, 48 ммх100м</t>
  </si>
  <si>
    <t>кішкентай скотч</t>
  </si>
  <si>
    <t>Скотч маленький</t>
  </si>
  <si>
    <t>кішкентай Скотч , 15 ммх20м</t>
  </si>
  <si>
    <t>Скотч маленький, 15 ммх20м</t>
  </si>
  <si>
    <t>орташа скотч</t>
  </si>
  <si>
    <t>Скотч средний</t>
  </si>
  <si>
    <t>үлкен  қыстырғыш</t>
  </si>
  <si>
    <t>Скрепки большие</t>
  </si>
  <si>
    <t>үлкен метал қыстырғыштар</t>
  </si>
  <si>
    <t>Упаковка скрепок  больших, металлические</t>
  </si>
  <si>
    <t>кішкентай  қыстырғыш</t>
  </si>
  <si>
    <t>Скрепки маленькие</t>
  </si>
  <si>
    <t>кішкентай метал қыстырғыштар</t>
  </si>
  <si>
    <t>Упаковка скрепок маленьких, металлические</t>
  </si>
  <si>
    <t>түсті қыстырғыш</t>
  </si>
  <si>
    <t>Скрепки цветные</t>
  </si>
  <si>
    <t>түсті қыстырғыштар</t>
  </si>
  <si>
    <t>Упаковка скрепок цветных</t>
  </si>
  <si>
    <t xml:space="preserve">шт. </t>
  </si>
  <si>
    <t>степлер</t>
  </si>
  <si>
    <t>Степлер</t>
  </si>
  <si>
    <t xml:space="preserve">метал механизмімен степлер, ашық, жабық тігу әдіспен 30 п дейін тігіде </t>
  </si>
  <si>
    <t>Степлер с металлическим механизмом, сшивает открытым, закрытым и обивочным способом; сшивает до 30 л.</t>
  </si>
  <si>
    <t>ттігу көлемі 25-100п, қапсырмаларды беру механизмы тұтасметалды</t>
  </si>
  <si>
    <t>Объем скрепления 25-100л, цельнометаллический механизм подачи скоб</t>
  </si>
  <si>
    <t>стикер</t>
  </si>
  <si>
    <t>Стикер</t>
  </si>
  <si>
    <t>5 түсті қағаз стикері</t>
  </si>
  <si>
    <t xml:space="preserve">Упаковка стикеров из  5 цветов, бумажные </t>
  </si>
  <si>
    <t>5  түссіз қағаз стикері</t>
  </si>
  <si>
    <t xml:space="preserve">Упаковка стикеров из 5 цветов, прозрачные </t>
  </si>
  <si>
    <t>жануыш</t>
  </si>
  <si>
    <t>Точилка</t>
  </si>
  <si>
    <t>файл</t>
  </si>
  <si>
    <t>Файл</t>
  </si>
  <si>
    <t xml:space="preserve">тұнық файл </t>
  </si>
  <si>
    <t>Файл прозрачный</t>
  </si>
  <si>
    <t>штрих</t>
  </si>
  <si>
    <t>Штрих</t>
  </si>
  <si>
    <t>штрих, 20 мл.</t>
  </si>
  <si>
    <t>Штрих, 20 мл.</t>
  </si>
  <si>
    <t>Жайларды жалға алу</t>
  </si>
  <si>
    <t>Аренда помещения</t>
  </si>
  <si>
    <t>қызметтік жайларды жалға алу</t>
  </si>
  <si>
    <t>Аренда служебного помещения</t>
  </si>
  <si>
    <t>услуга</t>
  </si>
  <si>
    <t>со дня вступления договора в силу до подведения итогов конкурса</t>
  </si>
  <si>
    <t>автокөлікті жалға алу</t>
  </si>
  <si>
    <t>Аренда автотранспорта</t>
  </si>
  <si>
    <t>басшылар үшін автокөлікті жалға алу</t>
  </si>
  <si>
    <t>Аренда автотранспорта  для руководителей</t>
  </si>
  <si>
    <t>6 месяцев</t>
  </si>
  <si>
    <t>Автокөлікті жалға алу</t>
  </si>
  <si>
    <t>қызметкерлер үшін автокөлікті жалға алу</t>
  </si>
  <si>
    <t xml:space="preserve">Аренда автотранспорта для сотрудников </t>
  </si>
  <si>
    <t>2 месяца</t>
  </si>
  <si>
    <t>Пәтерді жалға алу</t>
  </si>
  <si>
    <t>Аренда квартиры</t>
  </si>
  <si>
    <t>3 бөлмелі пәтерді жалға алу</t>
  </si>
  <si>
    <t>Аренда 3 комнатной квартиры</t>
  </si>
  <si>
    <t>со дня вступления договора в силу по 31 декабря 2010 г.</t>
  </si>
  <si>
    <t>2 бөлмелі пәтерді жалға алу</t>
  </si>
  <si>
    <t>Аренда 2 комнатной квартиры</t>
  </si>
  <si>
    <t>Паркингті жалға алу</t>
  </si>
  <si>
    <t>Аренда паркинга</t>
  </si>
  <si>
    <t>апаркингті жалға алу</t>
  </si>
  <si>
    <t>Аренда нежилого помещения (Алматы)</t>
  </si>
  <si>
    <t>с даты вступления в силу договора по 31 декабяря 2010 г.</t>
  </si>
  <si>
    <t>г. Алматы</t>
  </si>
  <si>
    <t>Аренда нежилого помещения (Астана)</t>
  </si>
  <si>
    <t>телефон байланыстың қызметтері</t>
  </si>
  <si>
    <t xml:space="preserve">Услуги телефонной связи </t>
  </si>
  <si>
    <t>телефондарды қосу, абоненттік төлем, қаларалық және халықаралық байланыс</t>
  </si>
  <si>
    <t>Подключение телефонов единовременная оплата, абонентская плата, междугородная и международная связь</t>
  </si>
  <si>
    <t>Ұялы телефонның қызметтері</t>
  </si>
  <si>
    <t>ұялы байланыстың қызметтері</t>
  </si>
  <si>
    <t>Интернет желісіне қолжетімділік қызметтер</t>
  </si>
  <si>
    <t>Услуги доступа к сети Интернет</t>
  </si>
  <si>
    <t>кабельдік теледидар</t>
  </si>
  <si>
    <t>Кабельное телевидение</t>
  </si>
  <si>
    <t>кабель теледидары</t>
  </si>
  <si>
    <t>куръер қызметтері</t>
  </si>
  <si>
    <t>Курьерские услуги</t>
  </si>
  <si>
    <t>Медициналық сақтандыру</t>
  </si>
  <si>
    <t>Медицинское страхование</t>
  </si>
  <si>
    <t>человек</t>
  </si>
  <si>
    <t>в течение 12 месяцев со дня вступления в силу договора</t>
  </si>
  <si>
    <t>Балаларға жаңа жылдың сыйлықтары</t>
  </si>
  <si>
    <t>Новогодние подарки детям</t>
  </si>
  <si>
    <t>Жаңа жыл шарасы</t>
  </si>
  <si>
    <t>Новогоднее мероприятие</t>
  </si>
  <si>
    <t>Фирмалық бланкі</t>
  </si>
  <si>
    <t xml:space="preserve">Фирменный бланк </t>
  </si>
  <si>
    <t>Бланк письма</t>
  </si>
  <si>
    <t>3 рабочих дня</t>
  </si>
  <si>
    <t>Бұйрық  бланкі</t>
  </si>
  <si>
    <t>Бланк приказа</t>
  </si>
  <si>
    <t>2009 жылға арналған қаржылық есеп берудің аудиті</t>
  </si>
  <si>
    <t>Аудит финансовой отчетности за 2009 год</t>
  </si>
  <si>
    <t>Бағалы қағаздарды ұстаушылардың тізім жүйесн енгізу бойынша қызметтер</t>
  </si>
  <si>
    <t>Услуги по введению системы реестров держателей ценных бумаг</t>
  </si>
  <si>
    <t>без применения норм Закона (статья 4 Закона "О государственных закупках"</t>
  </si>
  <si>
    <t>Мерзімді басылымдарға жазылу</t>
  </si>
  <si>
    <t>Подписка на периодическую печать</t>
  </si>
  <si>
    <t>Баспа басылымдарда хабарландыруларды орналастыру</t>
  </si>
  <si>
    <t>Размещение объявлений в печатных изданиях</t>
  </si>
  <si>
    <t>кв.см</t>
  </si>
  <si>
    <t>картридждерді толтыру бойынша қызметтер</t>
  </si>
  <si>
    <t>Услуги по заправке картриджей</t>
  </si>
  <si>
    <t>картридждерді толтыру</t>
  </si>
  <si>
    <t>Заправка картриджей</t>
  </si>
  <si>
    <t>доменді тіркеу, хостинг</t>
  </si>
  <si>
    <t>Регистрация домена, хостинг</t>
  </si>
  <si>
    <t>Кітап өнімдері</t>
  </si>
  <si>
    <t>Книжная продукция</t>
  </si>
  <si>
    <t>Оқу-көмекші, әдістемелік әдебиет</t>
  </si>
  <si>
    <t>"Заң" деректер базасы</t>
  </si>
  <si>
    <t>База данных "Закон"</t>
  </si>
  <si>
    <t>"Параграф Бухгалтер - Желілік версия" ақпараттық жүйесі</t>
  </si>
  <si>
    <t>Информационная система "Параграф Бухгалтер+" Сетевая версия</t>
  </si>
  <si>
    <t>автожуу</t>
  </si>
  <si>
    <t>Автомойка</t>
  </si>
  <si>
    <t>Техникалық қызмет көрсету</t>
  </si>
  <si>
    <t>Техническое обслуживание</t>
  </si>
  <si>
    <t>техникалық қызмет көрсету</t>
  </si>
  <si>
    <t>Техническое обслуживание (ТО1 26651 +ТО2  60100)</t>
  </si>
  <si>
    <t>ТҚС қызметтері</t>
  </si>
  <si>
    <t>Услуги СТО</t>
  </si>
  <si>
    <t>1С бухгалтерия бойынша іліспе</t>
  </si>
  <si>
    <t>Сопровождение по 1С бухгалтерия</t>
  </si>
  <si>
    <t>"Астана қ. Ғылыми-білім беру кешенін" объектінің бас жоспарының тұжырымдамасын әзірлеу</t>
  </si>
  <si>
    <t xml:space="preserve">Разработка концепции Генерального плана объекта " Научно-образовательный комплекс в г. Астана" </t>
  </si>
  <si>
    <t>из одного источника</t>
  </si>
  <si>
    <t xml:space="preserve">60 календарных дней со дня вступления в силу договора </t>
  </si>
  <si>
    <t>"Астана қ. Ғылыми-білім беру кешенін" объектінің аумағын көріктендіру бойынша ЖСҚ әзірлеу</t>
  </si>
  <si>
    <t>Разработка ПСД по благоустройству  территории  объекта "Научно-образовательный комплекс в г. Астана"</t>
  </si>
  <si>
    <t>работа</t>
  </si>
  <si>
    <t>Сәулет шығармаларын сатып алу</t>
  </si>
  <si>
    <t>Сәулет шығармаларын сатып алу (ғылыми-білім беру кешенінің жоспары)</t>
  </si>
  <si>
    <t>"Астана қ. Ғылыми-білім беру кешенін" объектінің  құрылысы ІІ -кезегінің  ТПН әзірлеу</t>
  </si>
  <si>
    <t xml:space="preserve">Разработка технико-экономического обоснования второй очереди строительства объекта "Научно-образовательный комплекс в г.Астана"  </t>
  </si>
  <si>
    <t>"Астана қ.Ғылыми-Білім беру кешені" объектінің құрылысы ІІ- кезегінің  ЖСҚ әзірлеу</t>
  </si>
  <si>
    <t>Разработка ПСД II-ой очереди строительства объекта "Научно-образовательный комплекс в г.Астана"</t>
  </si>
  <si>
    <t>Разработка ПСД II-ой очереди строительства объекта "Научно-образовательный комплекс в г.Астана" (включая стоимость работ и услуг по государственной экспертизе, топосъёмке, геодезии, разбивки, подключения инженерных сетей, надзора за строительством)</t>
  </si>
  <si>
    <t xml:space="preserve">"Астана қ. Ғылыми-Білім беру кешені" объекті құрылысы І-ші кезегінің объекттеріне техникалық аудит жүргізу  және бағалау бойынша қызметтер </t>
  </si>
  <si>
    <t xml:space="preserve">Услуги по проведению технического аудита и оценки объектов I-ой очереди строительства объекта "Научно-образовательный комплекс в г.Астана"  </t>
  </si>
  <si>
    <t xml:space="preserve">45 календарных дней со дня вступления в силу договора </t>
  </si>
  <si>
    <t>Аумақты көріктендіру бойынша тұжырымдаманы әзірлеу бойынша қызметтер</t>
  </si>
  <si>
    <t>Услуги по разработке концепции по  благоустройству  территории</t>
  </si>
  <si>
    <t xml:space="preserve">Услуги по разработке концепции по  благоустройству  территории  (создание произведении садово-паркового искусства) </t>
  </si>
  <si>
    <t>Разработка, внедрение и реализация образовательной программы в подготовительном центре</t>
  </si>
  <si>
    <t xml:space="preserve"> Due Diligence өткізу бойынша қызметтер</t>
  </si>
  <si>
    <t>Услуги по проведению Due Diligence</t>
  </si>
  <si>
    <t xml:space="preserve"> Due Diligence өткізу бойынша қызметтер(компаняиның холдингке жоспардағы айналудың тиімділігі және міндетері - мүмкін болатын тәуекелдер бағаланады) </t>
  </si>
  <si>
    <t>Услуги по проведению Due Diligence (оценке выгод и обязательств предполагаемого слияния группы компании в холдинг - оцениваются возможные риски)</t>
  </si>
  <si>
    <t>"Астананың жаңа университеті" АҚ 2009-2012 жылдарға арналған қаржылық-экономикалық негіздемесін әзірлеу бойынша кеңес беру және заң қызметтері</t>
  </si>
  <si>
    <t xml:space="preserve">Консультационные услуги по разработке финансово-экономического обоснования АО «Новый университет Астаны» на 2009-2012 годы  </t>
  </si>
  <si>
    <t>Шетелдік Жоғары оқу орныдарымен келісімдерді бекіту мәселелері бойынша кеңес беру және заң қызметтері</t>
  </si>
  <si>
    <t>Консультационные  и юридические услуги по вопросам заключения соглашении с зарубежными ВУЗами</t>
  </si>
  <si>
    <t xml:space="preserve">180 календарных дней со дня вступления в силу договора </t>
  </si>
  <si>
    <t>Жаңа университеттің қызметін ұйымдастыру мәселелері бойынша білім беру консалтинг ұйымдардың кеңес беру қызметтері</t>
  </si>
  <si>
    <t>Жаңа университеттің Медициналық мектебінің жанында Имитациялық оқыту орталығын құру бойынша білім беру  консалтинг ұйымдардың кеңес беру қызметтері</t>
  </si>
  <si>
    <t>Жаңа университеттің Медициналық мектебінің  Академиялық бағдарламасын құру бойынша білім беру  консалтинг ұйымдардың кеңес беру қызметтері</t>
  </si>
  <si>
    <t xml:space="preserve">Компанияның институтарын құру мәселелері бойынша кеңес беру қызметтері </t>
  </si>
  <si>
    <t>Консультационные услуги по вопросам институционального развития компании</t>
  </si>
  <si>
    <t xml:space="preserve">90 календарных дней со дня вступления в силу договора </t>
  </si>
  <si>
    <t xml:space="preserve"> 2010-2020 жылдарға арналған Жаңа университетті дамыту ұзақмерзімді стратегиясын әзірлеу бойынеша кеңес беру қызметтері </t>
  </si>
  <si>
    <t>Тиімділікті басқару жүйесін әзірлеу және  енгізу бойынша кеңес беру қызметтері</t>
  </si>
  <si>
    <t>Консультационные услуги по разработке и внедрению системы управления эффективностью</t>
  </si>
  <si>
    <t xml:space="preserve">Энергетикалық зерттеулер  орталығын құру бойынша кеңес беру (консалтинг) қызметтері </t>
  </si>
  <si>
    <t>Ғылым мен өмір орталығын құру бойынша кеңес беру (консалтинг) қызметтері</t>
  </si>
  <si>
    <t>Жаңа университеттің Жартылыстану ғылым мектебінің  акакдемиялық бағдарламасын  құру бойынша білім беру консалтинг кеңес беру қызметтері</t>
  </si>
  <si>
    <t>Жаңа университеттің Инженерия мектебінің  акакдемиялық бағдарламасын  құру бойынша білім беру консалтинг кеңес беру қызметтері</t>
  </si>
  <si>
    <t>Жаңа университеттің Бизнес  мектебінің  акакдемиялық бағдарламасын  құру бойынша білім беру консалтинг кеңес беру қызметтері</t>
  </si>
  <si>
    <t>Жаңа университеттің Мемлекеттік саясат  мектебінің  акакдемиялық бағдарламасын  құру бойынша білім беру консалтинг кеңес беру қызметтері</t>
  </si>
  <si>
    <t xml:space="preserve">Салық салу, ҚЕХС мәселелері  және есеп пен салық саясатын әзірлеубойынша кеңес беру қызметтері </t>
  </si>
  <si>
    <t>Консультационные услуги по вопросам налогоблажения, МСФО, разработка учетной и налоговой политики</t>
  </si>
  <si>
    <t>Консультационные услуги по вопросам налооблажения, МСФО, разработка учетной и налоговой политики</t>
  </si>
  <si>
    <t>Құрылысты басқару бойынша кеңес беру қызметтері</t>
  </si>
  <si>
    <t>Консультационные услуги по управлению за строительством</t>
  </si>
  <si>
    <t>ақпараттық маркетинг пен жарнаманы ұйымдастыру бойынша PR қызметтерін көрсету</t>
  </si>
  <si>
    <t>Оказание PR-услуг по организации информационного маркетинга и рекламы</t>
  </si>
  <si>
    <t xml:space="preserve">Жарнама және имидж материалдарын өндіру және  БАҚ, сыртқы жарнамада орналастыру, пресс-конференцияларды өткізу, корпоративтік веб-сайтын технкиалық және ақпараттық қолдауды жүзеге асыру  </t>
  </si>
  <si>
    <t>Производство и размещение рекламного и имиджевого материала в СМИ и Интернете, наружной рекламы, проведение пресс-конференций, осуществление технической и информационной поддержки корпоративного веб-сайта</t>
  </si>
  <si>
    <t>с даты вступления договора в силу по 31 декабря 2010г.</t>
  </si>
  <si>
    <t>Республика Казахстан</t>
  </si>
  <si>
    <t>Брэнд пен брэнд букты әзірлеу және имидж тұсау кесу материалдарын дайындау</t>
  </si>
  <si>
    <t>Разработка бренда и бренд бука, подготовка имиджевых презентационных материалов</t>
  </si>
  <si>
    <t xml:space="preserve">брэндты жасау,корпоративтік түстерді пайдалану бойынша құралды әзірлеу, түрлі форматтағы лифлеттерді, флаерлерді, құттықтау открыткаларды дайындау, тұсау кесу компакт дисктерін және флешкаларды дайындау </t>
  </si>
  <si>
    <t>Создание бренда, подготовка пособия по использованию корпоративных цветов, производство лифлетов и флаеров различного формата, поздравительных открыток к праздникам, подготовка презентационных компакт-дисков и флешек</t>
  </si>
  <si>
    <t>с даты вступления в силу договора по 15 декабря 2010 г.</t>
  </si>
  <si>
    <t>Компанияның маркетингтік PR-акцияларын өткізу</t>
  </si>
  <si>
    <t>Проведение маркетинговых PR-акций компании</t>
  </si>
  <si>
    <t>қазақстан бойынша Roadshow ұйымдастыру,  "Учиться, чтобы быть!", "Посади свое дерево", "Nazarbayev University - Road to 2011" акцияларын өткізу</t>
  </si>
  <si>
    <t>Организация  Roadshow по Казахстану, проведение акций "Учиться, чтобы быть!", "Посади свое дерево", "Nazarbayev University - Road to 2011"</t>
  </si>
  <si>
    <t>Университетті ашудың салатанатты рәсімін ұйымдастыру</t>
  </si>
  <si>
    <t>Организация торжественной церемонии открытия университета</t>
  </si>
  <si>
    <t>университетті ашудың салтанатты рәсімін  өткізу тұжырымдамасын  дайындау, мереке шараларды ұйымдастыру, декорацияларды  дайындау, отандық және шетелдік делегацияларды шақыру және орналастыру</t>
  </si>
  <si>
    <t>Подготовка концепции проведения торжественной церемонии открытия университета, организация праздничных мероприятий, подготовка декораций, приглашение и размещение зарубежных и отечественных делегаций</t>
  </si>
  <si>
    <t>Көрмелерге қатысу</t>
  </si>
  <si>
    <t>Участие в выставках</t>
  </si>
  <si>
    <t xml:space="preserve">шетелдік және отандық жоғары оқу орындарының көрмелеріне қатысу </t>
  </si>
  <si>
    <t>Участие в выставках зарубежных и отечественных высших учебных заведений.</t>
  </si>
  <si>
    <t>г. Астана, г. Алматы</t>
  </si>
  <si>
    <t>Жұмыс берушінің  азаматтық -құқықтық жауапкершілігін міндетті сақтандыру</t>
  </si>
  <si>
    <t>Обязательное страхование гражданско-правовой ответственности работодателя</t>
  </si>
  <si>
    <t>көлік құралдарының иелерін азаматтық-құқықтық жауапкершілігін міндетті сақтандыру</t>
  </si>
  <si>
    <t>Обязательное страхование гражданско-правовой ответственности владельцев транспортных средств</t>
  </si>
  <si>
    <t xml:space="preserve">Банктік қызметтер </t>
  </si>
  <si>
    <t>Банковские услуги</t>
  </si>
  <si>
    <t>Услуги банков для ведения финансовых операции</t>
  </si>
  <si>
    <t>Өкілдік шығындар</t>
  </si>
  <si>
    <t>Представительские расходы</t>
  </si>
  <si>
    <t>делегация</t>
  </si>
  <si>
    <t>Тренингке қатысу</t>
  </si>
  <si>
    <t>Участие в тренинге</t>
  </si>
  <si>
    <t>Менеджмент в образовании</t>
  </si>
  <si>
    <t>Корпоративное управление</t>
  </si>
  <si>
    <t>Тренинг по управлению университетом</t>
  </si>
  <si>
    <t>6 рабочих дней</t>
  </si>
  <si>
    <t>США, г. Филадельфия</t>
  </si>
  <si>
    <t>Семинарға қатысу</t>
  </si>
  <si>
    <t>Участие в семинаре</t>
  </si>
  <si>
    <t>Формирование стратегии организации. Практический курс</t>
  </si>
  <si>
    <t>г. Москва</t>
  </si>
  <si>
    <t>120 рабочих дней со дня вступления договора в силу договора</t>
  </si>
  <si>
    <t>Cеминар по сертификации бухгалтеров</t>
  </si>
  <si>
    <t xml:space="preserve">75 рабочих дней со дня вступления в силу договора </t>
  </si>
  <si>
    <t>Cеминары по налоговому законодательству</t>
  </si>
  <si>
    <t>3 рабочих дня со дня встпления в силу договора</t>
  </si>
  <si>
    <t>Cеминары по финансовому менеджменту</t>
  </si>
  <si>
    <t xml:space="preserve">Primavera </t>
  </si>
  <si>
    <t>4 рабочих дня</t>
  </si>
  <si>
    <t>Семинар "Консолидация ФО"</t>
  </si>
  <si>
    <t>IPMA</t>
  </si>
  <si>
    <t xml:space="preserve">14 рабочих дней со дня вступления в силу договора </t>
  </si>
  <si>
    <t>Кадровый менеджмент</t>
  </si>
  <si>
    <t>Система оплаты и материального стимулирования труда: Практика грейдирования</t>
  </si>
  <si>
    <t>Семинары по делопроизводству</t>
  </si>
  <si>
    <t>Командооброзование (Teambuilding)</t>
  </si>
  <si>
    <t xml:space="preserve">Эффективное управление проектами </t>
  </si>
  <si>
    <t>Біліктілікті арттыру жөніндегі курстар</t>
  </si>
  <si>
    <t>Курсы по повышению квалификации</t>
  </si>
  <si>
    <t>Построение и проведение презентаций в программе  PowerPoint</t>
  </si>
  <si>
    <t>оқыту курстары</t>
  </si>
  <si>
    <t>Обучающие курсы</t>
  </si>
  <si>
    <t>компанияда ағылшын тілі</t>
  </si>
  <si>
    <t>Английский язык в компании</t>
  </si>
  <si>
    <t xml:space="preserve">60 рабочих дней со дня вступления в силу договора </t>
  </si>
  <si>
    <t>Windows Server 2008 және кемшіліктерді жою</t>
  </si>
  <si>
    <t>Windows Server 2008 и устранение неполадок</t>
  </si>
  <si>
    <t>Лабораторный комплекс</t>
  </si>
  <si>
    <t xml:space="preserve">Компплекс химических лаборатории </t>
  </si>
  <si>
    <t xml:space="preserve">Президент АО "Новый университет Астаны"   ________________________ А. Саринжипов </t>
  </si>
  <si>
    <t>М.П.</t>
  </si>
  <si>
    <t xml:space="preserve">План  закупок товаров, работ и услуг на 2010 год </t>
  </si>
  <si>
    <t>в течение года</t>
  </si>
  <si>
    <t xml:space="preserve"> из одного источника</t>
  </si>
  <si>
    <t>2010-2011 учебный год</t>
  </si>
  <si>
    <t>Консультационные  услуги образовательных консалтинговых организаций по вопросам организации деятельности Нового университета Астаны</t>
  </si>
  <si>
    <t>Проект генерального плана научно-образовательного комплекса "Новый университет" в г. Астана</t>
  </si>
  <si>
    <t>Корректировка проекта генерального плана научно-образовательного комплекса "Новый университет" в г. Астана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</si>
  <si>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</si>
  <si>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и/или научной деятельности в Имитационном обучающем центре при Медицинской школе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</si>
  <si>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в Центре энергетических исследований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</si>
  <si>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деятельности в Школе естественных наук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</si>
  <si>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государственной политики в Новом университете Астаны</t>
  </si>
  <si>
    <t xml:space="preserve">в течении 3-х месяцев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</si>
  <si>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бизнеса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</si>
  <si>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бизнес школе  в Новом университете Астаны</t>
  </si>
  <si>
    <t>Консультационные услуги по разработке концепции развития (Программы по Стратегическому Планированию и Оценке Нужд) для организации  научной деятельности биомедецинского исследовательского центра в Новом университете Астаны (Центр наук о жизни)</t>
  </si>
  <si>
    <t xml:space="preserve">В течении 5 месяцев со дня вступления в силу договора </t>
  </si>
  <si>
    <t xml:space="preserve">Консультационные услуги по разработке концепции развития развития (программ по стратегическому планированию  и оценке нужд) для организации образовательной деятельности в Школе гуманитарных (социальных)наук Нового университета Астаны </t>
  </si>
  <si>
    <t xml:space="preserve">Казахстанское содержание </t>
  </si>
  <si>
    <t>Программа СAP - "Финансовый учет 1", Управленческий учет 1", "Налоги и право"</t>
  </si>
  <si>
    <t xml:space="preserve">до 31 марта 2010 г. со дня вступления в силу договора </t>
  </si>
  <si>
    <t>4 месяца</t>
  </si>
  <si>
    <r>
      <t>от 19 февраля</t>
    </r>
    <r>
      <rPr>
        <b/>
        <sz val="10"/>
        <color rgb="FFFF0000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2010 года № 25</t>
    </r>
  </si>
  <si>
    <t>Источники бесперебойного питания</t>
  </si>
  <si>
    <t>запрос ценовых предложении</t>
  </si>
  <si>
    <t xml:space="preserve"> 3 рабочих дня со дня вступления в силу договора </t>
  </si>
  <si>
    <t>МФУ  , принтер/сканер/копир, формата A4</t>
  </si>
  <si>
    <t xml:space="preserve">Принтер </t>
  </si>
  <si>
    <t>Проектор</t>
  </si>
  <si>
    <t>Комплект проектора с экраном</t>
  </si>
  <si>
    <t>2</t>
  </si>
  <si>
    <t>3</t>
  </si>
  <si>
    <t>Услуги сотовой связи</t>
  </si>
  <si>
    <t>Утвержден</t>
  </si>
  <si>
    <t xml:space="preserve">Комплект мебели </t>
  </si>
  <si>
    <t>Комплект мебели для руководителя из 10 предметов</t>
  </si>
  <si>
    <t>5 рабочих дней со дня вступления в силу договора</t>
  </si>
  <si>
    <t>Комплект мебели для комнаты переговоров</t>
  </si>
  <si>
    <t>Комплект мебели</t>
  </si>
  <si>
    <t>комплект</t>
  </si>
  <si>
    <t>Мягкая мебель</t>
  </si>
  <si>
    <t>Мягкая мебель из 3 предметов</t>
  </si>
  <si>
    <t>6</t>
  </si>
  <si>
    <t>7</t>
  </si>
  <si>
    <t>32</t>
  </si>
  <si>
    <t>37</t>
  </si>
  <si>
    <t>2 рабочих дня по заявке</t>
  </si>
  <si>
    <t>Казахстан/г. Лондон/США</t>
  </si>
  <si>
    <t xml:space="preserve">3 месяца со дня вступления в силу договора </t>
  </si>
  <si>
    <t>Консультационные услуги по разработке концепции развития (программы по стратегическому планированию и оценке нужд) для организации  образовательной  деятельности в школе инженерии и технологии в Новом университете Астаны</t>
  </si>
  <si>
    <t>с даты вступления в силу договора по 31 декабря 2010 г.</t>
  </si>
  <si>
    <t>ИТОГО</t>
  </si>
  <si>
    <t>30-1</t>
  </si>
  <si>
    <t>Комплект   мебели для сотрудников</t>
  </si>
  <si>
    <t>Комплект мебели для сотрудников из 6 предметов</t>
  </si>
  <si>
    <t>30-2</t>
  </si>
  <si>
    <t xml:space="preserve"> Комплект мебели для Вице-президента</t>
  </si>
  <si>
    <t>в течении 4 месяцев со дня заключения договора</t>
  </si>
  <si>
    <t xml:space="preserve">Участие в выставках </t>
  </si>
  <si>
    <t>2 -5 дней</t>
  </si>
  <si>
    <t>237-1</t>
  </si>
  <si>
    <t>Участие в IХ международной казахстанской выставке «Образование и карьера 2010 г.»</t>
  </si>
  <si>
    <t>3 дня</t>
  </si>
  <si>
    <t>Услуги по отбору абитуриентов</t>
  </si>
  <si>
    <t>Организация и проведение теста английского BCEPT и IELTS</t>
  </si>
  <si>
    <t>229-1</t>
  </si>
  <si>
    <t xml:space="preserve">в течении 3 месяцев с даты вступления в силу договора </t>
  </si>
  <si>
    <t>180-1</t>
  </si>
  <si>
    <t>Аренда нежилого, служебного помещения общей площадью не менее 500 кв.м</t>
  </si>
  <si>
    <t>в течении 4 месяцев со дня вступления в силу  договора</t>
  </si>
  <si>
    <t>Консультационные услуги по разработке концепции развития (программы по стратегическому планированию  и оценке нужд) для организации Центра образовательной политики в НУА</t>
  </si>
  <si>
    <t>по 31 декабря 2010 г. со дня вступления в силу договора</t>
  </si>
  <si>
    <t>до 01 июня 2010 г. со дня вступления в силу договора</t>
  </si>
  <si>
    <t xml:space="preserve">Техническое обслуживание мини АТС Panasonic 200 и
телефонной сети
</t>
  </si>
  <si>
    <t>Учебно-вспомогательная, методическая,техническая и нормативная литература</t>
  </si>
  <si>
    <t>181-1</t>
  </si>
  <si>
    <t xml:space="preserve">Услуги телефонной связи для служебного помещения расположенного в здании бизнес центра "Пекин -Палас" </t>
  </si>
  <si>
    <t>в течени 4 месяцев со дня вступления в силу договора</t>
  </si>
  <si>
    <t>183-1</t>
  </si>
  <si>
    <t xml:space="preserve">Услуги доступа к сети Интернет для служебного помещения расположенного в здании бизнес центра "Пекин -Палас" </t>
  </si>
  <si>
    <t>Папки для файлов</t>
  </si>
  <si>
    <t xml:space="preserve">Шкаф металлический </t>
  </si>
  <si>
    <t>Шкаф металлический, для хранения документов</t>
  </si>
  <si>
    <t>21-1</t>
  </si>
  <si>
    <t>С  изменениями  к Приказу от 08 июня 2010 г.  № 87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</si>
</sst>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0_)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6"/>
      <color rgb="FF00B0F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</cellStyleXfs>
  <cellXfs count="15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4" fontId="6" fillId="2" borderId="0" xfId="1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5" fillId="2" borderId="0" xfId="1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164" fontId="6" fillId="2" borderId="0" xfId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 wrapText="1"/>
    </xf>
    <xf numFmtId="4" fontId="5" fillId="2" borderId="0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1" fontId="6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" fontId="5" fillId="2" borderId="0" xfId="1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1" fontId="11" fillId="2" borderId="0" xfId="0" applyNumberFormat="1" applyFont="1" applyFill="1" applyAlignment="1">
      <alignment horizontal="center" vertical="center" wrapText="1"/>
    </xf>
    <xf numFmtId="1" fontId="11" fillId="2" borderId="0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" fontId="5" fillId="2" borderId="1" xfId="1" applyNumberFormat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6" fillId="2" borderId="2" xfId="1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2" fontId="8" fillId="2" borderId="1" xfId="2" applyNumberFormat="1" applyFont="1" applyFill="1" applyBorder="1" applyAlignment="1">
      <alignment horizontal="center" vertical="center" wrapText="1"/>
    </xf>
    <xf numFmtId="2" fontId="6" fillId="2" borderId="1" xfId="1" applyNumberFormat="1" applyFont="1" applyFill="1" applyBorder="1" applyAlignment="1">
      <alignment horizontal="center" vertical="center" wrapText="1"/>
    </xf>
    <xf numFmtId="3" fontId="8" fillId="2" borderId="1" xfId="1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65" fontId="6" fillId="2" borderId="1" xfId="3" applyNumberFormat="1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2" borderId="4" xfId="1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 shrinkToFi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1" xfId="4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3" fontId="10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 shrinkToFit="1"/>
    </xf>
    <xf numFmtId="1" fontId="10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Border="1" applyAlignment="1">
      <alignment horizontal="center" vertical="center"/>
    </xf>
    <xf numFmtId="0" fontId="6" fillId="2" borderId="0" xfId="1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0" xfId="1" applyNumberFormat="1" applyFont="1" applyFill="1" applyBorder="1" applyAlignment="1" applyProtection="1">
      <alignment horizontal="center" vertical="center" wrapText="1"/>
      <protection hidden="1"/>
    </xf>
    <xf numFmtId="3" fontId="6" fillId="2" borderId="0" xfId="1" applyNumberFormat="1" applyFont="1" applyFill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49" fontId="10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 shrinkToFit="1"/>
    </xf>
    <xf numFmtId="3" fontId="6" fillId="2" borderId="4" xfId="1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1" fontId="6" fillId="2" borderId="1" xfId="4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" fontId="0" fillId="0" borderId="0" xfId="0" applyNumberFormat="1"/>
    <xf numFmtId="0" fontId="6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1" fontId="5" fillId="2" borderId="0" xfId="0" applyNumberFormat="1" applyFont="1" applyFill="1" applyAlignment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5">
    <cellStyle name="Обычный" xfId="0" builtinId="0"/>
    <cellStyle name="Обычный 2" xfId="2"/>
    <cellStyle name="Обычный_Лист1 (2)" xfId="3"/>
    <cellStyle name="Финансовый" xfId="1" builtinId="3"/>
    <cellStyle name="Финансовый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&#1042;&#1083;&#1072;&#1076;&#1077;&#1083;&#1077;&#1094;/Application%20Data/Microsoft/Excel/&#1055;&#1047;%20&#1086;&#1090;%2005.03.10&#1075;.(&#1089;%20&#1080;&#1079;&#1084;.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З"/>
    </sheetNames>
    <sheetDataSet>
      <sheetData sheetId="0">
        <row r="274">
          <cell r="L274">
            <v>6117250851.1428566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R293"/>
  <sheetViews>
    <sheetView tabSelected="1" view="pageBreakPreview" zoomScaleSheetLayoutView="100" workbookViewId="0">
      <selection activeCell="A198" sqref="A198:XFD198"/>
    </sheetView>
  </sheetViews>
  <sheetFormatPr defaultRowHeight="12.75"/>
  <cols>
    <col min="1" max="1" width="5.85546875" style="94" customWidth="1"/>
    <col min="2" max="2" width="0.140625" style="2" customWidth="1"/>
    <col min="3" max="3" width="20" style="2" customWidth="1"/>
    <col min="4" max="4" width="15.28515625" style="4" customWidth="1"/>
    <col min="5" max="5" width="0.5703125" style="4" hidden="1" customWidth="1"/>
    <col min="6" max="6" width="17.85546875" style="2" customWidth="1"/>
    <col min="7" max="7" width="12.140625" style="2" customWidth="1"/>
    <col min="8" max="8" width="12.140625" style="111" customWidth="1"/>
    <col min="9" max="9" width="15.85546875" style="38" customWidth="1"/>
    <col min="10" max="10" width="18.7109375" style="4" customWidth="1"/>
    <col min="11" max="11" width="14.85546875" style="2" customWidth="1"/>
    <col min="12" max="12" width="18.85546875" style="38" customWidth="1"/>
    <col min="13" max="13" width="18.140625" style="38" customWidth="1"/>
    <col min="14" max="15" width="23.85546875" style="31" customWidth="1"/>
    <col min="16" max="16" width="5.28515625" style="2" customWidth="1"/>
    <col min="17" max="17" width="16" style="16" bestFit="1" customWidth="1"/>
    <col min="18" max="18" width="13.5703125" style="16" customWidth="1"/>
    <col min="19" max="16384" width="9.140625" style="2"/>
  </cols>
  <sheetData>
    <row r="2" spans="1:18" s="89" customFormat="1">
      <c r="A2" s="94"/>
      <c r="D2" s="4"/>
      <c r="E2" s="4"/>
      <c r="H2" s="111"/>
      <c r="I2" s="38"/>
      <c r="J2" s="4"/>
      <c r="L2" s="38"/>
      <c r="M2" s="38"/>
      <c r="N2" s="31"/>
      <c r="O2" s="31"/>
      <c r="Q2" s="16"/>
      <c r="R2" s="16"/>
    </row>
    <row r="3" spans="1:18" ht="79.5" customHeight="1">
      <c r="J3" s="32"/>
      <c r="K3" s="154" t="s">
        <v>783</v>
      </c>
      <c r="L3" s="154"/>
      <c r="M3" s="154"/>
      <c r="N3" s="30"/>
      <c r="O3" s="30"/>
    </row>
    <row r="4" spans="1:18" s="89" customFormat="1" ht="19.5" customHeight="1">
      <c r="A4" s="94"/>
      <c r="D4" s="4"/>
      <c r="E4" s="4"/>
      <c r="H4" s="111"/>
      <c r="I4" s="38"/>
      <c r="J4" s="32"/>
      <c r="K4" s="30"/>
      <c r="L4" s="30" t="s">
        <v>732</v>
      </c>
      <c r="M4" s="30"/>
      <c r="N4" s="30"/>
      <c r="O4" s="30"/>
      <c r="Q4" s="16"/>
      <c r="R4" s="16"/>
    </row>
    <row r="5" spans="1:18">
      <c r="L5" s="37" t="s">
        <v>0</v>
      </c>
    </row>
    <row r="6" spans="1:18">
      <c r="L6" s="37" t="s">
        <v>721</v>
      </c>
    </row>
    <row r="8" spans="1:18">
      <c r="A8" s="153" t="s">
        <v>699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32"/>
      <c r="O8" s="32"/>
    </row>
    <row r="9" spans="1:18">
      <c r="A9" s="153" t="s">
        <v>1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32"/>
      <c r="O9" s="32"/>
    </row>
    <row r="10" spans="1:18" ht="8.25" customHeight="1"/>
    <row r="11" spans="1:18" ht="78.75" customHeight="1">
      <c r="A11" s="39" t="s">
        <v>2</v>
      </c>
      <c r="B11" s="39" t="s">
        <v>3</v>
      </c>
      <c r="C11" s="40" t="s">
        <v>4</v>
      </c>
      <c r="D11" s="40" t="s">
        <v>5</v>
      </c>
      <c r="E11" s="40" t="s">
        <v>6</v>
      </c>
      <c r="F11" s="40" t="s">
        <v>7</v>
      </c>
      <c r="G11" s="40" t="s">
        <v>8</v>
      </c>
      <c r="H11" s="40" t="s">
        <v>9</v>
      </c>
      <c r="I11" s="42" t="s">
        <v>10</v>
      </c>
      <c r="J11" s="41" t="s">
        <v>11</v>
      </c>
      <c r="K11" s="41" t="s">
        <v>12</v>
      </c>
      <c r="L11" s="42" t="s">
        <v>13</v>
      </c>
      <c r="M11" s="42" t="s">
        <v>14</v>
      </c>
      <c r="N11" s="33"/>
      <c r="O11" s="33"/>
    </row>
    <row r="12" spans="1:18" ht="57.75" customHeight="1">
      <c r="A12" s="24">
        <v>1</v>
      </c>
      <c r="B12" s="1" t="s">
        <v>15</v>
      </c>
      <c r="C12" s="43" t="s">
        <v>16</v>
      </c>
      <c r="D12" s="1" t="s">
        <v>17</v>
      </c>
      <c r="E12" s="1" t="s">
        <v>18</v>
      </c>
      <c r="F12" s="43" t="s">
        <v>19</v>
      </c>
      <c r="G12" s="44" t="s">
        <v>20</v>
      </c>
      <c r="H12" s="43">
        <v>1</v>
      </c>
      <c r="I12" s="28">
        <v>411875</v>
      </c>
      <c r="J12" s="1" t="s">
        <v>21</v>
      </c>
      <c r="K12" s="24" t="s">
        <v>22</v>
      </c>
      <c r="L12" s="28">
        <f t="shared" ref="L12:L79" si="0">H12*I12</f>
        <v>411875</v>
      </c>
      <c r="M12" s="23">
        <f t="shared" ref="M12:M82" si="1">L12*1.12</f>
        <v>461300.00000000006</v>
      </c>
      <c r="N12" s="26"/>
      <c r="O12" s="26"/>
    </row>
    <row r="13" spans="1:18" ht="57.75" customHeight="1">
      <c r="A13" s="45" t="s">
        <v>729</v>
      </c>
      <c r="B13" s="1" t="s">
        <v>23</v>
      </c>
      <c r="C13" s="43" t="s">
        <v>24</v>
      </c>
      <c r="D13" s="1" t="s">
        <v>17</v>
      </c>
      <c r="E13" s="1" t="s">
        <v>25</v>
      </c>
      <c r="F13" s="43" t="s">
        <v>26</v>
      </c>
      <c r="G13" s="14" t="s">
        <v>20</v>
      </c>
      <c r="H13" s="43">
        <v>18</v>
      </c>
      <c r="I13" s="28">
        <v>50179</v>
      </c>
      <c r="J13" s="1" t="s">
        <v>27</v>
      </c>
      <c r="K13" s="24" t="s">
        <v>22</v>
      </c>
      <c r="L13" s="28">
        <f t="shared" si="0"/>
        <v>903222</v>
      </c>
      <c r="M13" s="23">
        <f t="shared" si="1"/>
        <v>1011608.6400000001</v>
      </c>
      <c r="N13" s="26"/>
      <c r="O13" s="26"/>
    </row>
    <row r="14" spans="1:18" ht="57.75" customHeight="1">
      <c r="A14" s="45" t="s">
        <v>730</v>
      </c>
      <c r="B14" s="24"/>
      <c r="C14" s="45" t="s">
        <v>726</v>
      </c>
      <c r="D14" s="1" t="s">
        <v>723</v>
      </c>
      <c r="E14" s="24"/>
      <c r="F14" s="43" t="s">
        <v>725</v>
      </c>
      <c r="G14" s="1" t="s">
        <v>49</v>
      </c>
      <c r="H14" s="112">
        <v>1</v>
      </c>
      <c r="I14" s="23">
        <v>50000</v>
      </c>
      <c r="J14" s="13" t="s">
        <v>724</v>
      </c>
      <c r="K14" s="24" t="s">
        <v>512</v>
      </c>
      <c r="L14" s="23">
        <v>50000</v>
      </c>
      <c r="M14" s="23">
        <f>L14*1.12</f>
        <v>56000.000000000007</v>
      </c>
      <c r="N14" s="30"/>
      <c r="O14" s="30"/>
    </row>
    <row r="15" spans="1:18" ht="54.75" customHeight="1">
      <c r="A15" s="24">
        <v>4</v>
      </c>
      <c r="B15" s="1" t="s">
        <v>28</v>
      </c>
      <c r="C15" s="43" t="s">
        <v>29</v>
      </c>
      <c r="D15" s="1" t="s">
        <v>17</v>
      </c>
      <c r="E15" s="1" t="s">
        <v>30</v>
      </c>
      <c r="F15" s="43" t="s">
        <v>31</v>
      </c>
      <c r="G15" s="14" t="s">
        <v>20</v>
      </c>
      <c r="H15" s="43">
        <v>3</v>
      </c>
      <c r="I15" s="28">
        <v>32500</v>
      </c>
      <c r="J15" s="1" t="s">
        <v>27</v>
      </c>
      <c r="K15" s="24" t="s">
        <v>22</v>
      </c>
      <c r="L15" s="28">
        <f t="shared" si="0"/>
        <v>97500</v>
      </c>
      <c r="M15" s="23">
        <f t="shared" si="1"/>
        <v>109200.00000000001</v>
      </c>
      <c r="N15" s="26"/>
      <c r="O15" s="26"/>
    </row>
    <row r="16" spans="1:18" ht="60" customHeight="1">
      <c r="A16" s="24">
        <v>5</v>
      </c>
      <c r="B16" s="1" t="s">
        <v>32</v>
      </c>
      <c r="C16" s="46" t="s">
        <v>33</v>
      </c>
      <c r="D16" s="1" t="s">
        <v>17</v>
      </c>
      <c r="E16" s="46" t="s">
        <v>34</v>
      </c>
      <c r="F16" s="46" t="s">
        <v>35</v>
      </c>
      <c r="G16" s="14" t="s">
        <v>20</v>
      </c>
      <c r="H16" s="46">
        <v>4</v>
      </c>
      <c r="I16" s="28">
        <v>148200</v>
      </c>
      <c r="J16" s="1" t="s">
        <v>27</v>
      </c>
      <c r="K16" s="24" t="s">
        <v>22</v>
      </c>
      <c r="L16" s="28">
        <f t="shared" si="0"/>
        <v>592800</v>
      </c>
      <c r="M16" s="23">
        <f t="shared" si="1"/>
        <v>663936.00000000012</v>
      </c>
      <c r="N16" s="26"/>
      <c r="O16" s="26"/>
    </row>
    <row r="17" spans="1:22" ht="55.5" customHeight="1">
      <c r="A17" s="45" t="s">
        <v>741</v>
      </c>
      <c r="B17" s="1" t="s">
        <v>32</v>
      </c>
      <c r="C17" s="46" t="s">
        <v>33</v>
      </c>
      <c r="D17" s="1" t="s">
        <v>17</v>
      </c>
      <c r="E17" s="46" t="s">
        <v>36</v>
      </c>
      <c r="F17" s="46" t="s">
        <v>37</v>
      </c>
      <c r="G17" s="14" t="s">
        <v>20</v>
      </c>
      <c r="H17" s="46">
        <v>2</v>
      </c>
      <c r="I17" s="28">
        <v>177000</v>
      </c>
      <c r="J17" s="1" t="s">
        <v>27</v>
      </c>
      <c r="K17" s="24" t="s">
        <v>22</v>
      </c>
      <c r="L17" s="28">
        <f t="shared" si="0"/>
        <v>354000</v>
      </c>
      <c r="M17" s="23">
        <f t="shared" si="1"/>
        <v>396480.00000000006</v>
      </c>
      <c r="N17" s="26"/>
      <c r="O17" s="26"/>
    </row>
    <row r="18" spans="1:22" ht="80.25" customHeight="1">
      <c r="A18" s="45" t="s">
        <v>742</v>
      </c>
      <c r="B18" s="1" t="s">
        <v>32</v>
      </c>
      <c r="C18" s="46" t="s">
        <v>33</v>
      </c>
      <c r="D18" s="1" t="s">
        <v>17</v>
      </c>
      <c r="E18" s="46" t="s">
        <v>39</v>
      </c>
      <c r="F18" s="46" t="s">
        <v>40</v>
      </c>
      <c r="G18" s="14" t="s">
        <v>20</v>
      </c>
      <c r="H18" s="46">
        <v>13</v>
      </c>
      <c r="I18" s="28">
        <v>143000</v>
      </c>
      <c r="J18" s="1" t="s">
        <v>27</v>
      </c>
      <c r="K18" s="24" t="s">
        <v>22</v>
      </c>
      <c r="L18" s="28">
        <f t="shared" si="0"/>
        <v>1859000</v>
      </c>
      <c r="M18" s="23">
        <f t="shared" si="1"/>
        <v>2082080.0000000002</v>
      </c>
      <c r="Q18" s="90"/>
      <c r="R18" s="51"/>
      <c r="S18" s="90"/>
      <c r="T18" s="90"/>
      <c r="U18" s="91"/>
      <c r="V18" s="16"/>
    </row>
    <row r="19" spans="1:22" ht="55.5" customHeight="1">
      <c r="A19" s="24">
        <v>8</v>
      </c>
      <c r="B19" s="1" t="s">
        <v>32</v>
      </c>
      <c r="C19" s="46" t="s">
        <v>33</v>
      </c>
      <c r="D19" s="1" t="s">
        <v>17</v>
      </c>
      <c r="E19" s="46" t="s">
        <v>39</v>
      </c>
      <c r="F19" s="46" t="s">
        <v>40</v>
      </c>
      <c r="G19" s="14" t="s">
        <v>20</v>
      </c>
      <c r="H19" s="46">
        <v>10</v>
      </c>
      <c r="I19" s="28">
        <v>143000</v>
      </c>
      <c r="J19" s="1" t="s">
        <v>27</v>
      </c>
      <c r="K19" s="24" t="s">
        <v>22</v>
      </c>
      <c r="L19" s="28">
        <f t="shared" si="0"/>
        <v>1430000</v>
      </c>
      <c r="M19" s="23">
        <f t="shared" si="1"/>
        <v>1601600.0000000002</v>
      </c>
      <c r="N19" s="26"/>
      <c r="O19" s="26"/>
    </row>
    <row r="20" spans="1:22" s="89" customFormat="1" ht="55.5" customHeight="1">
      <c r="A20" s="24">
        <v>9</v>
      </c>
      <c r="B20" s="1"/>
      <c r="C20" s="46" t="s">
        <v>33</v>
      </c>
      <c r="D20" s="1" t="s">
        <v>17</v>
      </c>
      <c r="E20" s="46" t="s">
        <v>39</v>
      </c>
      <c r="F20" s="46" t="s">
        <v>40</v>
      </c>
      <c r="G20" s="14" t="s">
        <v>20</v>
      </c>
      <c r="H20" s="46">
        <v>5</v>
      </c>
      <c r="I20" s="28">
        <v>143000</v>
      </c>
      <c r="J20" s="1" t="s">
        <v>27</v>
      </c>
      <c r="K20" s="24" t="s">
        <v>512</v>
      </c>
      <c r="L20" s="28">
        <f>H20*I20</f>
        <v>715000</v>
      </c>
      <c r="M20" s="23">
        <f>L20*1.12</f>
        <v>800800.00000000012</v>
      </c>
      <c r="N20" s="26"/>
      <c r="O20" s="26"/>
      <c r="Q20" s="16"/>
      <c r="R20" s="16"/>
    </row>
    <row r="21" spans="1:22" ht="54" customHeight="1">
      <c r="A21" s="24">
        <v>10</v>
      </c>
      <c r="B21" s="1" t="s">
        <v>41</v>
      </c>
      <c r="C21" s="46" t="s">
        <v>42</v>
      </c>
      <c r="D21" s="1" t="s">
        <v>17</v>
      </c>
      <c r="E21" s="46" t="s">
        <v>43</v>
      </c>
      <c r="F21" s="46" t="s">
        <v>44</v>
      </c>
      <c r="G21" s="14" t="s">
        <v>20</v>
      </c>
      <c r="H21" s="46">
        <v>1</v>
      </c>
      <c r="I21" s="28">
        <v>2300000</v>
      </c>
      <c r="J21" s="1" t="s">
        <v>21</v>
      </c>
      <c r="K21" s="24" t="s">
        <v>22</v>
      </c>
      <c r="L21" s="28">
        <f t="shared" si="0"/>
        <v>2300000</v>
      </c>
      <c r="M21" s="23">
        <f t="shared" si="1"/>
        <v>2576000.0000000005</v>
      </c>
      <c r="N21" s="34"/>
      <c r="O21" s="34"/>
    </row>
    <row r="22" spans="1:22" ht="57" customHeight="1">
      <c r="A22" s="24">
        <v>11</v>
      </c>
      <c r="B22" s="1" t="s">
        <v>45</v>
      </c>
      <c r="C22" s="46" t="s">
        <v>46</v>
      </c>
      <c r="D22" s="1" t="s">
        <v>17</v>
      </c>
      <c r="E22" s="46" t="s">
        <v>47</v>
      </c>
      <c r="F22" s="46" t="s">
        <v>48</v>
      </c>
      <c r="G22" s="14" t="s">
        <v>49</v>
      </c>
      <c r="H22" s="46">
        <v>4</v>
      </c>
      <c r="I22" s="28">
        <v>151786</v>
      </c>
      <c r="J22" s="1" t="s">
        <v>27</v>
      </c>
      <c r="K22" s="24" t="s">
        <v>22</v>
      </c>
      <c r="L22" s="28">
        <f t="shared" si="0"/>
        <v>607144</v>
      </c>
      <c r="M22" s="23">
        <f t="shared" si="1"/>
        <v>680001.28</v>
      </c>
      <c r="N22" s="26"/>
      <c r="O22" s="26"/>
    </row>
    <row r="23" spans="1:22" ht="41.25" customHeight="1">
      <c r="A23" s="24">
        <v>12</v>
      </c>
      <c r="B23" s="1" t="s">
        <v>50</v>
      </c>
      <c r="C23" s="27" t="s">
        <v>722</v>
      </c>
      <c r="D23" s="1" t="s">
        <v>17</v>
      </c>
      <c r="E23" s="1" t="s">
        <v>51</v>
      </c>
      <c r="F23" s="27" t="s">
        <v>52</v>
      </c>
      <c r="G23" s="14" t="s">
        <v>49</v>
      </c>
      <c r="H23" s="43">
        <v>14</v>
      </c>
      <c r="I23" s="28">
        <v>14000</v>
      </c>
      <c r="J23" s="1" t="s">
        <v>27</v>
      </c>
      <c r="K23" s="24" t="s">
        <v>22</v>
      </c>
      <c r="L23" s="28">
        <f t="shared" si="0"/>
        <v>196000</v>
      </c>
      <c r="M23" s="23">
        <f t="shared" si="1"/>
        <v>219520.00000000003</v>
      </c>
      <c r="N23" s="26"/>
      <c r="O23" s="26"/>
    </row>
    <row r="24" spans="1:22" ht="51" customHeight="1">
      <c r="A24" s="24">
        <v>13</v>
      </c>
      <c r="B24" s="1" t="s">
        <v>50</v>
      </c>
      <c r="C24" s="27" t="s">
        <v>722</v>
      </c>
      <c r="D24" s="1" t="s">
        <v>17</v>
      </c>
      <c r="E24" s="1" t="s">
        <v>53</v>
      </c>
      <c r="F24" s="27" t="s">
        <v>54</v>
      </c>
      <c r="G24" s="14" t="s">
        <v>20</v>
      </c>
      <c r="H24" s="43">
        <v>3</v>
      </c>
      <c r="I24" s="28">
        <v>231250</v>
      </c>
      <c r="J24" s="1" t="s">
        <v>27</v>
      </c>
      <c r="K24" s="24" t="s">
        <v>22</v>
      </c>
      <c r="L24" s="28">
        <f t="shared" si="0"/>
        <v>693750</v>
      </c>
      <c r="M24" s="23">
        <f t="shared" si="1"/>
        <v>777000.00000000012</v>
      </c>
      <c r="N24" s="26"/>
      <c r="O24" s="26"/>
    </row>
    <row r="25" spans="1:22" ht="57.75" customHeight="1">
      <c r="A25" s="24">
        <v>14</v>
      </c>
      <c r="B25" s="1" t="s">
        <v>55</v>
      </c>
      <c r="C25" s="27" t="s">
        <v>56</v>
      </c>
      <c r="D25" s="1" t="s">
        <v>17</v>
      </c>
      <c r="E25" s="1" t="s">
        <v>57</v>
      </c>
      <c r="F25" s="27" t="s">
        <v>58</v>
      </c>
      <c r="G25" s="14" t="s">
        <v>49</v>
      </c>
      <c r="H25" s="43">
        <v>2</v>
      </c>
      <c r="I25" s="28">
        <v>349891</v>
      </c>
      <c r="J25" s="1" t="s">
        <v>27</v>
      </c>
      <c r="K25" s="24" t="s">
        <v>22</v>
      </c>
      <c r="L25" s="28">
        <f t="shared" si="0"/>
        <v>699782</v>
      </c>
      <c r="M25" s="23">
        <f t="shared" si="1"/>
        <v>783755.84000000008</v>
      </c>
      <c r="N25" s="26"/>
      <c r="O25" s="26"/>
    </row>
    <row r="26" spans="1:22" ht="48" customHeight="1">
      <c r="A26" s="24">
        <v>15</v>
      </c>
      <c r="B26" s="1" t="s">
        <v>59</v>
      </c>
      <c r="C26" s="48" t="s">
        <v>60</v>
      </c>
      <c r="D26" s="1" t="s">
        <v>17</v>
      </c>
      <c r="E26" s="1" t="s">
        <v>61</v>
      </c>
      <c r="F26" s="48" t="s">
        <v>62</v>
      </c>
      <c r="G26" s="14" t="s">
        <v>20</v>
      </c>
      <c r="H26" s="43">
        <v>1</v>
      </c>
      <c r="I26" s="28">
        <v>6250</v>
      </c>
      <c r="J26" s="1" t="s">
        <v>63</v>
      </c>
      <c r="K26" s="24" t="s">
        <v>22</v>
      </c>
      <c r="L26" s="28">
        <f t="shared" si="0"/>
        <v>6250</v>
      </c>
      <c r="M26" s="23">
        <f t="shared" si="1"/>
        <v>7000.0000000000009</v>
      </c>
      <c r="N26" s="26"/>
      <c r="O26" s="26"/>
    </row>
    <row r="27" spans="1:22" ht="47.25" customHeight="1">
      <c r="A27" s="24">
        <v>16</v>
      </c>
      <c r="B27" s="1" t="s">
        <v>64</v>
      </c>
      <c r="C27" s="48" t="s">
        <v>65</v>
      </c>
      <c r="D27" s="1" t="s">
        <v>17</v>
      </c>
      <c r="E27" s="27" t="s">
        <v>66</v>
      </c>
      <c r="F27" s="48" t="s">
        <v>67</v>
      </c>
      <c r="G27" s="14" t="s">
        <v>20</v>
      </c>
      <c r="H27" s="43">
        <v>1</v>
      </c>
      <c r="I27" s="28">
        <v>11607</v>
      </c>
      <c r="J27" s="1" t="s">
        <v>63</v>
      </c>
      <c r="K27" s="24" t="s">
        <v>22</v>
      </c>
      <c r="L27" s="28">
        <f t="shared" si="0"/>
        <v>11607</v>
      </c>
      <c r="M27" s="23">
        <f t="shared" si="1"/>
        <v>12999.840000000002</v>
      </c>
      <c r="N27" s="26"/>
      <c r="O27" s="26"/>
    </row>
    <row r="28" spans="1:22" s="3" customFormat="1" ht="78.75" customHeight="1">
      <c r="A28" s="24">
        <v>17</v>
      </c>
      <c r="B28" s="1" t="s">
        <v>68</v>
      </c>
      <c r="C28" s="43" t="s">
        <v>69</v>
      </c>
      <c r="D28" s="13" t="s">
        <v>70</v>
      </c>
      <c r="E28" s="43" t="s">
        <v>71</v>
      </c>
      <c r="F28" s="43" t="s">
        <v>72</v>
      </c>
      <c r="G28" s="14" t="s">
        <v>20</v>
      </c>
      <c r="H28" s="43">
        <v>1</v>
      </c>
      <c r="I28" s="28">
        <v>6201786</v>
      </c>
      <c r="J28" s="1" t="s">
        <v>21</v>
      </c>
      <c r="K28" s="49" t="s">
        <v>22</v>
      </c>
      <c r="L28" s="28">
        <f>H28*I28</f>
        <v>6201786</v>
      </c>
      <c r="M28" s="23">
        <f>L28*1.12</f>
        <v>6946000.3200000003</v>
      </c>
      <c r="N28" s="26"/>
      <c r="O28" s="26"/>
      <c r="Q28" s="9"/>
      <c r="R28" s="9"/>
    </row>
    <row r="29" spans="1:22" ht="67.5" customHeight="1">
      <c r="A29" s="24">
        <v>18</v>
      </c>
      <c r="B29" s="1" t="s">
        <v>73</v>
      </c>
      <c r="C29" s="47" t="s">
        <v>74</v>
      </c>
      <c r="D29" s="1" t="s">
        <v>17</v>
      </c>
      <c r="E29" s="1" t="s">
        <v>75</v>
      </c>
      <c r="F29" s="47" t="s">
        <v>76</v>
      </c>
      <c r="G29" s="14" t="s">
        <v>20</v>
      </c>
      <c r="H29" s="43">
        <v>1</v>
      </c>
      <c r="I29" s="28">
        <v>17857</v>
      </c>
      <c r="J29" s="1" t="s">
        <v>77</v>
      </c>
      <c r="K29" s="24" t="s">
        <v>22</v>
      </c>
      <c r="L29" s="28">
        <f t="shared" si="0"/>
        <v>17857</v>
      </c>
      <c r="M29" s="23">
        <f t="shared" si="1"/>
        <v>19999.84</v>
      </c>
      <c r="N29" s="26"/>
      <c r="O29" s="26"/>
    </row>
    <row r="30" spans="1:22" ht="57" customHeight="1">
      <c r="A30" s="24">
        <v>19</v>
      </c>
      <c r="B30" s="1" t="s">
        <v>78</v>
      </c>
      <c r="C30" s="47" t="s">
        <v>79</v>
      </c>
      <c r="D30" s="1" t="s">
        <v>17</v>
      </c>
      <c r="E30" s="1" t="s">
        <v>80</v>
      </c>
      <c r="F30" s="47" t="s">
        <v>81</v>
      </c>
      <c r="G30" s="14" t="s">
        <v>49</v>
      </c>
      <c r="H30" s="43">
        <v>1</v>
      </c>
      <c r="I30" s="28">
        <v>67071</v>
      </c>
      <c r="J30" s="1" t="s">
        <v>63</v>
      </c>
      <c r="K30" s="24" t="s">
        <v>22</v>
      </c>
      <c r="L30" s="28">
        <f t="shared" si="0"/>
        <v>67071</v>
      </c>
      <c r="M30" s="23">
        <f t="shared" si="1"/>
        <v>75119.520000000004</v>
      </c>
      <c r="N30" s="26"/>
      <c r="O30" s="26"/>
    </row>
    <row r="31" spans="1:22" ht="57" customHeight="1">
      <c r="A31" s="24">
        <v>20</v>
      </c>
      <c r="B31" s="1" t="s">
        <v>82</v>
      </c>
      <c r="C31" s="43" t="s">
        <v>83</v>
      </c>
      <c r="D31" s="1" t="s">
        <v>17</v>
      </c>
      <c r="E31" s="1" t="s">
        <v>84</v>
      </c>
      <c r="F31" s="43" t="s">
        <v>85</v>
      </c>
      <c r="G31" s="14" t="s">
        <v>20</v>
      </c>
      <c r="H31" s="43">
        <v>1</v>
      </c>
      <c r="I31" s="28">
        <v>26652</v>
      </c>
      <c r="J31" s="1" t="s">
        <v>63</v>
      </c>
      <c r="K31" s="24" t="s">
        <v>22</v>
      </c>
      <c r="L31" s="28">
        <f t="shared" si="0"/>
        <v>26652</v>
      </c>
      <c r="M31" s="23">
        <f t="shared" si="1"/>
        <v>29850.240000000002</v>
      </c>
      <c r="N31" s="26"/>
      <c r="O31" s="26"/>
    </row>
    <row r="32" spans="1:22" ht="58.5" customHeight="1">
      <c r="A32" s="24">
        <v>21</v>
      </c>
      <c r="B32" s="1" t="s">
        <v>82</v>
      </c>
      <c r="C32" s="50" t="s">
        <v>83</v>
      </c>
      <c r="D32" s="1" t="s">
        <v>17</v>
      </c>
      <c r="E32" s="1" t="s">
        <v>84</v>
      </c>
      <c r="F32" s="50" t="s">
        <v>85</v>
      </c>
      <c r="G32" s="14" t="s">
        <v>20</v>
      </c>
      <c r="H32" s="43">
        <v>1</v>
      </c>
      <c r="I32" s="120">
        <v>70178</v>
      </c>
      <c r="J32" s="1" t="s">
        <v>63</v>
      </c>
      <c r="K32" s="24" t="s">
        <v>22</v>
      </c>
      <c r="L32" s="28">
        <f t="shared" si="0"/>
        <v>70178</v>
      </c>
      <c r="M32" s="23">
        <f t="shared" si="1"/>
        <v>78599.360000000001</v>
      </c>
      <c r="N32" s="26"/>
      <c r="O32" s="26"/>
    </row>
    <row r="33" spans="1:18" s="94" customFormat="1" ht="58.5" customHeight="1">
      <c r="A33" s="155" t="s">
        <v>782</v>
      </c>
      <c r="B33" s="1"/>
      <c r="C33" s="27" t="s">
        <v>780</v>
      </c>
      <c r="D33" s="1" t="s">
        <v>17</v>
      </c>
      <c r="E33" s="1"/>
      <c r="F33" s="27" t="s">
        <v>781</v>
      </c>
      <c r="G33" s="14" t="s">
        <v>49</v>
      </c>
      <c r="H33" s="43">
        <v>4</v>
      </c>
      <c r="I33" s="28">
        <v>47500</v>
      </c>
      <c r="J33" s="1" t="s">
        <v>63</v>
      </c>
      <c r="K33" s="24" t="s">
        <v>22</v>
      </c>
      <c r="L33" s="28">
        <f>H33*I33</f>
        <v>190000</v>
      </c>
      <c r="M33" s="23">
        <f>L33*1.12</f>
        <v>212800.00000000003</v>
      </c>
      <c r="N33" s="26"/>
      <c r="O33" s="26"/>
      <c r="Q33" s="16"/>
      <c r="R33" s="16"/>
    </row>
    <row r="34" spans="1:18" ht="41.25" customHeight="1">
      <c r="A34" s="112">
        <v>22</v>
      </c>
      <c r="B34" s="51" t="s">
        <v>86</v>
      </c>
      <c r="C34" s="50" t="s">
        <v>87</v>
      </c>
      <c r="D34" s="1" t="s">
        <v>17</v>
      </c>
      <c r="E34" s="51" t="s">
        <v>88</v>
      </c>
      <c r="F34" s="50" t="s">
        <v>89</v>
      </c>
      <c r="G34" s="14" t="s">
        <v>20</v>
      </c>
      <c r="H34" s="43">
        <v>20</v>
      </c>
      <c r="I34" s="28">
        <v>4379</v>
      </c>
      <c r="J34" s="1" t="s">
        <v>63</v>
      </c>
      <c r="K34" s="24" t="s">
        <v>22</v>
      </c>
      <c r="L34" s="28">
        <f t="shared" si="0"/>
        <v>87580</v>
      </c>
      <c r="M34" s="23">
        <f t="shared" si="1"/>
        <v>98089.600000000006</v>
      </c>
      <c r="N34" s="26"/>
      <c r="O34" s="26"/>
    </row>
    <row r="35" spans="1:18" ht="45.75" customHeight="1">
      <c r="A35" s="24">
        <v>23</v>
      </c>
      <c r="B35" s="24"/>
      <c r="C35" s="24" t="s">
        <v>727</v>
      </c>
      <c r="D35" s="1" t="s">
        <v>723</v>
      </c>
      <c r="E35" s="24"/>
      <c r="F35" s="1" t="s">
        <v>728</v>
      </c>
      <c r="G35" s="1" t="s">
        <v>49</v>
      </c>
      <c r="H35" s="112">
        <v>1</v>
      </c>
      <c r="I35" s="23">
        <v>200000</v>
      </c>
      <c r="J35" s="13" t="s">
        <v>724</v>
      </c>
      <c r="K35" s="24" t="s">
        <v>512</v>
      </c>
      <c r="L35" s="23">
        <f>H35*I35</f>
        <v>200000</v>
      </c>
      <c r="M35" s="23">
        <f>L35*1.12</f>
        <v>224000.00000000003</v>
      </c>
      <c r="N35" s="35"/>
      <c r="O35" s="35"/>
    </row>
    <row r="36" spans="1:18" ht="43.5" customHeight="1">
      <c r="A36" s="24">
        <v>24</v>
      </c>
      <c r="B36" s="1" t="s">
        <v>90</v>
      </c>
      <c r="C36" s="14" t="s">
        <v>91</v>
      </c>
      <c r="D36" s="1" t="s">
        <v>17</v>
      </c>
      <c r="E36" s="52" t="s">
        <v>92</v>
      </c>
      <c r="F36" s="14" t="s">
        <v>93</v>
      </c>
      <c r="G36" s="14" t="s">
        <v>20</v>
      </c>
      <c r="H36" s="43">
        <v>1</v>
      </c>
      <c r="I36" s="28">
        <v>223214</v>
      </c>
      <c r="J36" s="1" t="s">
        <v>63</v>
      </c>
      <c r="K36" s="24" t="s">
        <v>22</v>
      </c>
      <c r="L36" s="28">
        <f t="shared" si="0"/>
        <v>223214</v>
      </c>
      <c r="M36" s="23">
        <f t="shared" si="1"/>
        <v>249999.68000000002</v>
      </c>
      <c r="N36" s="26"/>
      <c r="O36" s="26"/>
    </row>
    <row r="37" spans="1:18" ht="45.75" customHeight="1">
      <c r="A37" s="24">
        <v>25</v>
      </c>
      <c r="B37" s="1" t="s">
        <v>94</v>
      </c>
      <c r="C37" s="46" t="s">
        <v>95</v>
      </c>
      <c r="D37" s="1" t="s">
        <v>17</v>
      </c>
      <c r="E37" s="1" t="s">
        <v>96</v>
      </c>
      <c r="F37" s="46" t="s">
        <v>97</v>
      </c>
      <c r="G37" s="14" t="s">
        <v>20</v>
      </c>
      <c r="H37" s="43">
        <v>1</v>
      </c>
      <c r="I37" s="28">
        <v>25000</v>
      </c>
      <c r="J37" s="1" t="s">
        <v>63</v>
      </c>
      <c r="K37" s="24" t="s">
        <v>22</v>
      </c>
      <c r="L37" s="28">
        <f t="shared" si="0"/>
        <v>25000</v>
      </c>
      <c r="M37" s="23">
        <f t="shared" si="1"/>
        <v>28000.000000000004</v>
      </c>
      <c r="N37" s="26"/>
      <c r="O37" s="26"/>
    </row>
    <row r="38" spans="1:18" ht="58.5" customHeight="1">
      <c r="A38" s="24">
        <v>26</v>
      </c>
      <c r="B38" s="1" t="s">
        <v>98</v>
      </c>
      <c r="C38" s="43" t="s">
        <v>99</v>
      </c>
      <c r="D38" s="1" t="s">
        <v>17</v>
      </c>
      <c r="E38" s="1" t="s">
        <v>100</v>
      </c>
      <c r="F38" s="43" t="s">
        <v>101</v>
      </c>
      <c r="G38" s="14" t="s">
        <v>20</v>
      </c>
      <c r="H38" s="43">
        <v>12</v>
      </c>
      <c r="I38" s="28">
        <v>25000</v>
      </c>
      <c r="J38" s="1" t="s">
        <v>63</v>
      </c>
      <c r="K38" s="24" t="s">
        <v>22</v>
      </c>
      <c r="L38" s="28">
        <f t="shared" si="0"/>
        <v>300000</v>
      </c>
      <c r="M38" s="23">
        <f t="shared" si="1"/>
        <v>336000.00000000006</v>
      </c>
      <c r="N38" s="26"/>
      <c r="O38" s="26"/>
    </row>
    <row r="39" spans="1:18" ht="45.75" customHeight="1">
      <c r="A39" s="24">
        <v>27</v>
      </c>
      <c r="B39" s="1" t="s">
        <v>102</v>
      </c>
      <c r="C39" s="43" t="s">
        <v>103</v>
      </c>
      <c r="D39" s="1" t="s">
        <v>17</v>
      </c>
      <c r="E39" s="1" t="s">
        <v>104</v>
      </c>
      <c r="F39" s="43" t="s">
        <v>105</v>
      </c>
      <c r="G39" s="14" t="s">
        <v>20</v>
      </c>
      <c r="H39" s="43">
        <v>5</v>
      </c>
      <c r="I39" s="28">
        <v>58036</v>
      </c>
      <c r="J39" s="1" t="s">
        <v>63</v>
      </c>
      <c r="K39" s="24" t="s">
        <v>22</v>
      </c>
      <c r="L39" s="28">
        <f t="shared" si="0"/>
        <v>290180</v>
      </c>
      <c r="M39" s="23">
        <f t="shared" si="1"/>
        <v>325001.60000000003</v>
      </c>
      <c r="N39" s="26"/>
      <c r="O39" s="26"/>
    </row>
    <row r="40" spans="1:18" ht="76.5" customHeight="1">
      <c r="A40" s="24">
        <v>28</v>
      </c>
      <c r="B40" s="1" t="s">
        <v>106</v>
      </c>
      <c r="C40" s="27" t="s">
        <v>107</v>
      </c>
      <c r="D40" s="1" t="s">
        <v>38</v>
      </c>
      <c r="E40" s="1" t="s">
        <v>108</v>
      </c>
      <c r="F40" s="27" t="s">
        <v>109</v>
      </c>
      <c r="G40" s="14" t="s">
        <v>20</v>
      </c>
      <c r="H40" s="43">
        <v>5</v>
      </c>
      <c r="I40" s="28">
        <v>16071</v>
      </c>
      <c r="J40" s="1" t="s">
        <v>63</v>
      </c>
      <c r="K40" s="24" t="s">
        <v>22</v>
      </c>
      <c r="L40" s="28">
        <f t="shared" si="0"/>
        <v>80355</v>
      </c>
      <c r="M40" s="23">
        <f t="shared" si="1"/>
        <v>89997.6</v>
      </c>
      <c r="N40" s="26"/>
      <c r="O40" s="26"/>
    </row>
    <row r="41" spans="1:18" ht="42" customHeight="1">
      <c r="A41" s="24">
        <v>29</v>
      </c>
      <c r="B41" s="1" t="s">
        <v>110</v>
      </c>
      <c r="C41" s="14" t="s">
        <v>111</v>
      </c>
      <c r="D41" s="1" t="s">
        <v>17</v>
      </c>
      <c r="E41" s="1" t="s">
        <v>112</v>
      </c>
      <c r="F41" s="14" t="s">
        <v>113</v>
      </c>
      <c r="G41" s="14" t="s">
        <v>20</v>
      </c>
      <c r="H41" s="43">
        <v>12</v>
      </c>
      <c r="I41" s="28">
        <v>6696</v>
      </c>
      <c r="J41" s="1" t="s">
        <v>63</v>
      </c>
      <c r="K41" s="24" t="s">
        <v>22</v>
      </c>
      <c r="L41" s="28">
        <f t="shared" si="0"/>
        <v>80352</v>
      </c>
      <c r="M41" s="23">
        <f t="shared" si="1"/>
        <v>89994.240000000005</v>
      </c>
      <c r="N41" s="26"/>
      <c r="O41" s="26"/>
    </row>
    <row r="42" spans="1:18" s="94" customFormat="1" ht="69" customHeight="1">
      <c r="A42" s="24">
        <v>30</v>
      </c>
      <c r="B42" s="1" t="s">
        <v>114</v>
      </c>
      <c r="C42" s="43" t="s">
        <v>115</v>
      </c>
      <c r="D42" s="1" t="s">
        <v>38</v>
      </c>
      <c r="E42" s="1" t="s">
        <v>116</v>
      </c>
      <c r="F42" s="43" t="s">
        <v>117</v>
      </c>
      <c r="G42" s="14" t="s">
        <v>20</v>
      </c>
      <c r="H42" s="43">
        <v>1</v>
      </c>
      <c r="I42" s="28">
        <v>370399</v>
      </c>
      <c r="J42" s="1" t="s">
        <v>63</v>
      </c>
      <c r="K42" s="24" t="s">
        <v>22</v>
      </c>
      <c r="L42" s="28">
        <f>H42*I42</f>
        <v>370399</v>
      </c>
      <c r="M42" s="23">
        <f>L42*1.12</f>
        <v>414846.88000000006</v>
      </c>
      <c r="N42" s="26"/>
      <c r="O42" s="26"/>
      <c r="Q42" s="16"/>
      <c r="R42" s="16"/>
    </row>
    <row r="43" spans="1:18" s="89" customFormat="1" ht="51" customHeight="1">
      <c r="A43" s="97" t="s">
        <v>751</v>
      </c>
      <c r="B43" s="98"/>
      <c r="C43" s="1" t="s">
        <v>752</v>
      </c>
      <c r="D43" s="99" t="s">
        <v>17</v>
      </c>
      <c r="E43" s="1"/>
      <c r="F43" s="43" t="s">
        <v>753</v>
      </c>
      <c r="G43" s="43" t="s">
        <v>49</v>
      </c>
      <c r="H43" s="43">
        <v>4</v>
      </c>
      <c r="I43" s="28">
        <v>90629</v>
      </c>
      <c r="J43" s="1" t="s">
        <v>63</v>
      </c>
      <c r="K43" s="24" t="s">
        <v>22</v>
      </c>
      <c r="L43" s="1">
        <f>H43*I43</f>
        <v>362516</v>
      </c>
      <c r="M43" s="28">
        <f>L43*1.12</f>
        <v>406017.92000000004</v>
      </c>
      <c r="N43" s="26"/>
      <c r="O43" s="26"/>
      <c r="Q43" s="16"/>
      <c r="R43" s="16"/>
    </row>
    <row r="44" spans="1:18" s="94" customFormat="1" ht="51" customHeight="1">
      <c r="A44" s="24" t="s">
        <v>754</v>
      </c>
      <c r="B44" s="98"/>
      <c r="C44" s="43" t="s">
        <v>755</v>
      </c>
      <c r="D44" s="99" t="s">
        <v>17</v>
      </c>
      <c r="E44" s="1"/>
      <c r="F44" s="4" t="s">
        <v>117</v>
      </c>
      <c r="G44" s="14" t="s">
        <v>49</v>
      </c>
      <c r="H44" s="43">
        <v>1</v>
      </c>
      <c r="I44" s="28">
        <v>370000</v>
      </c>
      <c r="J44" s="1" t="s">
        <v>63</v>
      </c>
      <c r="K44" s="24" t="s">
        <v>22</v>
      </c>
      <c r="L44" s="28">
        <f>H44*I44</f>
        <v>370000</v>
      </c>
      <c r="M44" s="23">
        <f>L44*1.12</f>
        <v>414400.00000000006</v>
      </c>
      <c r="N44" s="26"/>
      <c r="O44" s="26"/>
      <c r="Q44" s="16"/>
      <c r="R44" s="16"/>
    </row>
    <row r="45" spans="1:18" ht="45.75" customHeight="1">
      <c r="A45" s="24">
        <v>31</v>
      </c>
      <c r="B45" s="1"/>
      <c r="C45" s="43" t="s">
        <v>733</v>
      </c>
      <c r="D45" s="1" t="s">
        <v>17</v>
      </c>
      <c r="E45" s="1"/>
      <c r="F45" s="43" t="s">
        <v>734</v>
      </c>
      <c r="G45" s="14" t="s">
        <v>738</v>
      </c>
      <c r="H45" s="43">
        <v>1</v>
      </c>
      <c r="I45" s="28">
        <v>400000</v>
      </c>
      <c r="J45" s="1" t="s">
        <v>735</v>
      </c>
      <c r="K45" s="24" t="s">
        <v>512</v>
      </c>
      <c r="L45" s="28">
        <f t="shared" si="0"/>
        <v>400000</v>
      </c>
      <c r="M45" s="23">
        <f t="shared" si="1"/>
        <v>448000.00000000006</v>
      </c>
      <c r="N45" s="26"/>
      <c r="O45" s="26"/>
    </row>
    <row r="46" spans="1:18" s="89" customFormat="1" ht="45.75" customHeight="1">
      <c r="A46" s="45" t="s">
        <v>743</v>
      </c>
      <c r="B46" s="1"/>
      <c r="C46" s="53" t="s">
        <v>733</v>
      </c>
      <c r="D46" s="1" t="s">
        <v>17</v>
      </c>
      <c r="E46" s="1"/>
      <c r="F46" s="43" t="s">
        <v>736</v>
      </c>
      <c r="G46" s="14" t="s">
        <v>738</v>
      </c>
      <c r="H46" s="43">
        <v>1</v>
      </c>
      <c r="I46" s="28">
        <v>280000</v>
      </c>
      <c r="J46" s="1" t="s">
        <v>63</v>
      </c>
      <c r="K46" s="24" t="s">
        <v>512</v>
      </c>
      <c r="L46" s="28">
        <f t="shared" si="0"/>
        <v>280000</v>
      </c>
      <c r="M46" s="23">
        <f t="shared" si="1"/>
        <v>313600.00000000006</v>
      </c>
      <c r="N46" s="26"/>
      <c r="O46" s="26"/>
      <c r="Q46" s="16"/>
      <c r="R46" s="16"/>
    </row>
    <row r="47" spans="1:18" ht="45.75" customHeight="1">
      <c r="A47" s="24">
        <v>33</v>
      </c>
      <c r="B47" s="1" t="s">
        <v>118</v>
      </c>
      <c r="C47" s="43" t="s">
        <v>119</v>
      </c>
      <c r="D47" s="1" t="s">
        <v>17</v>
      </c>
      <c r="E47" s="1" t="s">
        <v>120</v>
      </c>
      <c r="F47" s="43" t="s">
        <v>121</v>
      </c>
      <c r="G47" s="14" t="s">
        <v>20</v>
      </c>
      <c r="H47" s="43">
        <v>1</v>
      </c>
      <c r="I47" s="28">
        <v>220000</v>
      </c>
      <c r="J47" s="1" t="s">
        <v>63</v>
      </c>
      <c r="K47" s="24" t="s">
        <v>22</v>
      </c>
      <c r="L47" s="28">
        <f t="shared" si="0"/>
        <v>220000</v>
      </c>
      <c r="M47" s="23">
        <f t="shared" si="1"/>
        <v>246400.00000000003</v>
      </c>
      <c r="N47" s="26"/>
      <c r="O47" s="26"/>
    </row>
    <row r="48" spans="1:18" ht="69" customHeight="1">
      <c r="A48" s="24">
        <v>34</v>
      </c>
      <c r="B48" s="1"/>
      <c r="C48" s="43" t="s">
        <v>737</v>
      </c>
      <c r="D48" s="1" t="s">
        <v>17</v>
      </c>
      <c r="E48" s="1" t="s">
        <v>120</v>
      </c>
      <c r="F48" s="43" t="s">
        <v>121</v>
      </c>
      <c r="G48" s="14" t="s">
        <v>738</v>
      </c>
      <c r="H48" s="43">
        <v>1</v>
      </c>
      <c r="I48" s="28">
        <v>220000</v>
      </c>
      <c r="J48" s="1" t="s">
        <v>63</v>
      </c>
      <c r="K48" s="24" t="s">
        <v>512</v>
      </c>
      <c r="L48" s="28">
        <f>H48*I48</f>
        <v>220000</v>
      </c>
      <c r="M48" s="23">
        <f>L48*1.12</f>
        <v>246400.00000000003</v>
      </c>
      <c r="N48" s="26"/>
      <c r="O48" s="26"/>
    </row>
    <row r="49" spans="1:18" s="89" customFormat="1" ht="69" customHeight="1">
      <c r="A49" s="49">
        <v>35</v>
      </c>
      <c r="B49" s="1"/>
      <c r="C49" s="43" t="s">
        <v>739</v>
      </c>
      <c r="D49" s="1" t="s">
        <v>17</v>
      </c>
      <c r="E49" s="1"/>
      <c r="F49" s="43" t="s">
        <v>740</v>
      </c>
      <c r="G49" s="14" t="s">
        <v>20</v>
      </c>
      <c r="H49" s="43">
        <v>1</v>
      </c>
      <c r="I49" s="28">
        <v>400000</v>
      </c>
      <c r="J49" s="1" t="s">
        <v>63</v>
      </c>
      <c r="K49" s="24" t="s">
        <v>512</v>
      </c>
      <c r="L49" s="28">
        <f t="shared" si="0"/>
        <v>400000</v>
      </c>
      <c r="M49" s="23">
        <f t="shared" si="1"/>
        <v>448000.00000000006</v>
      </c>
      <c r="N49" s="26"/>
      <c r="O49" s="26"/>
      <c r="Q49" s="16"/>
      <c r="R49" s="16"/>
    </row>
    <row r="50" spans="1:18" ht="44.25" customHeight="1">
      <c r="A50" s="24">
        <v>36</v>
      </c>
      <c r="B50" s="1" t="s">
        <v>122</v>
      </c>
      <c r="C50" s="14" t="s">
        <v>123</v>
      </c>
      <c r="D50" s="1" t="s">
        <v>17</v>
      </c>
      <c r="E50" s="1" t="s">
        <v>124</v>
      </c>
      <c r="F50" s="14" t="s">
        <v>125</v>
      </c>
      <c r="G50" s="14" t="s">
        <v>20</v>
      </c>
      <c r="H50" s="43">
        <v>16</v>
      </c>
      <c r="I50" s="28">
        <v>7500</v>
      </c>
      <c r="J50" s="1" t="s">
        <v>63</v>
      </c>
      <c r="K50" s="24" t="s">
        <v>22</v>
      </c>
      <c r="L50" s="28">
        <f t="shared" si="0"/>
        <v>120000</v>
      </c>
      <c r="M50" s="23">
        <f t="shared" si="1"/>
        <v>134400</v>
      </c>
      <c r="N50" s="26"/>
      <c r="O50" s="26"/>
    </row>
    <row r="51" spans="1:18" ht="68.25" customHeight="1">
      <c r="A51" s="45" t="s">
        <v>744</v>
      </c>
      <c r="B51" s="1"/>
      <c r="C51" s="14" t="s">
        <v>123</v>
      </c>
      <c r="D51" s="1" t="s">
        <v>17</v>
      </c>
      <c r="E51" s="1" t="s">
        <v>124</v>
      </c>
      <c r="F51" s="14" t="s">
        <v>125</v>
      </c>
      <c r="G51" s="14" t="s">
        <v>20</v>
      </c>
      <c r="H51" s="43">
        <v>5</v>
      </c>
      <c r="I51" s="28">
        <v>7500</v>
      </c>
      <c r="J51" s="1" t="s">
        <v>63</v>
      </c>
      <c r="K51" s="24" t="s">
        <v>512</v>
      </c>
      <c r="L51" s="28">
        <f>H51*I51</f>
        <v>37500</v>
      </c>
      <c r="M51" s="23">
        <f>L51*1.12</f>
        <v>42000.000000000007</v>
      </c>
      <c r="N51" s="26"/>
      <c r="O51" s="26"/>
    </row>
    <row r="52" spans="1:18" s="89" customFormat="1" ht="54.75" customHeight="1">
      <c r="A52" s="24">
        <v>38</v>
      </c>
      <c r="B52" s="1" t="s">
        <v>98</v>
      </c>
      <c r="C52" s="13" t="s">
        <v>99</v>
      </c>
      <c r="D52" s="1" t="s">
        <v>17</v>
      </c>
      <c r="E52" s="1" t="s">
        <v>126</v>
      </c>
      <c r="F52" s="13" t="s">
        <v>127</v>
      </c>
      <c r="G52" s="14" t="s">
        <v>20</v>
      </c>
      <c r="H52" s="43">
        <v>25</v>
      </c>
      <c r="I52" s="28">
        <v>2500</v>
      </c>
      <c r="J52" s="1" t="s">
        <v>63</v>
      </c>
      <c r="K52" s="24" t="s">
        <v>22</v>
      </c>
      <c r="L52" s="28">
        <f t="shared" si="0"/>
        <v>62500</v>
      </c>
      <c r="M52" s="23">
        <f t="shared" si="1"/>
        <v>70000</v>
      </c>
      <c r="N52" s="26"/>
      <c r="O52" s="26"/>
      <c r="Q52" s="16"/>
      <c r="R52" s="16"/>
    </row>
    <row r="53" spans="1:18" ht="63.75" customHeight="1">
      <c r="A53" s="24">
        <v>39</v>
      </c>
      <c r="B53" s="1" t="s">
        <v>94</v>
      </c>
      <c r="C53" s="13" t="s">
        <v>128</v>
      </c>
      <c r="D53" s="1" t="s">
        <v>38</v>
      </c>
      <c r="E53" s="1" t="s">
        <v>129</v>
      </c>
      <c r="F53" s="13" t="s">
        <v>130</v>
      </c>
      <c r="G53" s="14" t="s">
        <v>20</v>
      </c>
      <c r="H53" s="43">
        <v>8</v>
      </c>
      <c r="I53" s="28">
        <v>23000</v>
      </c>
      <c r="J53" s="1" t="s">
        <v>63</v>
      </c>
      <c r="K53" s="24" t="s">
        <v>22</v>
      </c>
      <c r="L53" s="28">
        <f t="shared" si="0"/>
        <v>184000</v>
      </c>
      <c r="M53" s="23">
        <f t="shared" si="1"/>
        <v>206080.00000000003</v>
      </c>
      <c r="N53" s="26"/>
      <c r="O53" s="36"/>
    </row>
    <row r="54" spans="1:18" s="89" customFormat="1" ht="63.75" customHeight="1">
      <c r="A54" s="24">
        <v>40</v>
      </c>
      <c r="B54" s="1"/>
      <c r="C54" s="13" t="s">
        <v>128</v>
      </c>
      <c r="D54" s="1" t="s">
        <v>17</v>
      </c>
      <c r="E54" s="1" t="s">
        <v>129</v>
      </c>
      <c r="F54" s="13" t="s">
        <v>130</v>
      </c>
      <c r="G54" s="14" t="s">
        <v>20</v>
      </c>
      <c r="H54" s="43">
        <v>6</v>
      </c>
      <c r="I54" s="28">
        <v>23000</v>
      </c>
      <c r="J54" s="1" t="s">
        <v>63</v>
      </c>
      <c r="K54" s="24" t="s">
        <v>512</v>
      </c>
      <c r="L54" s="28">
        <f>H54*I54</f>
        <v>138000</v>
      </c>
      <c r="M54" s="23">
        <f>L54*1.12</f>
        <v>154560.00000000003</v>
      </c>
      <c r="N54" s="26"/>
      <c r="O54" s="36"/>
      <c r="Q54" s="16"/>
      <c r="R54" s="16"/>
    </row>
    <row r="55" spans="1:18" s="94" customFormat="1" ht="44.25" customHeight="1">
      <c r="A55" s="24">
        <v>41</v>
      </c>
      <c r="B55" s="1" t="s">
        <v>131</v>
      </c>
      <c r="C55" s="13" t="s">
        <v>132</v>
      </c>
      <c r="D55" s="1" t="s">
        <v>38</v>
      </c>
      <c r="E55" s="1" t="s">
        <v>133</v>
      </c>
      <c r="F55" s="13" t="s">
        <v>134</v>
      </c>
      <c r="G55" s="14" t="s">
        <v>20</v>
      </c>
      <c r="H55" s="43">
        <v>8</v>
      </c>
      <c r="I55" s="28">
        <v>15950</v>
      </c>
      <c r="J55" s="1" t="s">
        <v>63</v>
      </c>
      <c r="K55" s="24" t="s">
        <v>22</v>
      </c>
      <c r="L55" s="28">
        <f t="shared" si="0"/>
        <v>127600</v>
      </c>
      <c r="M55" s="23">
        <f t="shared" si="1"/>
        <v>142912</v>
      </c>
      <c r="N55" s="26"/>
      <c r="O55" s="26"/>
      <c r="Q55" s="16"/>
      <c r="R55" s="16"/>
    </row>
    <row r="56" spans="1:18" ht="46.5" customHeight="1">
      <c r="A56" s="24">
        <v>42</v>
      </c>
      <c r="B56" s="1"/>
      <c r="C56" s="13" t="s">
        <v>132</v>
      </c>
      <c r="D56" s="1" t="s">
        <v>17</v>
      </c>
      <c r="E56" s="1" t="s">
        <v>133</v>
      </c>
      <c r="F56" s="13" t="s">
        <v>134</v>
      </c>
      <c r="G56" s="14" t="s">
        <v>20</v>
      </c>
      <c r="H56" s="43">
        <v>4</v>
      </c>
      <c r="I56" s="28">
        <v>25732</v>
      </c>
      <c r="J56" s="1" t="s">
        <v>63</v>
      </c>
      <c r="K56" s="24" t="s">
        <v>512</v>
      </c>
      <c r="L56" s="28">
        <f>H56*I56</f>
        <v>102928</v>
      </c>
      <c r="M56" s="23">
        <f>L56*1.12</f>
        <v>115279.36000000002</v>
      </c>
      <c r="N56" s="26"/>
      <c r="O56" s="26"/>
    </row>
    <row r="57" spans="1:18" ht="44.25" customHeight="1">
      <c r="A57" s="24">
        <v>43</v>
      </c>
      <c r="B57" s="1" t="s">
        <v>135</v>
      </c>
      <c r="C57" s="13" t="s">
        <v>136</v>
      </c>
      <c r="D57" s="1" t="s">
        <v>70</v>
      </c>
      <c r="E57" s="1" t="s">
        <v>135</v>
      </c>
      <c r="F57" s="13" t="s">
        <v>136</v>
      </c>
      <c r="G57" s="14" t="s">
        <v>20</v>
      </c>
      <c r="H57" s="43">
        <v>1</v>
      </c>
      <c r="I57" s="28">
        <v>8097429</v>
      </c>
      <c r="J57" s="1" t="s">
        <v>137</v>
      </c>
      <c r="K57" s="24" t="s">
        <v>22</v>
      </c>
      <c r="L57" s="28">
        <f t="shared" si="0"/>
        <v>8097429</v>
      </c>
      <c r="M57" s="23">
        <f t="shared" si="1"/>
        <v>9069120.4800000004</v>
      </c>
      <c r="N57" s="26"/>
      <c r="O57" s="26"/>
    </row>
    <row r="58" spans="1:18" ht="54.75" customHeight="1">
      <c r="A58" s="24">
        <v>45</v>
      </c>
      <c r="B58" s="1" t="s">
        <v>138</v>
      </c>
      <c r="C58" s="14" t="s">
        <v>139</v>
      </c>
      <c r="D58" s="14" t="s">
        <v>17</v>
      </c>
      <c r="E58" s="14" t="s">
        <v>140</v>
      </c>
      <c r="F58" s="14" t="s">
        <v>141</v>
      </c>
      <c r="G58" s="14" t="s">
        <v>142</v>
      </c>
      <c r="H58" s="43">
        <v>1</v>
      </c>
      <c r="I58" s="28">
        <v>477679</v>
      </c>
      <c r="J58" s="1" t="s">
        <v>143</v>
      </c>
      <c r="K58" s="24" t="s">
        <v>22</v>
      </c>
      <c r="L58" s="28">
        <f t="shared" si="0"/>
        <v>477679</v>
      </c>
      <c r="M58" s="23">
        <f t="shared" si="1"/>
        <v>535000.4800000001</v>
      </c>
      <c r="N58" s="26"/>
      <c r="O58" s="36"/>
    </row>
    <row r="59" spans="1:18" ht="51.75" customHeight="1">
      <c r="A59" s="24">
        <v>46</v>
      </c>
      <c r="B59" s="1" t="s">
        <v>138</v>
      </c>
      <c r="C59" s="47" t="s">
        <v>139</v>
      </c>
      <c r="D59" s="14" t="s">
        <v>17</v>
      </c>
      <c r="E59" s="47" t="s">
        <v>144</v>
      </c>
      <c r="F59" s="47" t="s">
        <v>145</v>
      </c>
      <c r="G59" s="14" t="s">
        <v>142</v>
      </c>
      <c r="H59" s="43">
        <v>1</v>
      </c>
      <c r="I59" s="28">
        <v>29475</v>
      </c>
      <c r="J59" s="1" t="s">
        <v>143</v>
      </c>
      <c r="K59" s="24" t="s">
        <v>22</v>
      </c>
      <c r="L59" s="28">
        <f t="shared" si="0"/>
        <v>29475</v>
      </c>
      <c r="M59" s="23">
        <f t="shared" si="1"/>
        <v>33012</v>
      </c>
      <c r="N59" s="26"/>
      <c r="O59" s="36"/>
    </row>
    <row r="60" spans="1:18" ht="61.5" customHeight="1">
      <c r="A60" s="24">
        <v>47</v>
      </c>
      <c r="B60" s="1" t="s">
        <v>138</v>
      </c>
      <c r="C60" s="14" t="s">
        <v>139</v>
      </c>
      <c r="D60" s="14" t="s">
        <v>17</v>
      </c>
      <c r="E60" s="14" t="s">
        <v>146</v>
      </c>
      <c r="F60" s="14" t="s">
        <v>147</v>
      </c>
      <c r="G60" s="14" t="s">
        <v>142</v>
      </c>
      <c r="H60" s="43">
        <v>29</v>
      </c>
      <c r="I60" s="28">
        <v>55580</v>
      </c>
      <c r="J60" s="1" t="s">
        <v>143</v>
      </c>
      <c r="K60" s="24" t="s">
        <v>22</v>
      </c>
      <c r="L60" s="28">
        <f t="shared" si="0"/>
        <v>1611820</v>
      </c>
      <c r="M60" s="23">
        <f t="shared" si="1"/>
        <v>1805238.4000000001</v>
      </c>
      <c r="N60" s="26"/>
      <c r="O60" s="26"/>
    </row>
    <row r="61" spans="1:18" ht="57" customHeight="1">
      <c r="A61" s="24">
        <v>48</v>
      </c>
      <c r="B61" s="1" t="s">
        <v>138</v>
      </c>
      <c r="C61" s="14" t="s">
        <v>139</v>
      </c>
      <c r="D61" s="14" t="s">
        <v>17</v>
      </c>
      <c r="E61" s="14" t="s">
        <v>148</v>
      </c>
      <c r="F61" s="14" t="s">
        <v>149</v>
      </c>
      <c r="G61" s="14" t="s">
        <v>142</v>
      </c>
      <c r="H61" s="43">
        <v>29</v>
      </c>
      <c r="I61" s="28">
        <v>29375</v>
      </c>
      <c r="J61" s="1" t="s">
        <v>143</v>
      </c>
      <c r="K61" s="24" t="s">
        <v>22</v>
      </c>
      <c r="L61" s="28">
        <f t="shared" si="0"/>
        <v>851875</v>
      </c>
      <c r="M61" s="23">
        <f t="shared" si="1"/>
        <v>954100.00000000012</v>
      </c>
      <c r="N61" s="26"/>
      <c r="O61" s="26"/>
    </row>
    <row r="62" spans="1:18" ht="43.5" customHeight="1">
      <c r="A62" s="24">
        <v>49</v>
      </c>
      <c r="B62" s="1" t="s">
        <v>138</v>
      </c>
      <c r="C62" s="14" t="s">
        <v>139</v>
      </c>
      <c r="D62" s="14" t="s">
        <v>17</v>
      </c>
      <c r="E62" s="14" t="s">
        <v>150</v>
      </c>
      <c r="F62" s="14" t="s">
        <v>151</v>
      </c>
      <c r="G62" s="14" t="s">
        <v>142</v>
      </c>
      <c r="H62" s="43">
        <v>1</v>
      </c>
      <c r="I62" s="28">
        <v>22320</v>
      </c>
      <c r="J62" s="1" t="s">
        <v>143</v>
      </c>
      <c r="K62" s="24" t="s">
        <v>22</v>
      </c>
      <c r="L62" s="28">
        <f t="shared" si="0"/>
        <v>22320</v>
      </c>
      <c r="M62" s="23">
        <f t="shared" si="1"/>
        <v>24998.400000000001</v>
      </c>
      <c r="N62" s="26"/>
      <c r="O62" s="26"/>
    </row>
    <row r="63" spans="1:18" ht="40.5" customHeight="1">
      <c r="A63" s="24">
        <v>50</v>
      </c>
      <c r="B63" s="1" t="s">
        <v>138</v>
      </c>
      <c r="C63" s="14" t="s">
        <v>139</v>
      </c>
      <c r="D63" s="14" t="s">
        <v>17</v>
      </c>
      <c r="E63" s="14" t="s">
        <v>152</v>
      </c>
      <c r="F63" s="14" t="s">
        <v>153</v>
      </c>
      <c r="G63" s="14" t="s">
        <v>142</v>
      </c>
      <c r="H63" s="43">
        <v>1</v>
      </c>
      <c r="I63" s="28">
        <v>135000</v>
      </c>
      <c r="J63" s="1" t="s">
        <v>143</v>
      </c>
      <c r="K63" s="24" t="s">
        <v>22</v>
      </c>
      <c r="L63" s="28">
        <f t="shared" si="0"/>
        <v>135000</v>
      </c>
      <c r="M63" s="23">
        <f t="shared" si="1"/>
        <v>151200</v>
      </c>
      <c r="N63" s="26"/>
      <c r="O63" s="26"/>
    </row>
    <row r="64" spans="1:18" ht="56.25" customHeight="1">
      <c r="A64" s="24">
        <v>51</v>
      </c>
      <c r="B64" s="1" t="s">
        <v>138</v>
      </c>
      <c r="C64" s="14" t="s">
        <v>139</v>
      </c>
      <c r="D64" s="14" t="s">
        <v>17</v>
      </c>
      <c r="E64" s="54" t="s">
        <v>154</v>
      </c>
      <c r="F64" s="14" t="s">
        <v>154</v>
      </c>
      <c r="G64" s="14" t="s">
        <v>142</v>
      </c>
      <c r="H64" s="43">
        <v>1</v>
      </c>
      <c r="I64" s="28">
        <v>714286</v>
      </c>
      <c r="J64" s="1" t="s">
        <v>143</v>
      </c>
      <c r="K64" s="24" t="s">
        <v>22</v>
      </c>
      <c r="L64" s="28">
        <f t="shared" si="0"/>
        <v>714286</v>
      </c>
      <c r="M64" s="23">
        <f t="shared" si="1"/>
        <v>800000.32000000007</v>
      </c>
      <c r="N64" s="26"/>
      <c r="O64" s="26"/>
    </row>
    <row r="65" spans="1:18" ht="45" customHeight="1">
      <c r="A65" s="24">
        <v>52</v>
      </c>
      <c r="B65" s="1" t="s">
        <v>138</v>
      </c>
      <c r="C65" s="14" t="s">
        <v>139</v>
      </c>
      <c r="D65" s="14" t="s">
        <v>17</v>
      </c>
      <c r="E65" s="54" t="s">
        <v>155</v>
      </c>
      <c r="F65" s="14" t="s">
        <v>155</v>
      </c>
      <c r="G65" s="14" t="s">
        <v>142</v>
      </c>
      <c r="H65" s="43">
        <v>1</v>
      </c>
      <c r="I65" s="28">
        <v>986607</v>
      </c>
      <c r="J65" s="1" t="s">
        <v>143</v>
      </c>
      <c r="K65" s="24" t="s">
        <v>22</v>
      </c>
      <c r="L65" s="28">
        <f t="shared" si="0"/>
        <v>986607</v>
      </c>
      <c r="M65" s="23">
        <f t="shared" si="1"/>
        <v>1104999.8400000001</v>
      </c>
      <c r="N65" s="26"/>
      <c r="O65" s="26"/>
    </row>
    <row r="66" spans="1:18" ht="47.25" customHeight="1">
      <c r="A66" s="24">
        <v>53</v>
      </c>
      <c r="B66" s="1" t="s">
        <v>138</v>
      </c>
      <c r="C66" s="14" t="s">
        <v>139</v>
      </c>
      <c r="D66" s="14" t="s">
        <v>17</v>
      </c>
      <c r="E66" s="14" t="s">
        <v>156</v>
      </c>
      <c r="F66" s="14" t="s">
        <v>157</v>
      </c>
      <c r="G66" s="14" t="s">
        <v>142</v>
      </c>
      <c r="H66" s="43">
        <v>1</v>
      </c>
      <c r="I66" s="28">
        <v>180792</v>
      </c>
      <c r="J66" s="1" t="s">
        <v>143</v>
      </c>
      <c r="K66" s="24" t="s">
        <v>22</v>
      </c>
      <c r="L66" s="28">
        <f t="shared" si="0"/>
        <v>180792</v>
      </c>
      <c r="M66" s="23">
        <f t="shared" si="1"/>
        <v>202487.04000000001</v>
      </c>
      <c r="N66" s="26"/>
      <c r="O66" s="26"/>
    </row>
    <row r="67" spans="1:18" s="3" customFormat="1" ht="45.75" customHeight="1">
      <c r="A67" s="24">
        <v>54</v>
      </c>
      <c r="B67" s="1" t="s">
        <v>138</v>
      </c>
      <c r="C67" s="47" t="s">
        <v>139</v>
      </c>
      <c r="D67" s="14" t="s">
        <v>70</v>
      </c>
      <c r="E67" s="14" t="s">
        <v>158</v>
      </c>
      <c r="F67" s="47" t="s">
        <v>159</v>
      </c>
      <c r="G67" s="47" t="s">
        <v>142</v>
      </c>
      <c r="H67" s="43">
        <v>1</v>
      </c>
      <c r="I67" s="28">
        <v>8000000</v>
      </c>
      <c r="J67" s="1" t="s">
        <v>143</v>
      </c>
      <c r="K67" s="24" t="s">
        <v>22</v>
      </c>
      <c r="L67" s="28">
        <f t="shared" si="0"/>
        <v>8000000</v>
      </c>
      <c r="M67" s="23">
        <f t="shared" si="1"/>
        <v>8960000</v>
      </c>
      <c r="N67" s="26"/>
      <c r="O67" s="26"/>
      <c r="Q67" s="9"/>
      <c r="R67" s="9"/>
    </row>
    <row r="68" spans="1:18" ht="42" customHeight="1">
      <c r="A68" s="24">
        <v>55</v>
      </c>
      <c r="B68" s="1" t="s">
        <v>138</v>
      </c>
      <c r="C68" s="47" t="s">
        <v>139</v>
      </c>
      <c r="D68" s="14" t="s">
        <v>17</v>
      </c>
      <c r="E68" s="14" t="s">
        <v>160</v>
      </c>
      <c r="F68" s="47" t="s">
        <v>161</v>
      </c>
      <c r="G68" s="47" t="s">
        <v>142</v>
      </c>
      <c r="H68" s="43">
        <v>1</v>
      </c>
      <c r="I68" s="28">
        <v>15000</v>
      </c>
      <c r="J68" s="1" t="s">
        <v>143</v>
      </c>
      <c r="K68" s="24" t="s">
        <v>22</v>
      </c>
      <c r="L68" s="28">
        <f t="shared" si="0"/>
        <v>15000</v>
      </c>
      <c r="M68" s="23">
        <f t="shared" si="1"/>
        <v>16800</v>
      </c>
      <c r="N68" s="26"/>
      <c r="O68" s="26"/>
      <c r="P68" s="4"/>
    </row>
    <row r="69" spans="1:18" ht="45" customHeight="1">
      <c r="A69" s="24">
        <v>56</v>
      </c>
      <c r="B69" s="1" t="s">
        <v>138</v>
      </c>
      <c r="C69" s="47" t="s">
        <v>139</v>
      </c>
      <c r="D69" s="14" t="s">
        <v>17</v>
      </c>
      <c r="E69" s="14" t="s">
        <v>162</v>
      </c>
      <c r="F69" s="47" t="s">
        <v>163</v>
      </c>
      <c r="G69" s="47" t="s">
        <v>142</v>
      </c>
      <c r="H69" s="43">
        <v>1</v>
      </c>
      <c r="I69" s="28">
        <v>10000</v>
      </c>
      <c r="J69" s="1" t="s">
        <v>143</v>
      </c>
      <c r="K69" s="49" t="s">
        <v>22</v>
      </c>
      <c r="L69" s="28">
        <f t="shared" si="0"/>
        <v>10000</v>
      </c>
      <c r="M69" s="23">
        <f t="shared" si="1"/>
        <v>11200.000000000002</v>
      </c>
      <c r="N69" s="26"/>
      <c r="O69" s="26"/>
    </row>
    <row r="70" spans="1:18" ht="44.25" customHeight="1">
      <c r="A70" s="24">
        <v>57</v>
      </c>
      <c r="B70" s="1" t="s">
        <v>164</v>
      </c>
      <c r="C70" s="14" t="s">
        <v>165</v>
      </c>
      <c r="D70" s="1" t="s">
        <v>17</v>
      </c>
      <c r="E70" s="1" t="s">
        <v>166</v>
      </c>
      <c r="F70" s="14" t="s">
        <v>165</v>
      </c>
      <c r="G70" s="44" t="s">
        <v>20</v>
      </c>
      <c r="H70" s="43">
        <v>40</v>
      </c>
      <c r="I70" s="28">
        <f>136</f>
        <v>136</v>
      </c>
      <c r="J70" s="1" t="s">
        <v>63</v>
      </c>
      <c r="K70" s="24" t="s">
        <v>22</v>
      </c>
      <c r="L70" s="28">
        <f t="shared" si="0"/>
        <v>5440</v>
      </c>
      <c r="M70" s="23">
        <f t="shared" si="1"/>
        <v>6092.8</v>
      </c>
      <c r="N70" s="26"/>
      <c r="O70" s="26"/>
    </row>
    <row r="71" spans="1:18" ht="42.75" customHeight="1">
      <c r="A71" s="24">
        <v>58</v>
      </c>
      <c r="B71" s="14" t="s">
        <v>167</v>
      </c>
      <c r="C71" s="14" t="s">
        <v>167</v>
      </c>
      <c r="D71" s="1" t="s">
        <v>17</v>
      </c>
      <c r="E71" s="14" t="s">
        <v>167</v>
      </c>
      <c r="F71" s="14" t="s">
        <v>167</v>
      </c>
      <c r="G71" s="14" t="s">
        <v>49</v>
      </c>
      <c r="H71" s="43">
        <v>50</v>
      </c>
      <c r="I71" s="28">
        <f>136</f>
        <v>136</v>
      </c>
      <c r="J71" s="1" t="s">
        <v>63</v>
      </c>
      <c r="K71" s="24" t="s">
        <v>22</v>
      </c>
      <c r="L71" s="28">
        <f t="shared" si="0"/>
        <v>6800</v>
      </c>
      <c r="M71" s="23">
        <f t="shared" si="1"/>
        <v>7616.0000000000009</v>
      </c>
      <c r="N71" s="26"/>
      <c r="O71" s="26"/>
    </row>
    <row r="72" spans="1:18" ht="43.5" customHeight="1">
      <c r="A72" s="24">
        <v>59</v>
      </c>
      <c r="B72" s="14" t="s">
        <v>168</v>
      </c>
      <c r="C72" s="14" t="s">
        <v>168</v>
      </c>
      <c r="D72" s="1" t="s">
        <v>17</v>
      </c>
      <c r="E72" s="14" t="s">
        <v>168</v>
      </c>
      <c r="F72" s="14" t="s">
        <v>168</v>
      </c>
      <c r="G72" s="14" t="s">
        <v>20</v>
      </c>
      <c r="H72" s="43">
        <v>50</v>
      </c>
      <c r="I72" s="28">
        <v>255</v>
      </c>
      <c r="J72" s="1" t="s">
        <v>63</v>
      </c>
      <c r="K72" s="24" t="s">
        <v>22</v>
      </c>
      <c r="L72" s="28">
        <f t="shared" si="0"/>
        <v>12750</v>
      </c>
      <c r="M72" s="23">
        <f t="shared" si="1"/>
        <v>14280.000000000002</v>
      </c>
      <c r="N72" s="26"/>
      <c r="O72" s="26"/>
    </row>
    <row r="73" spans="1:18" ht="38.25" customHeight="1">
      <c r="A73" s="24">
        <v>60</v>
      </c>
      <c r="B73" s="14" t="s">
        <v>169</v>
      </c>
      <c r="C73" s="14" t="s">
        <v>169</v>
      </c>
      <c r="D73" s="1" t="s">
        <v>17</v>
      </c>
      <c r="E73" s="14" t="s">
        <v>170</v>
      </c>
      <c r="F73" s="14" t="s">
        <v>171</v>
      </c>
      <c r="G73" s="14" t="s">
        <v>20</v>
      </c>
      <c r="H73" s="43">
        <v>100</v>
      </c>
      <c r="I73" s="28">
        <v>255</v>
      </c>
      <c r="J73" s="1" t="s">
        <v>63</v>
      </c>
      <c r="K73" s="24" t="s">
        <v>22</v>
      </c>
      <c r="L73" s="28">
        <f t="shared" si="0"/>
        <v>25500</v>
      </c>
      <c r="M73" s="23">
        <f t="shared" si="1"/>
        <v>28560.000000000004</v>
      </c>
      <c r="N73" s="26"/>
      <c r="O73" s="26"/>
    </row>
    <row r="74" spans="1:18" s="3" customFormat="1" ht="73.5" customHeight="1">
      <c r="A74" s="24">
        <v>61</v>
      </c>
      <c r="B74" s="1" t="s">
        <v>172</v>
      </c>
      <c r="C74" s="14" t="s">
        <v>173</v>
      </c>
      <c r="D74" s="1" t="s">
        <v>17</v>
      </c>
      <c r="E74" s="13" t="s">
        <v>174</v>
      </c>
      <c r="F74" s="14" t="s">
        <v>175</v>
      </c>
      <c r="G74" s="14" t="s">
        <v>20</v>
      </c>
      <c r="H74" s="43">
        <v>2000</v>
      </c>
      <c r="I74" s="28">
        <v>22</v>
      </c>
      <c r="J74" s="1" t="s">
        <v>63</v>
      </c>
      <c r="K74" s="24" t="s">
        <v>22</v>
      </c>
      <c r="L74" s="28">
        <f t="shared" si="0"/>
        <v>44000</v>
      </c>
      <c r="M74" s="23">
        <f t="shared" si="1"/>
        <v>49280.000000000007</v>
      </c>
      <c r="N74" s="26"/>
      <c r="O74" s="26"/>
      <c r="Q74" s="9"/>
      <c r="R74" s="9"/>
    </row>
    <row r="75" spans="1:18" s="3" customFormat="1" ht="40.5" customHeight="1">
      <c r="A75" s="24">
        <v>62</v>
      </c>
      <c r="B75" s="1" t="s">
        <v>176</v>
      </c>
      <c r="C75" s="14" t="s">
        <v>177</v>
      </c>
      <c r="D75" s="1" t="s">
        <v>17</v>
      </c>
      <c r="E75" s="13" t="s">
        <v>178</v>
      </c>
      <c r="F75" s="14" t="s">
        <v>179</v>
      </c>
      <c r="G75" s="14" t="s">
        <v>49</v>
      </c>
      <c r="H75" s="43">
        <v>181</v>
      </c>
      <c r="I75" s="28">
        <v>500</v>
      </c>
      <c r="J75" s="1" t="s">
        <v>745</v>
      </c>
      <c r="K75" s="24" t="s">
        <v>22</v>
      </c>
      <c r="L75" s="28">
        <f t="shared" si="0"/>
        <v>90500</v>
      </c>
      <c r="M75" s="23">
        <f t="shared" si="1"/>
        <v>101360.00000000001</v>
      </c>
      <c r="N75" s="26"/>
      <c r="O75" s="26"/>
      <c r="Q75" s="9"/>
      <c r="R75" s="9"/>
    </row>
    <row r="76" spans="1:18" s="3" customFormat="1" ht="63.75" customHeight="1">
      <c r="A76" s="24">
        <v>63</v>
      </c>
      <c r="B76" s="1" t="s">
        <v>181</v>
      </c>
      <c r="C76" s="43" t="s">
        <v>182</v>
      </c>
      <c r="D76" s="1" t="s">
        <v>38</v>
      </c>
      <c r="E76" s="13" t="s">
        <v>183</v>
      </c>
      <c r="F76" s="43" t="s">
        <v>184</v>
      </c>
      <c r="G76" s="14" t="s">
        <v>20</v>
      </c>
      <c r="H76" s="43">
        <v>14</v>
      </c>
      <c r="I76" s="28">
        <f>10000</f>
        <v>10000</v>
      </c>
      <c r="J76" s="1" t="s">
        <v>63</v>
      </c>
      <c r="K76" s="24" t="s">
        <v>22</v>
      </c>
      <c r="L76" s="28">
        <f t="shared" si="0"/>
        <v>140000</v>
      </c>
      <c r="M76" s="23">
        <f t="shared" si="1"/>
        <v>156800.00000000003</v>
      </c>
      <c r="N76" s="26"/>
      <c r="O76" s="26"/>
      <c r="Q76" s="9"/>
      <c r="R76" s="9"/>
    </row>
    <row r="77" spans="1:18" s="3" customFormat="1" ht="39" customHeight="1">
      <c r="A77" s="24">
        <v>64</v>
      </c>
      <c r="B77" s="54" t="s">
        <v>185</v>
      </c>
      <c r="C77" s="14" t="s">
        <v>185</v>
      </c>
      <c r="D77" s="1" t="s">
        <v>17</v>
      </c>
      <c r="E77" s="14" t="s">
        <v>186</v>
      </c>
      <c r="F77" s="14" t="s">
        <v>186</v>
      </c>
      <c r="G77" s="14" t="s">
        <v>20</v>
      </c>
      <c r="H77" s="43">
        <v>16</v>
      </c>
      <c r="I77" s="28">
        <v>295</v>
      </c>
      <c r="J77" s="13" t="s">
        <v>187</v>
      </c>
      <c r="K77" s="24" t="s">
        <v>22</v>
      </c>
      <c r="L77" s="28">
        <f t="shared" si="0"/>
        <v>4720</v>
      </c>
      <c r="M77" s="23">
        <f t="shared" si="1"/>
        <v>5286.4000000000005</v>
      </c>
      <c r="N77" s="26"/>
      <c r="O77" s="26"/>
      <c r="Q77" s="9"/>
      <c r="R77" s="9"/>
    </row>
    <row r="78" spans="1:18" s="3" customFormat="1" ht="48.75" customHeight="1">
      <c r="A78" s="24">
        <v>65</v>
      </c>
      <c r="B78" s="1" t="s">
        <v>188</v>
      </c>
      <c r="C78" s="47" t="s">
        <v>189</v>
      </c>
      <c r="D78" s="1" t="s">
        <v>17</v>
      </c>
      <c r="E78" s="1" t="s">
        <v>188</v>
      </c>
      <c r="F78" s="47" t="s">
        <v>189</v>
      </c>
      <c r="G78" s="14" t="s">
        <v>49</v>
      </c>
      <c r="H78" s="43">
        <v>3</v>
      </c>
      <c r="I78" s="28">
        <f>50000</f>
        <v>50000</v>
      </c>
      <c r="J78" s="13" t="s">
        <v>187</v>
      </c>
      <c r="K78" s="24" t="s">
        <v>22</v>
      </c>
      <c r="L78" s="28">
        <f t="shared" si="0"/>
        <v>150000</v>
      </c>
      <c r="M78" s="23">
        <f t="shared" si="1"/>
        <v>168000.00000000003</v>
      </c>
      <c r="N78" s="26"/>
      <c r="O78" s="26"/>
      <c r="Q78" s="9"/>
      <c r="R78" s="9"/>
    </row>
    <row r="79" spans="1:18" s="3" customFormat="1" ht="39" customHeight="1">
      <c r="A79" s="24">
        <v>67</v>
      </c>
      <c r="B79" s="1" t="s">
        <v>190</v>
      </c>
      <c r="C79" s="47" t="s">
        <v>191</v>
      </c>
      <c r="D79" s="1" t="s">
        <v>17</v>
      </c>
      <c r="E79" s="1" t="s">
        <v>190</v>
      </c>
      <c r="F79" s="47" t="s">
        <v>191</v>
      </c>
      <c r="G79" s="14" t="s">
        <v>49</v>
      </c>
      <c r="H79" s="43">
        <v>15</v>
      </c>
      <c r="I79" s="28">
        <f>250</f>
        <v>250</v>
      </c>
      <c r="J79" s="13" t="s">
        <v>187</v>
      </c>
      <c r="K79" s="24" t="s">
        <v>22</v>
      </c>
      <c r="L79" s="28">
        <f t="shared" si="0"/>
        <v>3750</v>
      </c>
      <c r="M79" s="23">
        <f t="shared" si="1"/>
        <v>4200</v>
      </c>
      <c r="N79" s="26"/>
      <c r="O79" s="26"/>
      <c r="Q79" s="9"/>
      <c r="R79" s="9"/>
    </row>
    <row r="80" spans="1:18" s="3" customFormat="1" ht="78" customHeight="1">
      <c r="A80" s="24">
        <v>68</v>
      </c>
      <c r="B80" s="1" t="s">
        <v>192</v>
      </c>
      <c r="C80" s="47" t="s">
        <v>193</v>
      </c>
      <c r="D80" s="1" t="s">
        <v>17</v>
      </c>
      <c r="E80" s="1" t="s">
        <v>194</v>
      </c>
      <c r="F80" s="47" t="s">
        <v>195</v>
      </c>
      <c r="G80" s="14" t="s">
        <v>20</v>
      </c>
      <c r="H80" s="43">
        <v>15</v>
      </c>
      <c r="I80" s="28">
        <v>14286</v>
      </c>
      <c r="J80" s="13" t="s">
        <v>187</v>
      </c>
      <c r="K80" s="24" t="s">
        <v>22</v>
      </c>
      <c r="L80" s="28">
        <f t="shared" ref="L80:L135" si="2">H80*I80</f>
        <v>214290</v>
      </c>
      <c r="M80" s="23">
        <f t="shared" si="1"/>
        <v>240004.80000000002</v>
      </c>
      <c r="N80" s="26"/>
      <c r="O80" s="26"/>
      <c r="Q80" s="9"/>
      <c r="R80" s="9"/>
    </row>
    <row r="81" spans="1:18" s="3" customFormat="1" ht="40.5" customHeight="1">
      <c r="A81" s="24">
        <v>69</v>
      </c>
      <c r="B81" s="1" t="s">
        <v>192</v>
      </c>
      <c r="C81" s="14" t="s">
        <v>193</v>
      </c>
      <c r="D81" s="1" t="s">
        <v>17</v>
      </c>
      <c r="E81" s="1" t="s">
        <v>196</v>
      </c>
      <c r="F81" s="14" t="s">
        <v>197</v>
      </c>
      <c r="G81" s="14" t="s">
        <v>20</v>
      </c>
      <c r="H81" s="43">
        <v>1</v>
      </c>
      <c r="I81" s="28">
        <v>15179</v>
      </c>
      <c r="J81" s="13" t="s">
        <v>187</v>
      </c>
      <c r="K81" s="24" t="s">
        <v>22</v>
      </c>
      <c r="L81" s="28">
        <f t="shared" si="2"/>
        <v>15179</v>
      </c>
      <c r="M81" s="23">
        <f t="shared" si="1"/>
        <v>17000.480000000003</v>
      </c>
      <c r="N81" s="26"/>
      <c r="O81" s="26"/>
      <c r="Q81" s="9"/>
      <c r="R81" s="9"/>
    </row>
    <row r="82" spans="1:18" s="3" customFormat="1" ht="43.5" customHeight="1">
      <c r="A82" s="24">
        <v>70</v>
      </c>
      <c r="B82" s="1" t="s">
        <v>198</v>
      </c>
      <c r="C82" s="14" t="s">
        <v>199</v>
      </c>
      <c r="D82" s="1" t="s">
        <v>38</v>
      </c>
      <c r="E82" s="1" t="s">
        <v>200</v>
      </c>
      <c r="F82" s="14" t="s">
        <v>201</v>
      </c>
      <c r="G82" s="14" t="s">
        <v>49</v>
      </c>
      <c r="H82" s="43">
        <v>20</v>
      </c>
      <c r="I82" s="28">
        <v>281</v>
      </c>
      <c r="J82" s="13" t="s">
        <v>63</v>
      </c>
      <c r="K82" s="24" t="s">
        <v>22</v>
      </c>
      <c r="L82" s="28">
        <f t="shared" si="2"/>
        <v>5620</v>
      </c>
      <c r="M82" s="23">
        <f t="shared" si="1"/>
        <v>6294.4000000000005</v>
      </c>
      <c r="N82" s="26"/>
      <c r="O82" s="26"/>
      <c r="Q82" s="9"/>
      <c r="R82" s="9"/>
    </row>
    <row r="83" spans="1:18" s="3" customFormat="1" ht="45" customHeight="1">
      <c r="A83" s="24">
        <v>71</v>
      </c>
      <c r="B83" s="1" t="s">
        <v>202</v>
      </c>
      <c r="C83" s="14" t="s">
        <v>203</v>
      </c>
      <c r="D83" s="1" t="s">
        <v>17</v>
      </c>
      <c r="E83" s="1" t="s">
        <v>202</v>
      </c>
      <c r="F83" s="14" t="s">
        <v>203</v>
      </c>
      <c r="G83" s="14" t="s">
        <v>20</v>
      </c>
      <c r="H83" s="43">
        <v>30</v>
      </c>
      <c r="I83" s="28">
        <v>22</v>
      </c>
      <c r="J83" s="13" t="s">
        <v>63</v>
      </c>
      <c r="K83" s="24" t="s">
        <v>22</v>
      </c>
      <c r="L83" s="28">
        <f t="shared" si="2"/>
        <v>660</v>
      </c>
      <c r="M83" s="23">
        <f t="shared" ref="M83:M141" si="3">L83*1.12</f>
        <v>739.2</v>
      </c>
      <c r="N83" s="26"/>
      <c r="O83" s="26"/>
      <c r="Q83" s="9"/>
      <c r="R83" s="9"/>
    </row>
    <row r="84" spans="1:18" s="3" customFormat="1" ht="45" customHeight="1">
      <c r="A84" s="24">
        <v>72</v>
      </c>
      <c r="B84" s="1" t="s">
        <v>204</v>
      </c>
      <c r="C84" s="14" t="s">
        <v>205</v>
      </c>
      <c r="D84" s="1" t="s">
        <v>17</v>
      </c>
      <c r="E84" s="1" t="s">
        <v>204</v>
      </c>
      <c r="F84" s="14" t="s">
        <v>205</v>
      </c>
      <c r="G84" s="14" t="s">
        <v>20</v>
      </c>
      <c r="H84" s="43">
        <v>30</v>
      </c>
      <c r="I84" s="28">
        <v>22</v>
      </c>
      <c r="J84" s="13" t="s">
        <v>63</v>
      </c>
      <c r="K84" s="24" t="s">
        <v>22</v>
      </c>
      <c r="L84" s="28">
        <f t="shared" si="2"/>
        <v>660</v>
      </c>
      <c r="M84" s="23">
        <f t="shared" si="3"/>
        <v>739.2</v>
      </c>
      <c r="N84" s="26"/>
      <c r="O84" s="26"/>
      <c r="Q84" s="9"/>
      <c r="R84" s="9"/>
    </row>
    <row r="85" spans="1:18" s="3" customFormat="1" ht="39.75" customHeight="1">
      <c r="A85" s="24">
        <v>73</v>
      </c>
      <c r="B85" s="1" t="s">
        <v>206</v>
      </c>
      <c r="C85" s="47" t="s">
        <v>207</v>
      </c>
      <c r="D85" s="1" t="s">
        <v>17</v>
      </c>
      <c r="E85" s="1" t="s">
        <v>208</v>
      </c>
      <c r="F85" s="47" t="s">
        <v>209</v>
      </c>
      <c r="G85" s="14" t="s">
        <v>20</v>
      </c>
      <c r="H85" s="43">
        <v>5</v>
      </c>
      <c r="I85" s="28">
        <f>2500</f>
        <v>2500</v>
      </c>
      <c r="J85" s="13" t="s">
        <v>63</v>
      </c>
      <c r="K85" s="24" t="s">
        <v>22</v>
      </c>
      <c r="L85" s="28">
        <f t="shared" si="2"/>
        <v>12500</v>
      </c>
      <c r="M85" s="23">
        <f t="shared" si="3"/>
        <v>14000.000000000002</v>
      </c>
      <c r="N85" s="26"/>
      <c r="O85" s="26"/>
      <c r="Q85" s="9"/>
      <c r="R85" s="9"/>
    </row>
    <row r="86" spans="1:18" s="3" customFormat="1" ht="56.25" customHeight="1">
      <c r="A86" s="24">
        <v>74</v>
      </c>
      <c r="B86" s="1" t="s">
        <v>206</v>
      </c>
      <c r="C86" s="47" t="s">
        <v>207</v>
      </c>
      <c r="D86" s="1" t="s">
        <v>17</v>
      </c>
      <c r="E86" s="1" t="s">
        <v>210</v>
      </c>
      <c r="F86" s="47" t="s">
        <v>211</v>
      </c>
      <c r="G86" s="14" t="s">
        <v>20</v>
      </c>
      <c r="H86" s="43">
        <v>5</v>
      </c>
      <c r="I86" s="28">
        <f>2300</f>
        <v>2300</v>
      </c>
      <c r="J86" s="13" t="s">
        <v>63</v>
      </c>
      <c r="K86" s="24" t="s">
        <v>22</v>
      </c>
      <c r="L86" s="28">
        <f t="shared" si="2"/>
        <v>11500</v>
      </c>
      <c r="M86" s="23">
        <f t="shared" si="3"/>
        <v>12880.000000000002</v>
      </c>
      <c r="N86" s="26"/>
      <c r="O86" s="26"/>
      <c r="Q86" s="9"/>
      <c r="R86" s="9"/>
    </row>
    <row r="87" spans="1:18" s="3" customFormat="1" ht="54.75" customHeight="1">
      <c r="A87" s="24">
        <v>75</v>
      </c>
      <c r="B87" s="1" t="s">
        <v>212</v>
      </c>
      <c r="C87" s="47" t="s">
        <v>213</v>
      </c>
      <c r="D87" s="1" t="s">
        <v>17</v>
      </c>
      <c r="E87" s="13" t="s">
        <v>214</v>
      </c>
      <c r="F87" s="47" t="s">
        <v>215</v>
      </c>
      <c r="G87" s="14" t="s">
        <v>20</v>
      </c>
      <c r="H87" s="43">
        <v>40</v>
      </c>
      <c r="I87" s="28">
        <v>2300</v>
      </c>
      <c r="J87" s="13" t="s">
        <v>63</v>
      </c>
      <c r="K87" s="24" t="s">
        <v>22</v>
      </c>
      <c r="L87" s="28">
        <f t="shared" si="2"/>
        <v>92000</v>
      </c>
      <c r="M87" s="23">
        <f t="shared" si="3"/>
        <v>103040.00000000001</v>
      </c>
      <c r="N87" s="26"/>
      <c r="O87" s="26"/>
      <c r="Q87" s="9"/>
      <c r="R87" s="9"/>
    </row>
    <row r="88" spans="1:18" s="3" customFormat="1" ht="41.25" customHeight="1">
      <c r="A88" s="24">
        <v>76</v>
      </c>
      <c r="B88" s="55" t="s">
        <v>216</v>
      </c>
      <c r="C88" s="55" t="s">
        <v>217</v>
      </c>
      <c r="D88" s="1" t="s">
        <v>17</v>
      </c>
      <c r="E88" s="55" t="s">
        <v>218</v>
      </c>
      <c r="F88" s="55" t="s">
        <v>219</v>
      </c>
      <c r="G88" s="14" t="s">
        <v>20</v>
      </c>
      <c r="H88" s="43">
        <v>300</v>
      </c>
      <c r="I88" s="28">
        <v>75</v>
      </c>
      <c r="J88" s="13" t="s">
        <v>63</v>
      </c>
      <c r="K88" s="24" t="s">
        <v>22</v>
      </c>
      <c r="L88" s="28">
        <f t="shared" si="2"/>
        <v>22500</v>
      </c>
      <c r="M88" s="23">
        <f t="shared" si="3"/>
        <v>25200.000000000004</v>
      </c>
      <c r="N88" s="26"/>
      <c r="O88" s="26"/>
      <c r="Q88" s="9"/>
      <c r="R88" s="9"/>
    </row>
    <row r="89" spans="1:18" s="3" customFormat="1" ht="39" customHeight="1">
      <c r="A89" s="24">
        <v>77</v>
      </c>
      <c r="B89" s="1" t="s">
        <v>220</v>
      </c>
      <c r="C89" s="55" t="s">
        <v>221</v>
      </c>
      <c r="D89" s="1" t="s">
        <v>17</v>
      </c>
      <c r="E89" s="55" t="s">
        <v>222</v>
      </c>
      <c r="F89" s="55" t="s">
        <v>223</v>
      </c>
      <c r="G89" s="14" t="s">
        <v>49</v>
      </c>
      <c r="H89" s="43">
        <v>3</v>
      </c>
      <c r="I89" s="28">
        <v>1500</v>
      </c>
      <c r="J89" s="13" t="s">
        <v>63</v>
      </c>
      <c r="K89" s="24" t="s">
        <v>22</v>
      </c>
      <c r="L89" s="28">
        <f t="shared" si="2"/>
        <v>4500</v>
      </c>
      <c r="M89" s="23">
        <f t="shared" si="3"/>
        <v>5040.0000000000009</v>
      </c>
      <c r="N89" s="26"/>
      <c r="O89" s="26"/>
      <c r="Q89" s="9"/>
      <c r="R89" s="9"/>
    </row>
    <row r="90" spans="1:18" s="3" customFormat="1" ht="39" customHeight="1">
      <c r="A90" s="24">
        <v>78</v>
      </c>
      <c r="B90" s="1" t="s">
        <v>224</v>
      </c>
      <c r="C90" s="14" t="s">
        <v>225</v>
      </c>
      <c r="D90" s="1" t="s">
        <v>17</v>
      </c>
      <c r="E90" s="13" t="s">
        <v>224</v>
      </c>
      <c r="F90" s="14" t="s">
        <v>226</v>
      </c>
      <c r="G90" s="14" t="s">
        <v>20</v>
      </c>
      <c r="H90" s="43">
        <v>8</v>
      </c>
      <c r="I90" s="28">
        <f>3500</f>
        <v>3500</v>
      </c>
      <c r="J90" s="13" t="s">
        <v>63</v>
      </c>
      <c r="K90" s="24" t="s">
        <v>22</v>
      </c>
      <c r="L90" s="28">
        <f t="shared" si="2"/>
        <v>28000</v>
      </c>
      <c r="M90" s="23">
        <f t="shared" si="3"/>
        <v>31360.000000000004</v>
      </c>
      <c r="N90" s="26"/>
      <c r="O90" s="26"/>
      <c r="Q90" s="9"/>
      <c r="R90" s="9"/>
    </row>
    <row r="91" spans="1:18" s="3" customFormat="1" ht="40.5" customHeight="1">
      <c r="A91" s="24">
        <v>79</v>
      </c>
      <c r="B91" s="1" t="s">
        <v>227</v>
      </c>
      <c r="C91" s="46" t="s">
        <v>228</v>
      </c>
      <c r="D91" s="1" t="s">
        <v>17</v>
      </c>
      <c r="E91" s="13" t="s">
        <v>229</v>
      </c>
      <c r="F91" s="46" t="s">
        <v>230</v>
      </c>
      <c r="G91" s="14" t="s">
        <v>20</v>
      </c>
      <c r="H91" s="43">
        <v>12</v>
      </c>
      <c r="I91" s="28">
        <v>4000</v>
      </c>
      <c r="J91" s="13" t="s">
        <v>63</v>
      </c>
      <c r="K91" s="24" t="s">
        <v>22</v>
      </c>
      <c r="L91" s="28">
        <f t="shared" si="2"/>
        <v>48000</v>
      </c>
      <c r="M91" s="23">
        <f t="shared" si="3"/>
        <v>53760.000000000007</v>
      </c>
      <c r="N91" s="26"/>
      <c r="O91" s="26"/>
      <c r="Q91" s="9"/>
      <c r="R91" s="9"/>
    </row>
    <row r="92" spans="1:18" s="3" customFormat="1" ht="45" customHeight="1">
      <c r="A92" s="24">
        <v>80</v>
      </c>
      <c r="B92" s="1" t="s">
        <v>231</v>
      </c>
      <c r="C92" s="14" t="s">
        <v>232</v>
      </c>
      <c r="D92" s="1" t="s">
        <v>17</v>
      </c>
      <c r="E92" s="13" t="s">
        <v>233</v>
      </c>
      <c r="F92" s="14" t="s">
        <v>234</v>
      </c>
      <c r="G92" s="14" t="s">
        <v>20</v>
      </c>
      <c r="H92" s="43">
        <v>5</v>
      </c>
      <c r="I92" s="28">
        <v>2500</v>
      </c>
      <c r="J92" s="13" t="s">
        <v>63</v>
      </c>
      <c r="K92" s="24" t="s">
        <v>22</v>
      </c>
      <c r="L92" s="28">
        <f t="shared" si="2"/>
        <v>12500</v>
      </c>
      <c r="M92" s="23">
        <f t="shared" si="3"/>
        <v>14000.000000000002</v>
      </c>
      <c r="N92" s="26"/>
      <c r="O92" s="26"/>
      <c r="Q92" s="9"/>
      <c r="R92" s="9"/>
    </row>
    <row r="93" spans="1:18" s="3" customFormat="1" ht="45" customHeight="1">
      <c r="A93" s="24">
        <v>81</v>
      </c>
      <c r="B93" s="43" t="s">
        <v>235</v>
      </c>
      <c r="C93" s="43" t="s">
        <v>235</v>
      </c>
      <c r="D93" s="1" t="s">
        <v>38</v>
      </c>
      <c r="E93" s="43" t="s">
        <v>236</v>
      </c>
      <c r="F93" s="43" t="s">
        <v>236</v>
      </c>
      <c r="G93" s="14" t="s">
        <v>20</v>
      </c>
      <c r="H93" s="43">
        <v>3</v>
      </c>
      <c r="I93" s="28">
        <v>22400</v>
      </c>
      <c r="J93" s="13" t="s">
        <v>63</v>
      </c>
      <c r="K93" s="24" t="s">
        <v>22</v>
      </c>
      <c r="L93" s="28">
        <f t="shared" si="2"/>
        <v>67200</v>
      </c>
      <c r="M93" s="23">
        <f t="shared" si="3"/>
        <v>75264</v>
      </c>
      <c r="N93" s="26"/>
      <c r="O93" s="26"/>
      <c r="Q93" s="9"/>
      <c r="R93" s="9"/>
    </row>
    <row r="94" spans="1:18" s="3" customFormat="1" ht="41.25" customHeight="1">
      <c r="A94" s="24">
        <v>82</v>
      </c>
      <c r="B94" s="43" t="s">
        <v>237</v>
      </c>
      <c r="C94" s="43" t="s">
        <v>237</v>
      </c>
      <c r="D94" s="1" t="s">
        <v>17</v>
      </c>
      <c r="E94" s="43" t="s">
        <v>238</v>
      </c>
      <c r="F94" s="43" t="s">
        <v>238</v>
      </c>
      <c r="G94" s="14" t="s">
        <v>20</v>
      </c>
      <c r="H94" s="43">
        <v>1</v>
      </c>
      <c r="I94" s="28">
        <v>44643</v>
      </c>
      <c r="J94" s="13" t="s">
        <v>63</v>
      </c>
      <c r="K94" s="24" t="s">
        <v>22</v>
      </c>
      <c r="L94" s="28">
        <f t="shared" si="2"/>
        <v>44643</v>
      </c>
      <c r="M94" s="23">
        <f t="shared" si="3"/>
        <v>50000.160000000003</v>
      </c>
      <c r="N94" s="26"/>
      <c r="O94" s="26"/>
      <c r="Q94" s="9"/>
      <c r="R94" s="9"/>
    </row>
    <row r="95" spans="1:18" s="3" customFormat="1" ht="41.25" customHeight="1">
      <c r="A95" s="24">
        <v>83</v>
      </c>
      <c r="B95" s="43" t="s">
        <v>237</v>
      </c>
      <c r="C95" s="43" t="s">
        <v>237</v>
      </c>
      <c r="D95" s="1" t="s">
        <v>17</v>
      </c>
      <c r="E95" s="43" t="s">
        <v>237</v>
      </c>
      <c r="F95" s="43" t="s">
        <v>237</v>
      </c>
      <c r="G95" s="14" t="s">
        <v>20</v>
      </c>
      <c r="H95" s="43">
        <v>4</v>
      </c>
      <c r="I95" s="28">
        <v>13393</v>
      </c>
      <c r="J95" s="13" t="s">
        <v>63</v>
      </c>
      <c r="K95" s="24" t="s">
        <v>22</v>
      </c>
      <c r="L95" s="28">
        <f t="shared" si="2"/>
        <v>53572</v>
      </c>
      <c r="M95" s="23">
        <f t="shared" si="3"/>
        <v>60000.640000000007</v>
      </c>
      <c r="N95" s="26"/>
      <c r="O95" s="26"/>
      <c r="Q95" s="9"/>
      <c r="R95" s="9"/>
    </row>
    <row r="96" spans="1:18" s="3" customFormat="1" ht="41.25" customHeight="1">
      <c r="A96" s="24">
        <v>84</v>
      </c>
      <c r="B96" s="1" t="s">
        <v>239</v>
      </c>
      <c r="C96" s="27" t="s">
        <v>240</v>
      </c>
      <c r="D96" s="1" t="s">
        <v>17</v>
      </c>
      <c r="E96" s="13" t="s">
        <v>239</v>
      </c>
      <c r="F96" s="27" t="s">
        <v>240</v>
      </c>
      <c r="G96" s="14" t="s">
        <v>20</v>
      </c>
      <c r="H96" s="43">
        <v>4</v>
      </c>
      <c r="I96" s="28">
        <v>2500</v>
      </c>
      <c r="J96" s="13" t="s">
        <v>63</v>
      </c>
      <c r="K96" s="24" t="s">
        <v>22</v>
      </c>
      <c r="L96" s="28">
        <f t="shared" si="2"/>
        <v>10000</v>
      </c>
      <c r="M96" s="23">
        <f t="shared" si="3"/>
        <v>11200.000000000002</v>
      </c>
      <c r="N96" s="26"/>
      <c r="O96" s="26"/>
      <c r="Q96" s="9"/>
      <c r="R96" s="9"/>
    </row>
    <row r="97" spans="1:18" s="3" customFormat="1" ht="42.75" customHeight="1">
      <c r="A97" s="24">
        <v>85</v>
      </c>
      <c r="B97" s="1" t="s">
        <v>241</v>
      </c>
      <c r="C97" s="27" t="s">
        <v>242</v>
      </c>
      <c r="D97" s="1" t="s">
        <v>17</v>
      </c>
      <c r="E97" s="1" t="s">
        <v>243</v>
      </c>
      <c r="F97" s="27" t="s">
        <v>242</v>
      </c>
      <c r="G97" s="14" t="s">
        <v>20</v>
      </c>
      <c r="H97" s="43">
        <v>4</v>
      </c>
      <c r="I97" s="28">
        <v>1500</v>
      </c>
      <c r="J97" s="13" t="s">
        <v>63</v>
      </c>
      <c r="K97" s="24" t="s">
        <v>22</v>
      </c>
      <c r="L97" s="28">
        <f t="shared" si="2"/>
        <v>6000</v>
      </c>
      <c r="M97" s="23">
        <f t="shared" si="3"/>
        <v>6720.0000000000009</v>
      </c>
      <c r="N97" s="26"/>
      <c r="O97" s="26"/>
      <c r="Q97" s="9"/>
      <c r="R97" s="9"/>
    </row>
    <row r="98" spans="1:18" s="3" customFormat="1" ht="44.25" customHeight="1">
      <c r="A98" s="24">
        <v>86</v>
      </c>
      <c r="B98" s="1" t="s">
        <v>244</v>
      </c>
      <c r="C98" s="27" t="s">
        <v>245</v>
      </c>
      <c r="D98" s="1" t="s">
        <v>17</v>
      </c>
      <c r="E98" s="1" t="s">
        <v>244</v>
      </c>
      <c r="F98" s="27" t="s">
        <v>246</v>
      </c>
      <c r="G98" s="14" t="s">
        <v>20</v>
      </c>
      <c r="H98" s="43">
        <v>5</v>
      </c>
      <c r="I98" s="28">
        <v>2500</v>
      </c>
      <c r="J98" s="13" t="s">
        <v>63</v>
      </c>
      <c r="K98" s="24" t="s">
        <v>22</v>
      </c>
      <c r="L98" s="28">
        <f t="shared" si="2"/>
        <v>12500</v>
      </c>
      <c r="M98" s="23">
        <f t="shared" si="3"/>
        <v>14000.000000000002</v>
      </c>
      <c r="N98" s="26"/>
      <c r="O98" s="26"/>
      <c r="Q98" s="9"/>
      <c r="R98" s="9"/>
    </row>
    <row r="99" spans="1:18" s="3" customFormat="1" ht="43.5" customHeight="1">
      <c r="A99" s="24">
        <v>87</v>
      </c>
      <c r="B99" s="1" t="s">
        <v>247</v>
      </c>
      <c r="C99" s="14" t="s">
        <v>248</v>
      </c>
      <c r="D99" s="1" t="s">
        <v>17</v>
      </c>
      <c r="E99" s="1" t="s">
        <v>249</v>
      </c>
      <c r="F99" s="14" t="s">
        <v>250</v>
      </c>
      <c r="G99" s="14" t="s">
        <v>20</v>
      </c>
      <c r="H99" s="43">
        <v>2</v>
      </c>
      <c r="I99" s="28">
        <v>1500</v>
      </c>
      <c r="J99" s="13" t="s">
        <v>63</v>
      </c>
      <c r="K99" s="24" t="s">
        <v>22</v>
      </c>
      <c r="L99" s="28">
        <f t="shared" si="2"/>
        <v>3000</v>
      </c>
      <c r="M99" s="23">
        <f t="shared" si="3"/>
        <v>3360.0000000000005</v>
      </c>
      <c r="N99" s="26"/>
      <c r="O99" s="26"/>
      <c r="Q99" s="9"/>
      <c r="R99" s="9"/>
    </row>
    <row r="100" spans="1:18" s="3" customFormat="1" ht="42.75" customHeight="1">
      <c r="A100" s="24">
        <v>88</v>
      </c>
      <c r="B100" s="1" t="s">
        <v>251</v>
      </c>
      <c r="C100" s="14" t="s">
        <v>252</v>
      </c>
      <c r="D100" s="1" t="s">
        <v>17</v>
      </c>
      <c r="E100" s="1" t="s">
        <v>253</v>
      </c>
      <c r="F100" s="14" t="s">
        <v>254</v>
      </c>
      <c r="G100" s="14" t="s">
        <v>20</v>
      </c>
      <c r="H100" s="43">
        <v>3</v>
      </c>
      <c r="I100" s="28">
        <v>1500</v>
      </c>
      <c r="J100" s="13" t="s">
        <v>63</v>
      </c>
      <c r="K100" s="24" t="s">
        <v>22</v>
      </c>
      <c r="L100" s="28">
        <f t="shared" si="2"/>
        <v>4500</v>
      </c>
      <c r="M100" s="23">
        <f t="shared" si="3"/>
        <v>5040.0000000000009</v>
      </c>
      <c r="N100" s="26"/>
      <c r="O100" s="26"/>
      <c r="Q100" s="9"/>
      <c r="R100" s="9"/>
    </row>
    <row r="101" spans="1:18" s="3" customFormat="1" ht="51" customHeight="1">
      <c r="A101" s="24">
        <v>89</v>
      </c>
      <c r="B101" s="1" t="s">
        <v>255</v>
      </c>
      <c r="C101" s="43" t="s">
        <v>256</v>
      </c>
      <c r="D101" s="1" t="s">
        <v>17</v>
      </c>
      <c r="E101" s="1" t="s">
        <v>257</v>
      </c>
      <c r="F101" s="43" t="s">
        <v>258</v>
      </c>
      <c r="G101" s="14" t="s">
        <v>20</v>
      </c>
      <c r="H101" s="43">
        <v>4</v>
      </c>
      <c r="I101" s="28">
        <v>38000</v>
      </c>
      <c r="J101" s="13" t="s">
        <v>259</v>
      </c>
      <c r="K101" s="24" t="s">
        <v>22</v>
      </c>
      <c r="L101" s="28">
        <f t="shared" si="2"/>
        <v>152000</v>
      </c>
      <c r="M101" s="23">
        <f t="shared" si="3"/>
        <v>170240.00000000003</v>
      </c>
      <c r="N101" s="26"/>
      <c r="O101" s="26"/>
      <c r="Q101" s="9"/>
      <c r="R101" s="9"/>
    </row>
    <row r="102" spans="1:18" s="3" customFormat="1" ht="38.25" customHeight="1">
      <c r="A102" s="24">
        <v>90</v>
      </c>
      <c r="B102" s="1" t="s">
        <v>260</v>
      </c>
      <c r="C102" s="43" t="s">
        <v>261</v>
      </c>
      <c r="D102" s="1" t="s">
        <v>17</v>
      </c>
      <c r="E102" s="1" t="s">
        <v>262</v>
      </c>
      <c r="F102" s="43" t="s">
        <v>263</v>
      </c>
      <c r="G102" s="14" t="s">
        <v>20</v>
      </c>
      <c r="H102" s="43">
        <v>1</v>
      </c>
      <c r="I102" s="28">
        <v>35000</v>
      </c>
      <c r="J102" s="13" t="s">
        <v>259</v>
      </c>
      <c r="K102" s="24" t="s">
        <v>22</v>
      </c>
      <c r="L102" s="28">
        <f t="shared" si="2"/>
        <v>35000</v>
      </c>
      <c r="M102" s="23">
        <f t="shared" si="3"/>
        <v>39200.000000000007</v>
      </c>
      <c r="N102" s="26"/>
      <c r="O102" s="26"/>
      <c r="Q102" s="9"/>
      <c r="R102" s="9"/>
    </row>
    <row r="103" spans="1:18" s="3" customFormat="1" ht="40.5" customHeight="1">
      <c r="A103" s="24">
        <v>91</v>
      </c>
      <c r="B103" s="1" t="s">
        <v>266</v>
      </c>
      <c r="C103" s="43" t="s">
        <v>267</v>
      </c>
      <c r="D103" s="1" t="s">
        <v>17</v>
      </c>
      <c r="E103" s="1" t="s">
        <v>268</v>
      </c>
      <c r="F103" s="43" t="s">
        <v>269</v>
      </c>
      <c r="G103" s="14" t="s">
        <v>20</v>
      </c>
      <c r="H103" s="43">
        <v>1</v>
      </c>
      <c r="I103" s="28">
        <v>35000</v>
      </c>
      <c r="J103" s="13" t="s">
        <v>187</v>
      </c>
      <c r="K103" s="24" t="s">
        <v>22</v>
      </c>
      <c r="L103" s="28">
        <f t="shared" si="2"/>
        <v>35000</v>
      </c>
      <c r="M103" s="23">
        <f t="shared" si="3"/>
        <v>39200.000000000007</v>
      </c>
      <c r="N103" s="26"/>
      <c r="O103" s="26"/>
      <c r="Q103" s="9"/>
      <c r="R103" s="9"/>
    </row>
    <row r="104" spans="1:18" s="3" customFormat="1" ht="38.25" customHeight="1">
      <c r="A104" s="24">
        <v>92</v>
      </c>
      <c r="B104" s="1"/>
      <c r="C104" s="56" t="s">
        <v>270</v>
      </c>
      <c r="D104" s="13" t="s">
        <v>17</v>
      </c>
      <c r="E104" s="1"/>
      <c r="F104" s="56" t="s">
        <v>271</v>
      </c>
      <c r="G104" s="49" t="s">
        <v>272</v>
      </c>
      <c r="H104" s="113">
        <v>100</v>
      </c>
      <c r="I104" s="121">
        <v>3000</v>
      </c>
      <c r="J104" s="13" t="s">
        <v>273</v>
      </c>
      <c r="K104" s="24" t="s">
        <v>22</v>
      </c>
      <c r="L104" s="28">
        <v>300000</v>
      </c>
      <c r="M104" s="23">
        <f>L104*1.12</f>
        <v>336000.00000000006</v>
      </c>
      <c r="N104" s="26"/>
      <c r="O104" s="26"/>
      <c r="Q104" s="9"/>
      <c r="R104" s="9"/>
    </row>
    <row r="105" spans="1:18" s="3" customFormat="1" ht="46.5" customHeight="1">
      <c r="A105" s="24">
        <v>93</v>
      </c>
      <c r="B105" s="1" t="s">
        <v>274</v>
      </c>
      <c r="C105" s="43" t="s">
        <v>275</v>
      </c>
      <c r="D105" s="1" t="s">
        <v>17</v>
      </c>
      <c r="E105" s="1" t="s">
        <v>276</v>
      </c>
      <c r="F105" s="43" t="s">
        <v>277</v>
      </c>
      <c r="G105" s="14" t="s">
        <v>20</v>
      </c>
      <c r="H105" s="43">
        <v>5</v>
      </c>
      <c r="I105" s="28">
        <v>5500</v>
      </c>
      <c r="J105" s="13" t="s">
        <v>187</v>
      </c>
      <c r="K105" s="24" t="s">
        <v>22</v>
      </c>
      <c r="L105" s="28">
        <f t="shared" si="2"/>
        <v>27500</v>
      </c>
      <c r="M105" s="23">
        <f t="shared" si="3"/>
        <v>30800.000000000004</v>
      </c>
      <c r="N105" s="26"/>
      <c r="O105" s="26"/>
      <c r="P105" s="5"/>
      <c r="Q105" s="9"/>
      <c r="R105" s="9"/>
    </row>
    <row r="106" spans="1:18" s="3" customFormat="1" ht="40.5" customHeight="1">
      <c r="A106" s="24">
        <v>94</v>
      </c>
      <c r="B106" s="1" t="s">
        <v>278</v>
      </c>
      <c r="C106" s="43" t="s">
        <v>279</v>
      </c>
      <c r="D106" s="1" t="s">
        <v>17</v>
      </c>
      <c r="E106" s="1" t="s">
        <v>280</v>
      </c>
      <c r="F106" s="43" t="s">
        <v>281</v>
      </c>
      <c r="G106" s="14" t="s">
        <v>20</v>
      </c>
      <c r="H106" s="43">
        <v>5</v>
      </c>
      <c r="I106" s="28">
        <v>5500</v>
      </c>
      <c r="J106" s="13" t="s">
        <v>187</v>
      </c>
      <c r="K106" s="24" t="s">
        <v>22</v>
      </c>
      <c r="L106" s="28">
        <f t="shared" si="2"/>
        <v>27500</v>
      </c>
      <c r="M106" s="23">
        <f t="shared" si="3"/>
        <v>30800.000000000004</v>
      </c>
      <c r="N106" s="26"/>
      <c r="O106" s="26"/>
      <c r="Q106" s="9"/>
      <c r="R106" s="9"/>
    </row>
    <row r="107" spans="1:18" s="3" customFormat="1" ht="37.5" customHeight="1">
      <c r="A107" s="24">
        <v>95</v>
      </c>
      <c r="B107" s="1" t="s">
        <v>282</v>
      </c>
      <c r="C107" s="43" t="s">
        <v>283</v>
      </c>
      <c r="D107" s="13" t="s">
        <v>17</v>
      </c>
      <c r="E107" s="43" t="s">
        <v>284</v>
      </c>
      <c r="F107" s="43" t="s">
        <v>285</v>
      </c>
      <c r="G107" s="43" t="s">
        <v>286</v>
      </c>
      <c r="H107" s="113">
        <v>5524</v>
      </c>
      <c r="I107" s="28">
        <v>110</v>
      </c>
      <c r="J107" s="13" t="s">
        <v>63</v>
      </c>
      <c r="K107" s="24" t="s">
        <v>22</v>
      </c>
      <c r="L107" s="28">
        <f t="shared" si="2"/>
        <v>607640</v>
      </c>
      <c r="M107" s="23">
        <f t="shared" si="3"/>
        <v>680556.8</v>
      </c>
      <c r="N107" s="26"/>
      <c r="O107" s="26"/>
      <c r="Q107" s="9"/>
      <c r="R107" s="9"/>
    </row>
    <row r="108" spans="1:18" s="3" customFormat="1" ht="45" customHeight="1">
      <c r="A108" s="24">
        <v>96</v>
      </c>
      <c r="B108" s="58" t="s">
        <v>287</v>
      </c>
      <c r="C108" s="59" t="s">
        <v>288</v>
      </c>
      <c r="D108" s="13" t="s">
        <v>17</v>
      </c>
      <c r="E108" s="60" t="s">
        <v>289</v>
      </c>
      <c r="F108" s="59" t="s">
        <v>290</v>
      </c>
      <c r="G108" s="43" t="s">
        <v>286</v>
      </c>
      <c r="H108" s="113">
        <v>66</v>
      </c>
      <c r="I108" s="28">
        <v>1250</v>
      </c>
      <c r="J108" s="13" t="s">
        <v>63</v>
      </c>
      <c r="K108" s="24" t="s">
        <v>22</v>
      </c>
      <c r="L108" s="28">
        <f t="shared" si="2"/>
        <v>82500</v>
      </c>
      <c r="M108" s="23">
        <f t="shared" si="3"/>
        <v>92400.000000000015</v>
      </c>
      <c r="N108" s="26"/>
      <c r="O108" s="26"/>
      <c r="Q108" s="9"/>
      <c r="R108" s="9"/>
    </row>
    <row r="109" spans="1:18" s="3" customFormat="1" ht="44.25" customHeight="1">
      <c r="A109" s="24">
        <v>97</v>
      </c>
      <c r="B109" s="58" t="s">
        <v>287</v>
      </c>
      <c r="C109" s="43" t="s">
        <v>288</v>
      </c>
      <c r="D109" s="13" t="s">
        <v>17</v>
      </c>
      <c r="E109" s="60" t="s">
        <v>291</v>
      </c>
      <c r="F109" s="43" t="s">
        <v>292</v>
      </c>
      <c r="G109" s="43" t="s">
        <v>286</v>
      </c>
      <c r="H109" s="113">
        <v>8</v>
      </c>
      <c r="I109" s="28">
        <v>1319</v>
      </c>
      <c r="J109" s="13" t="s">
        <v>63</v>
      </c>
      <c r="K109" s="24" t="s">
        <v>22</v>
      </c>
      <c r="L109" s="28">
        <f t="shared" si="2"/>
        <v>10552</v>
      </c>
      <c r="M109" s="23">
        <f t="shared" si="3"/>
        <v>11818.240000000002</v>
      </c>
      <c r="N109" s="26"/>
      <c r="O109" s="26"/>
      <c r="Q109" s="9"/>
      <c r="R109" s="9"/>
    </row>
    <row r="110" spans="1:18" s="3" customFormat="1" ht="37.5" customHeight="1">
      <c r="A110" s="24">
        <v>98</v>
      </c>
      <c r="B110" s="58" t="s">
        <v>287</v>
      </c>
      <c r="C110" s="59" t="s">
        <v>288</v>
      </c>
      <c r="D110" s="13" t="s">
        <v>17</v>
      </c>
      <c r="E110" s="60" t="s">
        <v>293</v>
      </c>
      <c r="F110" s="59" t="s">
        <v>294</v>
      </c>
      <c r="G110" s="43" t="s">
        <v>286</v>
      </c>
      <c r="H110" s="113">
        <v>3</v>
      </c>
      <c r="I110" s="28">
        <v>1330</v>
      </c>
      <c r="J110" s="13" t="s">
        <v>63</v>
      </c>
      <c r="K110" s="24" t="s">
        <v>22</v>
      </c>
      <c r="L110" s="28">
        <f t="shared" si="2"/>
        <v>3990</v>
      </c>
      <c r="M110" s="23">
        <f t="shared" si="3"/>
        <v>4468.8</v>
      </c>
      <c r="N110" s="26"/>
      <c r="O110" s="26"/>
      <c r="P110" s="6"/>
      <c r="Q110" s="9"/>
      <c r="R110" s="9"/>
    </row>
    <row r="111" spans="1:18" s="3" customFormat="1" ht="44.25" customHeight="1">
      <c r="A111" s="24">
        <v>99</v>
      </c>
      <c r="B111" s="1" t="s">
        <v>295</v>
      </c>
      <c r="C111" s="43" t="s">
        <v>296</v>
      </c>
      <c r="D111" s="13" t="s">
        <v>17</v>
      </c>
      <c r="E111" s="13" t="s">
        <v>297</v>
      </c>
      <c r="F111" s="43" t="s">
        <v>298</v>
      </c>
      <c r="G111" s="43" t="s">
        <v>286</v>
      </c>
      <c r="H111" s="113">
        <v>6</v>
      </c>
      <c r="I111" s="28">
        <v>1339</v>
      </c>
      <c r="J111" s="13" t="s">
        <v>63</v>
      </c>
      <c r="K111" s="24" t="s">
        <v>22</v>
      </c>
      <c r="L111" s="28">
        <f t="shared" si="2"/>
        <v>8034</v>
      </c>
      <c r="M111" s="23">
        <f t="shared" si="3"/>
        <v>8998.0800000000017</v>
      </c>
      <c r="N111" s="26"/>
      <c r="O111" s="26"/>
      <c r="Q111" s="9"/>
      <c r="R111" s="9"/>
    </row>
    <row r="112" spans="1:18" s="3" customFormat="1" ht="42" customHeight="1">
      <c r="A112" s="24">
        <v>100</v>
      </c>
      <c r="B112" s="1" t="s">
        <v>299</v>
      </c>
      <c r="C112" s="61" t="s">
        <v>300</v>
      </c>
      <c r="D112" s="13" t="s">
        <v>17</v>
      </c>
      <c r="E112" s="13" t="s">
        <v>301</v>
      </c>
      <c r="F112" s="61" t="s">
        <v>300</v>
      </c>
      <c r="G112" s="43" t="s">
        <v>49</v>
      </c>
      <c r="H112" s="43">
        <v>10</v>
      </c>
      <c r="I112" s="28">
        <v>350</v>
      </c>
      <c r="J112" s="13" t="s">
        <v>187</v>
      </c>
      <c r="K112" s="24" t="s">
        <v>22</v>
      </c>
      <c r="L112" s="28">
        <f>H112*I112</f>
        <v>3500</v>
      </c>
      <c r="M112" s="23">
        <f t="shared" si="3"/>
        <v>3920.0000000000005</v>
      </c>
      <c r="N112" s="26"/>
      <c r="O112" s="26"/>
      <c r="Q112" s="9"/>
      <c r="R112" s="9"/>
    </row>
    <row r="113" spans="1:18" s="3" customFormat="1" ht="57.75" customHeight="1">
      <c r="A113" s="24">
        <v>101</v>
      </c>
      <c r="B113" s="1" t="s">
        <v>302</v>
      </c>
      <c r="C113" s="61" t="s">
        <v>303</v>
      </c>
      <c r="D113" s="13" t="s">
        <v>17</v>
      </c>
      <c r="E113" s="13" t="s">
        <v>302</v>
      </c>
      <c r="F113" s="61" t="s">
        <v>304</v>
      </c>
      <c r="G113" s="43" t="s">
        <v>49</v>
      </c>
      <c r="H113" s="43">
        <v>136</v>
      </c>
      <c r="I113" s="28">
        <v>370</v>
      </c>
      <c r="J113" s="13" t="s">
        <v>187</v>
      </c>
      <c r="K113" s="24" t="s">
        <v>22</v>
      </c>
      <c r="L113" s="28">
        <f t="shared" si="2"/>
        <v>50320</v>
      </c>
      <c r="M113" s="23">
        <f t="shared" si="3"/>
        <v>56358.400000000009</v>
      </c>
      <c r="N113" s="26"/>
      <c r="O113" s="26"/>
      <c r="Q113" s="9"/>
      <c r="R113" s="9"/>
    </row>
    <row r="114" spans="1:18" s="3" customFormat="1" ht="51" customHeight="1">
      <c r="A114" s="24">
        <v>102</v>
      </c>
      <c r="B114" s="1" t="s">
        <v>305</v>
      </c>
      <c r="C114" s="61" t="s">
        <v>306</v>
      </c>
      <c r="D114" s="13" t="s">
        <v>17</v>
      </c>
      <c r="E114" s="13" t="s">
        <v>307</v>
      </c>
      <c r="F114" s="61" t="s">
        <v>308</v>
      </c>
      <c r="G114" s="43" t="s">
        <v>49</v>
      </c>
      <c r="H114" s="43">
        <v>3</v>
      </c>
      <c r="I114" s="28">
        <v>957</v>
      </c>
      <c r="J114" s="13" t="s">
        <v>187</v>
      </c>
      <c r="K114" s="24" t="s">
        <v>22</v>
      </c>
      <c r="L114" s="28">
        <f t="shared" si="2"/>
        <v>2871</v>
      </c>
      <c r="M114" s="23">
        <f t="shared" si="3"/>
        <v>3215.5200000000004</v>
      </c>
      <c r="N114" s="26"/>
      <c r="O114" s="26"/>
      <c r="Q114" s="9"/>
      <c r="R114" s="9"/>
    </row>
    <row r="115" spans="1:18" s="3" customFormat="1" ht="67.5" customHeight="1">
      <c r="A115" s="24">
        <v>103</v>
      </c>
      <c r="B115" s="1" t="s">
        <v>309</v>
      </c>
      <c r="C115" s="61" t="s">
        <v>310</v>
      </c>
      <c r="D115" s="13" t="s">
        <v>38</v>
      </c>
      <c r="E115" s="13" t="s">
        <v>311</v>
      </c>
      <c r="F115" s="61" t="s">
        <v>312</v>
      </c>
      <c r="G115" s="43" t="s">
        <v>49</v>
      </c>
      <c r="H115" s="43">
        <v>2049</v>
      </c>
      <c r="I115" s="28">
        <v>520</v>
      </c>
      <c r="J115" s="13" t="s">
        <v>187</v>
      </c>
      <c r="K115" s="24" t="s">
        <v>22</v>
      </c>
      <c r="L115" s="28">
        <f t="shared" si="2"/>
        <v>1065480</v>
      </c>
      <c r="M115" s="23">
        <f t="shared" si="3"/>
        <v>1193337.6000000001</v>
      </c>
      <c r="N115" s="26"/>
      <c r="O115" s="26"/>
      <c r="Q115" s="9"/>
      <c r="R115" s="9"/>
    </row>
    <row r="116" spans="1:18" s="3" customFormat="1" ht="70.5" customHeight="1">
      <c r="A116" s="24">
        <v>104</v>
      </c>
      <c r="B116" s="1" t="s">
        <v>313</v>
      </c>
      <c r="C116" s="61" t="s">
        <v>314</v>
      </c>
      <c r="D116" s="13" t="s">
        <v>38</v>
      </c>
      <c r="E116" s="1" t="s">
        <v>313</v>
      </c>
      <c r="F116" s="61" t="s">
        <v>315</v>
      </c>
      <c r="G116" s="43" t="s">
        <v>49</v>
      </c>
      <c r="H116" s="43">
        <v>68</v>
      </c>
      <c r="I116" s="28">
        <v>190</v>
      </c>
      <c r="J116" s="13" t="s">
        <v>187</v>
      </c>
      <c r="K116" s="24" t="s">
        <v>22</v>
      </c>
      <c r="L116" s="28">
        <f t="shared" si="2"/>
        <v>12920</v>
      </c>
      <c r="M116" s="23">
        <f t="shared" si="3"/>
        <v>14470.400000000001</v>
      </c>
      <c r="N116" s="26"/>
      <c r="O116" s="26"/>
      <c r="Q116" s="9"/>
      <c r="R116" s="9"/>
    </row>
    <row r="117" spans="1:18" s="3" customFormat="1" ht="45" customHeight="1">
      <c r="A117" s="24">
        <v>105</v>
      </c>
      <c r="B117" s="1" t="s">
        <v>316</v>
      </c>
      <c r="C117" s="61" t="s">
        <v>317</v>
      </c>
      <c r="D117" s="13" t="s">
        <v>17</v>
      </c>
      <c r="E117" s="13" t="s">
        <v>316</v>
      </c>
      <c r="F117" s="61" t="s">
        <v>318</v>
      </c>
      <c r="G117" s="43" t="s">
        <v>49</v>
      </c>
      <c r="H117" s="43">
        <v>10</v>
      </c>
      <c r="I117" s="28">
        <v>857</v>
      </c>
      <c r="J117" s="13" t="s">
        <v>187</v>
      </c>
      <c r="K117" s="24" t="s">
        <v>22</v>
      </c>
      <c r="L117" s="28">
        <f t="shared" si="2"/>
        <v>8570</v>
      </c>
      <c r="M117" s="23">
        <f t="shared" si="3"/>
        <v>9598.4000000000015</v>
      </c>
      <c r="N117" s="26"/>
      <c r="O117" s="26"/>
      <c r="Q117" s="9"/>
      <c r="R117" s="9"/>
    </row>
    <row r="118" spans="1:18" s="3" customFormat="1" ht="43.5" customHeight="1">
      <c r="A118" s="24">
        <v>106</v>
      </c>
      <c r="B118" s="1" t="s">
        <v>319</v>
      </c>
      <c r="C118" s="61" t="s">
        <v>320</v>
      </c>
      <c r="D118" s="13" t="s">
        <v>17</v>
      </c>
      <c r="E118" s="13" t="s">
        <v>321</v>
      </c>
      <c r="F118" s="61" t="s">
        <v>322</v>
      </c>
      <c r="G118" s="43" t="s">
        <v>49</v>
      </c>
      <c r="H118" s="43">
        <v>68</v>
      </c>
      <c r="I118" s="28">
        <v>167</v>
      </c>
      <c r="J118" s="13" t="s">
        <v>187</v>
      </c>
      <c r="K118" s="24" t="s">
        <v>22</v>
      </c>
      <c r="L118" s="28">
        <f t="shared" si="2"/>
        <v>11356</v>
      </c>
      <c r="M118" s="23">
        <f t="shared" si="3"/>
        <v>12718.720000000001</v>
      </c>
      <c r="N118" s="26"/>
      <c r="O118" s="26"/>
      <c r="Q118" s="9"/>
      <c r="R118" s="9"/>
    </row>
    <row r="119" spans="1:18" s="3" customFormat="1" ht="41.25" customHeight="1">
      <c r="A119" s="24">
        <v>107</v>
      </c>
      <c r="B119" s="1" t="s">
        <v>323</v>
      </c>
      <c r="C119" s="61" t="s">
        <v>324</v>
      </c>
      <c r="D119" s="13" t="s">
        <v>17</v>
      </c>
      <c r="E119" s="1" t="s">
        <v>323</v>
      </c>
      <c r="F119" s="61" t="s">
        <v>324</v>
      </c>
      <c r="G119" s="43" t="s">
        <v>49</v>
      </c>
      <c r="H119" s="43">
        <v>68</v>
      </c>
      <c r="I119" s="28">
        <v>30</v>
      </c>
      <c r="J119" s="13" t="s">
        <v>187</v>
      </c>
      <c r="K119" s="24" t="s">
        <v>22</v>
      </c>
      <c r="L119" s="28">
        <f t="shared" si="2"/>
        <v>2040</v>
      </c>
      <c r="M119" s="23">
        <f t="shared" si="3"/>
        <v>2284.8000000000002</v>
      </c>
      <c r="N119" s="26"/>
      <c r="O119" s="26"/>
      <c r="Q119" s="9"/>
      <c r="R119" s="9"/>
    </row>
    <row r="120" spans="1:18" s="3" customFormat="1" ht="39" customHeight="1">
      <c r="A120" s="24">
        <v>108</v>
      </c>
      <c r="B120" s="1" t="s">
        <v>323</v>
      </c>
      <c r="C120" s="61" t="s">
        <v>324</v>
      </c>
      <c r="D120" s="13" t="s">
        <v>17</v>
      </c>
      <c r="E120" s="1" t="s">
        <v>323</v>
      </c>
      <c r="F120" s="61" t="s">
        <v>324</v>
      </c>
      <c r="G120" s="43" t="s">
        <v>49</v>
      </c>
      <c r="H120" s="43">
        <v>68</v>
      </c>
      <c r="I120" s="28">
        <v>49</v>
      </c>
      <c r="J120" s="13" t="s">
        <v>187</v>
      </c>
      <c r="K120" s="24" t="s">
        <v>22</v>
      </c>
      <c r="L120" s="28">
        <f t="shared" si="2"/>
        <v>3332</v>
      </c>
      <c r="M120" s="23">
        <f t="shared" si="3"/>
        <v>3731.84</v>
      </c>
      <c r="N120" s="26"/>
      <c r="O120" s="26"/>
      <c r="Q120" s="9"/>
      <c r="R120" s="9"/>
    </row>
    <row r="121" spans="1:18" s="3" customFormat="1" ht="41.25" customHeight="1">
      <c r="A121" s="24">
        <v>109</v>
      </c>
      <c r="B121" s="1" t="s">
        <v>323</v>
      </c>
      <c r="C121" s="61" t="s">
        <v>324</v>
      </c>
      <c r="D121" s="13" t="s">
        <v>17</v>
      </c>
      <c r="E121" s="1" t="s">
        <v>323</v>
      </c>
      <c r="F121" s="61" t="s">
        <v>324</v>
      </c>
      <c r="G121" s="43" t="s">
        <v>49</v>
      </c>
      <c r="H121" s="43">
        <v>68</v>
      </c>
      <c r="I121" s="28">
        <v>54</v>
      </c>
      <c r="J121" s="13" t="s">
        <v>187</v>
      </c>
      <c r="K121" s="24" t="s">
        <v>22</v>
      </c>
      <c r="L121" s="28">
        <f t="shared" si="2"/>
        <v>3672</v>
      </c>
      <c r="M121" s="23">
        <f t="shared" si="3"/>
        <v>4112.6400000000003</v>
      </c>
      <c r="N121" s="26"/>
      <c r="O121" s="26"/>
      <c r="Q121" s="9"/>
      <c r="R121" s="9"/>
    </row>
    <row r="122" spans="1:18" s="3" customFormat="1" ht="39.75" customHeight="1">
      <c r="A122" s="24">
        <v>110</v>
      </c>
      <c r="B122" s="1" t="s">
        <v>323</v>
      </c>
      <c r="C122" s="61" t="s">
        <v>324</v>
      </c>
      <c r="D122" s="13" t="s">
        <v>17</v>
      </c>
      <c r="E122" s="1" t="s">
        <v>323</v>
      </c>
      <c r="F122" s="61" t="s">
        <v>324</v>
      </c>
      <c r="G122" s="43" t="s">
        <v>49</v>
      </c>
      <c r="H122" s="43">
        <v>68</v>
      </c>
      <c r="I122" s="28">
        <v>64</v>
      </c>
      <c r="J122" s="13" t="s">
        <v>187</v>
      </c>
      <c r="K122" s="24" t="s">
        <v>22</v>
      </c>
      <c r="L122" s="28">
        <f t="shared" si="2"/>
        <v>4352</v>
      </c>
      <c r="M122" s="23">
        <f t="shared" si="3"/>
        <v>4874.2400000000007</v>
      </c>
      <c r="N122" s="26"/>
      <c r="O122" s="26"/>
      <c r="Q122" s="9"/>
      <c r="R122" s="9"/>
    </row>
    <row r="123" spans="1:18" s="3" customFormat="1" ht="79.5" customHeight="1">
      <c r="A123" s="24">
        <v>111</v>
      </c>
      <c r="B123" s="1" t="s">
        <v>325</v>
      </c>
      <c r="C123" s="61" t="s">
        <v>326</v>
      </c>
      <c r="D123" s="13" t="s">
        <v>17</v>
      </c>
      <c r="E123" s="13" t="s">
        <v>327</v>
      </c>
      <c r="F123" s="61" t="s">
        <v>328</v>
      </c>
      <c r="G123" s="43" t="s">
        <v>49</v>
      </c>
      <c r="H123" s="43">
        <v>6</v>
      </c>
      <c r="I123" s="28">
        <v>295</v>
      </c>
      <c r="J123" s="13" t="s">
        <v>187</v>
      </c>
      <c r="K123" s="24" t="s">
        <v>22</v>
      </c>
      <c r="L123" s="28">
        <f t="shared" si="2"/>
        <v>1770</v>
      </c>
      <c r="M123" s="23">
        <f t="shared" si="3"/>
        <v>1982.4</v>
      </c>
      <c r="N123" s="26"/>
      <c r="O123" s="26"/>
      <c r="Q123" s="9"/>
      <c r="R123" s="9"/>
    </row>
    <row r="124" spans="1:18" s="3" customFormat="1" ht="58.5" customHeight="1">
      <c r="A124" s="112">
        <v>112</v>
      </c>
      <c r="B124" s="1"/>
      <c r="C124" s="47" t="s">
        <v>779</v>
      </c>
      <c r="D124" s="1" t="s">
        <v>17</v>
      </c>
      <c r="E124" s="1"/>
      <c r="F124" s="47" t="s">
        <v>779</v>
      </c>
      <c r="G124" s="14" t="s">
        <v>49</v>
      </c>
      <c r="H124" s="43">
        <v>1000</v>
      </c>
      <c r="I124" s="28">
        <v>313.30399999999997</v>
      </c>
      <c r="J124" s="13" t="s">
        <v>63</v>
      </c>
      <c r="K124" s="24" t="s">
        <v>22</v>
      </c>
      <c r="L124" s="28">
        <f>H124*I124</f>
        <v>313304</v>
      </c>
      <c r="M124" s="23">
        <f>L124*1.12</f>
        <v>350900.48000000004</v>
      </c>
      <c r="N124" s="26"/>
      <c r="O124" s="26"/>
      <c r="Q124" s="9"/>
      <c r="R124" s="9"/>
    </row>
    <row r="125" spans="1:18" s="3" customFormat="1" ht="38.25" customHeight="1">
      <c r="A125" s="24">
        <v>113</v>
      </c>
      <c r="B125" s="1" t="s">
        <v>329</v>
      </c>
      <c r="C125" s="61" t="s">
        <v>330</v>
      </c>
      <c r="D125" s="13" t="s">
        <v>38</v>
      </c>
      <c r="E125" s="1" t="s">
        <v>329</v>
      </c>
      <c r="F125" s="61" t="s">
        <v>331</v>
      </c>
      <c r="G125" s="43" t="s">
        <v>49</v>
      </c>
      <c r="H125" s="43">
        <v>20</v>
      </c>
      <c r="I125" s="28">
        <v>480</v>
      </c>
      <c r="J125" s="13" t="s">
        <v>187</v>
      </c>
      <c r="K125" s="24" t="s">
        <v>22</v>
      </c>
      <c r="L125" s="28">
        <f t="shared" si="2"/>
        <v>9600</v>
      </c>
      <c r="M125" s="23">
        <f t="shared" si="3"/>
        <v>10752.000000000002</v>
      </c>
      <c r="N125" s="26"/>
      <c r="O125" s="26"/>
      <c r="Q125" s="9"/>
      <c r="R125" s="9"/>
    </row>
    <row r="126" spans="1:18" s="3" customFormat="1" ht="42.75" customHeight="1">
      <c r="A126" s="24">
        <v>114</v>
      </c>
      <c r="B126" s="1" t="s">
        <v>332</v>
      </c>
      <c r="C126" s="61" t="s">
        <v>333</v>
      </c>
      <c r="D126" s="13" t="s">
        <v>38</v>
      </c>
      <c r="E126" s="1" t="s">
        <v>332</v>
      </c>
      <c r="F126" s="61" t="s">
        <v>334</v>
      </c>
      <c r="G126" s="43" t="s">
        <v>49</v>
      </c>
      <c r="H126" s="43">
        <v>20</v>
      </c>
      <c r="I126" s="28">
        <v>480</v>
      </c>
      <c r="J126" s="13" t="s">
        <v>187</v>
      </c>
      <c r="K126" s="24" t="s">
        <v>22</v>
      </c>
      <c r="L126" s="28">
        <f t="shared" si="2"/>
        <v>9600</v>
      </c>
      <c r="M126" s="23">
        <f t="shared" si="3"/>
        <v>10752.000000000002</v>
      </c>
      <c r="N126" s="26"/>
      <c r="O126" s="26"/>
      <c r="Q126" s="9"/>
      <c r="R126" s="9"/>
    </row>
    <row r="127" spans="1:18" s="3" customFormat="1" ht="45.75" customHeight="1">
      <c r="A127" s="24">
        <v>115</v>
      </c>
      <c r="B127" s="1" t="s">
        <v>335</v>
      </c>
      <c r="C127" s="61" t="s">
        <v>336</v>
      </c>
      <c r="D127" s="13" t="s">
        <v>17</v>
      </c>
      <c r="E127" s="1" t="s">
        <v>335</v>
      </c>
      <c r="F127" s="61" t="s">
        <v>337</v>
      </c>
      <c r="G127" s="43" t="s">
        <v>49</v>
      </c>
      <c r="H127" s="43">
        <v>34</v>
      </c>
      <c r="I127" s="28">
        <v>180</v>
      </c>
      <c r="J127" s="13" t="s">
        <v>187</v>
      </c>
      <c r="K127" s="24" t="s">
        <v>22</v>
      </c>
      <c r="L127" s="28">
        <f t="shared" si="2"/>
        <v>6120</v>
      </c>
      <c r="M127" s="23">
        <f t="shared" si="3"/>
        <v>6854.4000000000005</v>
      </c>
      <c r="N127" s="26"/>
      <c r="O127" s="26"/>
      <c r="Q127" s="9"/>
      <c r="R127" s="9"/>
    </row>
    <row r="128" spans="1:18" s="3" customFormat="1" ht="42" customHeight="1">
      <c r="A128" s="24">
        <v>116</v>
      </c>
      <c r="B128" s="1" t="s">
        <v>335</v>
      </c>
      <c r="C128" s="61" t="s">
        <v>336</v>
      </c>
      <c r="D128" s="13" t="s">
        <v>17</v>
      </c>
      <c r="E128" s="1" t="s">
        <v>335</v>
      </c>
      <c r="F128" s="61" t="s">
        <v>338</v>
      </c>
      <c r="G128" s="43" t="s">
        <v>49</v>
      </c>
      <c r="H128" s="43">
        <v>34</v>
      </c>
      <c r="I128" s="28">
        <v>240</v>
      </c>
      <c r="J128" s="13" t="s">
        <v>187</v>
      </c>
      <c r="K128" s="24" t="s">
        <v>22</v>
      </c>
      <c r="L128" s="28">
        <f t="shared" si="2"/>
        <v>8160</v>
      </c>
      <c r="M128" s="23">
        <f t="shared" si="3"/>
        <v>9139.2000000000007</v>
      </c>
      <c r="N128" s="26"/>
      <c r="O128" s="26"/>
      <c r="Q128" s="9"/>
      <c r="R128" s="9"/>
    </row>
    <row r="129" spans="1:18" s="3" customFormat="1" ht="41.25" customHeight="1">
      <c r="A129" s="24">
        <v>117</v>
      </c>
      <c r="B129" s="1" t="s">
        <v>335</v>
      </c>
      <c r="C129" s="61" t="s">
        <v>336</v>
      </c>
      <c r="D129" s="13" t="s">
        <v>17</v>
      </c>
      <c r="E129" s="1" t="s">
        <v>335</v>
      </c>
      <c r="F129" s="61" t="s">
        <v>339</v>
      </c>
      <c r="G129" s="43" t="s">
        <v>49</v>
      </c>
      <c r="H129" s="43">
        <v>34</v>
      </c>
      <c r="I129" s="28">
        <v>300</v>
      </c>
      <c r="J129" s="13" t="s">
        <v>187</v>
      </c>
      <c r="K129" s="24" t="s">
        <v>22</v>
      </c>
      <c r="L129" s="28">
        <f t="shared" si="2"/>
        <v>10200</v>
      </c>
      <c r="M129" s="23">
        <f t="shared" si="3"/>
        <v>11424.000000000002</v>
      </c>
      <c r="N129" s="26"/>
      <c r="O129" s="26"/>
      <c r="Q129" s="9"/>
      <c r="R129" s="9"/>
    </row>
    <row r="130" spans="1:18" s="3" customFormat="1" ht="39.75" customHeight="1">
      <c r="A130" s="24">
        <v>118</v>
      </c>
      <c r="B130" s="1" t="s">
        <v>341</v>
      </c>
      <c r="C130" s="61" t="s">
        <v>336</v>
      </c>
      <c r="D130" s="13" t="s">
        <v>17</v>
      </c>
      <c r="E130" s="1" t="s">
        <v>340</v>
      </c>
      <c r="F130" s="61" t="s">
        <v>342</v>
      </c>
      <c r="G130" s="43" t="s">
        <v>49</v>
      </c>
      <c r="H130" s="43">
        <v>34</v>
      </c>
      <c r="I130" s="28">
        <v>156</v>
      </c>
      <c r="J130" s="13" t="s">
        <v>187</v>
      </c>
      <c r="K130" s="24" t="s">
        <v>22</v>
      </c>
      <c r="L130" s="28">
        <f t="shared" si="2"/>
        <v>5304</v>
      </c>
      <c r="M130" s="23">
        <f t="shared" si="3"/>
        <v>5940.4800000000005</v>
      </c>
      <c r="N130" s="26"/>
      <c r="O130" s="26"/>
      <c r="Q130" s="9"/>
      <c r="R130" s="9"/>
    </row>
    <row r="131" spans="1:18" s="3" customFormat="1" ht="39" customHeight="1">
      <c r="A131" s="24">
        <v>119</v>
      </c>
      <c r="B131" s="1" t="s">
        <v>343</v>
      </c>
      <c r="C131" s="61" t="s">
        <v>344</v>
      </c>
      <c r="D131" s="13" t="s">
        <v>17</v>
      </c>
      <c r="E131" s="13" t="s">
        <v>345</v>
      </c>
      <c r="F131" s="61" t="s">
        <v>346</v>
      </c>
      <c r="G131" s="43" t="s">
        <v>49</v>
      </c>
      <c r="H131" s="43">
        <v>408</v>
      </c>
      <c r="I131" s="28">
        <v>143</v>
      </c>
      <c r="J131" s="13" t="s">
        <v>187</v>
      </c>
      <c r="K131" s="24" t="s">
        <v>22</v>
      </c>
      <c r="L131" s="28">
        <f t="shared" si="2"/>
        <v>58344</v>
      </c>
      <c r="M131" s="23">
        <f t="shared" si="3"/>
        <v>65345.280000000006</v>
      </c>
      <c r="N131" s="26"/>
      <c r="O131" s="26"/>
      <c r="Q131" s="9"/>
      <c r="R131" s="9"/>
    </row>
    <row r="132" spans="1:18" s="3" customFormat="1" ht="82.5" customHeight="1">
      <c r="A132" s="24">
        <v>120</v>
      </c>
      <c r="B132" s="1" t="s">
        <v>347</v>
      </c>
      <c r="C132" s="61" t="s">
        <v>348</v>
      </c>
      <c r="D132" s="13" t="s">
        <v>17</v>
      </c>
      <c r="E132" s="1" t="s">
        <v>347</v>
      </c>
      <c r="F132" s="61" t="s">
        <v>348</v>
      </c>
      <c r="G132" s="43" t="s">
        <v>49</v>
      </c>
      <c r="H132" s="43">
        <v>30</v>
      </c>
      <c r="I132" s="28">
        <v>180</v>
      </c>
      <c r="J132" s="13" t="s">
        <v>187</v>
      </c>
      <c r="K132" s="24" t="s">
        <v>22</v>
      </c>
      <c r="L132" s="28">
        <f t="shared" si="2"/>
        <v>5400</v>
      </c>
      <c r="M132" s="23">
        <f t="shared" si="3"/>
        <v>6048.0000000000009</v>
      </c>
      <c r="N132" s="26"/>
      <c r="O132" s="26"/>
      <c r="Q132" s="9"/>
      <c r="R132" s="9"/>
    </row>
    <row r="133" spans="1:18" s="3" customFormat="1" ht="41.25" customHeight="1">
      <c r="A133" s="24">
        <v>121</v>
      </c>
      <c r="B133" s="1" t="s">
        <v>349</v>
      </c>
      <c r="C133" s="61" t="s">
        <v>350</v>
      </c>
      <c r="D133" s="13" t="s">
        <v>17</v>
      </c>
      <c r="E133" s="1" t="s">
        <v>349</v>
      </c>
      <c r="F133" s="61" t="s">
        <v>350</v>
      </c>
      <c r="G133" s="57" t="s">
        <v>49</v>
      </c>
      <c r="H133" s="43">
        <v>10</v>
      </c>
      <c r="I133" s="28">
        <v>180</v>
      </c>
      <c r="J133" s="13" t="s">
        <v>187</v>
      </c>
      <c r="K133" s="24" t="s">
        <v>22</v>
      </c>
      <c r="L133" s="28">
        <f t="shared" si="2"/>
        <v>1800</v>
      </c>
      <c r="M133" s="23">
        <f t="shared" si="3"/>
        <v>2016.0000000000002</v>
      </c>
      <c r="N133" s="26"/>
      <c r="O133" s="26"/>
      <c r="Q133" s="9"/>
      <c r="R133" s="9"/>
    </row>
    <row r="134" spans="1:18" s="3" customFormat="1" ht="39.75" customHeight="1">
      <c r="A134" s="24">
        <v>122</v>
      </c>
      <c r="B134" s="1" t="s">
        <v>351</v>
      </c>
      <c r="C134" s="61" t="s">
        <v>352</v>
      </c>
      <c r="D134" s="13" t="s">
        <v>38</v>
      </c>
      <c r="E134" s="1" t="s">
        <v>351</v>
      </c>
      <c r="F134" s="61" t="s">
        <v>353</v>
      </c>
      <c r="G134" s="43" t="s">
        <v>49</v>
      </c>
      <c r="H134" s="43">
        <v>272</v>
      </c>
      <c r="I134" s="28">
        <v>10</v>
      </c>
      <c r="J134" s="13" t="s">
        <v>187</v>
      </c>
      <c r="K134" s="24" t="s">
        <v>22</v>
      </c>
      <c r="L134" s="28">
        <f t="shared" si="2"/>
        <v>2720</v>
      </c>
      <c r="M134" s="23">
        <f t="shared" si="3"/>
        <v>3046.4</v>
      </c>
      <c r="N134" s="26"/>
      <c r="O134" s="26"/>
      <c r="Q134" s="9"/>
      <c r="R134" s="9"/>
    </row>
    <row r="135" spans="1:18" s="3" customFormat="1" ht="58.5" customHeight="1">
      <c r="A135" s="24">
        <v>123</v>
      </c>
      <c r="B135" s="1" t="s">
        <v>354</v>
      </c>
      <c r="C135" s="61" t="s">
        <v>355</v>
      </c>
      <c r="D135" s="13" t="s">
        <v>17</v>
      </c>
      <c r="E135" s="1" t="s">
        <v>354</v>
      </c>
      <c r="F135" s="61" t="s">
        <v>356</v>
      </c>
      <c r="G135" s="43" t="s">
        <v>49</v>
      </c>
      <c r="H135" s="43">
        <v>136</v>
      </c>
      <c r="I135" s="28">
        <v>95</v>
      </c>
      <c r="J135" s="13" t="s">
        <v>187</v>
      </c>
      <c r="K135" s="24" t="s">
        <v>22</v>
      </c>
      <c r="L135" s="28">
        <f t="shared" si="2"/>
        <v>12920</v>
      </c>
      <c r="M135" s="23">
        <f t="shared" si="3"/>
        <v>14470.400000000001</v>
      </c>
      <c r="N135" s="26"/>
      <c r="O135" s="26"/>
      <c r="Q135" s="9"/>
      <c r="R135" s="9"/>
    </row>
    <row r="136" spans="1:18" s="3" customFormat="1" ht="68.25" customHeight="1">
      <c r="A136" s="24">
        <v>124</v>
      </c>
      <c r="B136" s="1" t="s">
        <v>357</v>
      </c>
      <c r="C136" s="61" t="s">
        <v>358</v>
      </c>
      <c r="D136" s="13" t="s">
        <v>17</v>
      </c>
      <c r="E136" s="1" t="s">
        <v>359</v>
      </c>
      <c r="F136" s="61" t="s">
        <v>360</v>
      </c>
      <c r="G136" s="43" t="s">
        <v>49</v>
      </c>
      <c r="H136" s="43">
        <v>68</v>
      </c>
      <c r="I136" s="28">
        <v>15</v>
      </c>
      <c r="J136" s="13" t="s">
        <v>187</v>
      </c>
      <c r="K136" s="24" t="s">
        <v>22</v>
      </c>
      <c r="L136" s="28">
        <f t="shared" ref="L136:L183" si="4">H136*I136</f>
        <v>1020</v>
      </c>
      <c r="M136" s="23">
        <f t="shared" si="3"/>
        <v>1142.4000000000001</v>
      </c>
      <c r="N136" s="26"/>
      <c r="O136" s="26"/>
      <c r="Q136" s="9"/>
      <c r="R136" s="9"/>
    </row>
    <row r="137" spans="1:18" s="3" customFormat="1" ht="39" customHeight="1">
      <c r="A137" s="24">
        <v>125</v>
      </c>
      <c r="B137" s="1" t="s">
        <v>361</v>
      </c>
      <c r="C137" s="61" t="s">
        <v>362</v>
      </c>
      <c r="D137" s="13" t="s">
        <v>17</v>
      </c>
      <c r="E137" s="1" t="s">
        <v>361</v>
      </c>
      <c r="F137" s="61" t="s">
        <v>363</v>
      </c>
      <c r="G137" s="43" t="s">
        <v>49</v>
      </c>
      <c r="H137" s="43">
        <v>68</v>
      </c>
      <c r="I137" s="28">
        <v>110</v>
      </c>
      <c r="J137" s="13" t="s">
        <v>187</v>
      </c>
      <c r="K137" s="24" t="s">
        <v>22</v>
      </c>
      <c r="L137" s="28">
        <f t="shared" si="4"/>
        <v>7480</v>
      </c>
      <c r="M137" s="23">
        <f t="shared" si="3"/>
        <v>8377.6</v>
      </c>
      <c r="N137" s="26"/>
      <c r="O137" s="26"/>
      <c r="Q137" s="9"/>
      <c r="R137" s="9"/>
    </row>
    <row r="138" spans="1:18" s="3" customFormat="1" ht="42.75" customHeight="1">
      <c r="A138" s="24">
        <v>126</v>
      </c>
      <c r="B138" s="1" t="s">
        <v>364</v>
      </c>
      <c r="C138" s="61" t="s">
        <v>365</v>
      </c>
      <c r="D138" s="13" t="s">
        <v>17</v>
      </c>
      <c r="E138" s="1" t="s">
        <v>364</v>
      </c>
      <c r="F138" s="61" t="s">
        <v>366</v>
      </c>
      <c r="G138" s="43" t="s">
        <v>49</v>
      </c>
      <c r="H138" s="43">
        <v>4</v>
      </c>
      <c r="I138" s="28">
        <v>123</v>
      </c>
      <c r="J138" s="13" t="s">
        <v>187</v>
      </c>
      <c r="K138" s="24" t="s">
        <v>22</v>
      </c>
      <c r="L138" s="28">
        <f t="shared" si="4"/>
        <v>492</v>
      </c>
      <c r="M138" s="23">
        <f t="shared" si="3"/>
        <v>551.04000000000008</v>
      </c>
      <c r="N138" s="26"/>
      <c r="O138" s="26"/>
      <c r="Q138" s="9"/>
      <c r="R138" s="9"/>
    </row>
    <row r="139" spans="1:18" s="3" customFormat="1" ht="45" customHeight="1">
      <c r="A139" s="24">
        <v>127</v>
      </c>
      <c r="B139" s="1" t="s">
        <v>367</v>
      </c>
      <c r="C139" s="61" t="s">
        <v>368</v>
      </c>
      <c r="D139" s="13" t="s">
        <v>17</v>
      </c>
      <c r="E139" s="1" t="s">
        <v>367</v>
      </c>
      <c r="F139" s="61" t="s">
        <v>369</v>
      </c>
      <c r="G139" s="43" t="s">
        <v>49</v>
      </c>
      <c r="H139" s="43">
        <v>34</v>
      </c>
      <c r="I139" s="28">
        <v>50</v>
      </c>
      <c r="J139" s="13" t="s">
        <v>187</v>
      </c>
      <c r="K139" s="24" t="s">
        <v>22</v>
      </c>
      <c r="L139" s="28">
        <f t="shared" si="4"/>
        <v>1700</v>
      </c>
      <c r="M139" s="23">
        <f t="shared" si="3"/>
        <v>1904.0000000000002</v>
      </c>
      <c r="N139" s="26"/>
      <c r="O139" s="26"/>
      <c r="Q139" s="9"/>
      <c r="R139" s="9"/>
    </row>
    <row r="140" spans="1:18" s="3" customFormat="1" ht="45" customHeight="1">
      <c r="A140" s="24">
        <v>128</v>
      </c>
      <c r="B140" s="1" t="s">
        <v>367</v>
      </c>
      <c r="C140" s="61" t="s">
        <v>368</v>
      </c>
      <c r="D140" s="13" t="s">
        <v>17</v>
      </c>
      <c r="E140" s="1" t="s">
        <v>367</v>
      </c>
      <c r="F140" s="61" t="s">
        <v>370</v>
      </c>
      <c r="G140" s="43" t="s">
        <v>49</v>
      </c>
      <c r="H140" s="43">
        <v>34</v>
      </c>
      <c r="I140" s="28">
        <v>110</v>
      </c>
      <c r="J140" s="13" t="s">
        <v>187</v>
      </c>
      <c r="K140" s="24" t="s">
        <v>22</v>
      </c>
      <c r="L140" s="28">
        <f t="shared" si="4"/>
        <v>3740</v>
      </c>
      <c r="M140" s="23">
        <f t="shared" si="3"/>
        <v>4188.8</v>
      </c>
      <c r="N140" s="26"/>
      <c r="O140" s="26"/>
      <c r="Q140" s="9"/>
      <c r="R140" s="9"/>
    </row>
    <row r="141" spans="1:18" s="3" customFormat="1" ht="41.25" customHeight="1">
      <c r="A141" s="24">
        <v>129</v>
      </c>
      <c r="B141" s="1" t="s">
        <v>371</v>
      </c>
      <c r="C141" s="61" t="s">
        <v>372</v>
      </c>
      <c r="D141" s="13" t="s">
        <v>17</v>
      </c>
      <c r="E141" s="1" t="s">
        <v>371</v>
      </c>
      <c r="F141" s="61" t="s">
        <v>373</v>
      </c>
      <c r="G141" s="43" t="s">
        <v>49</v>
      </c>
      <c r="H141" s="43">
        <v>70</v>
      </c>
      <c r="I141" s="28">
        <v>706</v>
      </c>
      <c r="J141" s="13" t="s">
        <v>187</v>
      </c>
      <c r="K141" s="24" t="s">
        <v>22</v>
      </c>
      <c r="L141" s="28">
        <f t="shared" si="4"/>
        <v>49420</v>
      </c>
      <c r="M141" s="23">
        <f t="shared" si="3"/>
        <v>55350.400000000009</v>
      </c>
      <c r="N141" s="26"/>
      <c r="O141" s="26"/>
      <c r="Q141" s="9"/>
      <c r="R141" s="9"/>
    </row>
    <row r="142" spans="1:18" s="3" customFormat="1" ht="56.25" customHeight="1">
      <c r="A142" s="24">
        <v>130</v>
      </c>
      <c r="B142" s="1" t="s">
        <v>371</v>
      </c>
      <c r="C142" s="61" t="s">
        <v>372</v>
      </c>
      <c r="D142" s="13" t="s">
        <v>17</v>
      </c>
      <c r="E142" s="1" t="s">
        <v>371</v>
      </c>
      <c r="F142" s="61" t="s">
        <v>374</v>
      </c>
      <c r="G142" s="43" t="s">
        <v>49</v>
      </c>
      <c r="H142" s="43">
        <v>70</v>
      </c>
      <c r="I142" s="28">
        <v>656</v>
      </c>
      <c r="J142" s="13" t="s">
        <v>187</v>
      </c>
      <c r="K142" s="24" t="s">
        <v>22</v>
      </c>
      <c r="L142" s="28">
        <f t="shared" si="4"/>
        <v>45920</v>
      </c>
      <c r="M142" s="23">
        <f t="shared" ref="M142:M190" si="5">L142*1.12</f>
        <v>51430.400000000001</v>
      </c>
      <c r="N142" s="26"/>
      <c r="O142" s="26"/>
      <c r="Q142" s="9"/>
      <c r="R142" s="9"/>
    </row>
    <row r="143" spans="1:18" s="3" customFormat="1" ht="39" customHeight="1">
      <c r="A143" s="24">
        <v>131</v>
      </c>
      <c r="B143" s="1" t="s">
        <v>375</v>
      </c>
      <c r="C143" s="61" t="s">
        <v>376</v>
      </c>
      <c r="D143" s="13" t="s">
        <v>17</v>
      </c>
      <c r="E143" s="13" t="s">
        <v>377</v>
      </c>
      <c r="F143" s="61" t="s">
        <v>378</v>
      </c>
      <c r="G143" s="43" t="s">
        <v>49</v>
      </c>
      <c r="H143" s="43">
        <v>10</v>
      </c>
      <c r="I143" s="28">
        <v>215</v>
      </c>
      <c r="J143" s="13" t="s">
        <v>187</v>
      </c>
      <c r="K143" s="24" t="s">
        <v>22</v>
      </c>
      <c r="L143" s="28">
        <f t="shared" si="4"/>
        <v>2150</v>
      </c>
      <c r="M143" s="23">
        <f t="shared" si="5"/>
        <v>2408.0000000000005</v>
      </c>
      <c r="N143" s="26"/>
      <c r="O143" s="26"/>
      <c r="Q143" s="9"/>
      <c r="R143" s="9"/>
    </row>
    <row r="144" spans="1:18" s="3" customFormat="1" ht="42" customHeight="1">
      <c r="A144" s="24">
        <v>132</v>
      </c>
      <c r="B144" s="1" t="s">
        <v>379</v>
      </c>
      <c r="C144" s="61" t="s">
        <v>380</v>
      </c>
      <c r="D144" s="13" t="s">
        <v>17</v>
      </c>
      <c r="E144" s="13" t="s">
        <v>381</v>
      </c>
      <c r="F144" s="61" t="s">
        <v>382</v>
      </c>
      <c r="G144" s="43" t="s">
        <v>49</v>
      </c>
      <c r="H144" s="43">
        <v>68</v>
      </c>
      <c r="I144" s="28">
        <v>242</v>
      </c>
      <c r="J144" s="13" t="s">
        <v>187</v>
      </c>
      <c r="K144" s="24" t="s">
        <v>22</v>
      </c>
      <c r="L144" s="28">
        <f t="shared" si="4"/>
        <v>16456</v>
      </c>
      <c r="M144" s="23">
        <f t="shared" si="5"/>
        <v>18430.72</v>
      </c>
      <c r="N144" s="26"/>
      <c r="O144" s="26"/>
      <c r="Q144" s="9"/>
      <c r="R144" s="9"/>
    </row>
    <row r="145" spans="1:18" s="3" customFormat="1" ht="42.75" customHeight="1">
      <c r="A145" s="24">
        <v>133</v>
      </c>
      <c r="B145" s="1" t="s">
        <v>383</v>
      </c>
      <c r="C145" s="61" t="s">
        <v>384</v>
      </c>
      <c r="D145" s="13" t="s">
        <v>17</v>
      </c>
      <c r="E145" s="13" t="s">
        <v>385</v>
      </c>
      <c r="F145" s="61" t="s">
        <v>386</v>
      </c>
      <c r="G145" s="43" t="s">
        <v>49</v>
      </c>
      <c r="H145" s="43">
        <v>30</v>
      </c>
      <c r="I145" s="28">
        <v>408</v>
      </c>
      <c r="J145" s="13" t="s">
        <v>187</v>
      </c>
      <c r="K145" s="24" t="s">
        <v>22</v>
      </c>
      <c r="L145" s="28">
        <f t="shared" si="4"/>
        <v>12240</v>
      </c>
      <c r="M145" s="23">
        <f t="shared" si="5"/>
        <v>13708.800000000001</v>
      </c>
      <c r="N145" s="26"/>
      <c r="O145" s="26"/>
      <c r="Q145" s="9"/>
      <c r="R145" s="9"/>
    </row>
    <row r="146" spans="1:18" s="3" customFormat="1" ht="72.75" customHeight="1">
      <c r="A146" s="24">
        <v>134</v>
      </c>
      <c r="B146" s="1" t="s">
        <v>383</v>
      </c>
      <c r="C146" s="61" t="s">
        <v>384</v>
      </c>
      <c r="D146" s="13" t="s">
        <v>17</v>
      </c>
      <c r="E146" s="13" t="s">
        <v>387</v>
      </c>
      <c r="F146" s="61" t="s">
        <v>388</v>
      </c>
      <c r="G146" s="43" t="s">
        <v>49</v>
      </c>
      <c r="H146" s="43">
        <v>30</v>
      </c>
      <c r="I146" s="28">
        <v>130</v>
      </c>
      <c r="J146" s="13" t="s">
        <v>187</v>
      </c>
      <c r="K146" s="24" t="s">
        <v>22</v>
      </c>
      <c r="L146" s="28">
        <f t="shared" si="4"/>
        <v>3900</v>
      </c>
      <c r="M146" s="23">
        <f t="shared" si="5"/>
        <v>4368</v>
      </c>
      <c r="N146" s="26"/>
      <c r="O146" s="26"/>
      <c r="Q146" s="9"/>
      <c r="R146" s="9"/>
    </row>
    <row r="147" spans="1:18" s="3" customFormat="1" ht="42.75" customHeight="1">
      <c r="A147" s="24">
        <v>135</v>
      </c>
      <c r="B147" s="1" t="s">
        <v>389</v>
      </c>
      <c r="C147" s="61" t="s">
        <v>390</v>
      </c>
      <c r="D147" s="13" t="s">
        <v>17</v>
      </c>
      <c r="E147" s="13" t="s">
        <v>391</v>
      </c>
      <c r="F147" s="61" t="s">
        <v>392</v>
      </c>
      <c r="G147" s="43" t="s">
        <v>49</v>
      </c>
      <c r="H147" s="43">
        <v>4</v>
      </c>
      <c r="I147" s="28">
        <v>120</v>
      </c>
      <c r="J147" s="13" t="s">
        <v>187</v>
      </c>
      <c r="K147" s="24" t="s">
        <v>22</v>
      </c>
      <c r="L147" s="28">
        <f t="shared" si="4"/>
        <v>480</v>
      </c>
      <c r="M147" s="23">
        <f t="shared" si="5"/>
        <v>537.6</v>
      </c>
      <c r="N147" s="26"/>
      <c r="O147" s="26"/>
      <c r="Q147" s="9"/>
      <c r="R147" s="9"/>
    </row>
    <row r="148" spans="1:18" s="3" customFormat="1" ht="70.5" customHeight="1">
      <c r="A148" s="24">
        <v>136</v>
      </c>
      <c r="B148" s="1" t="s">
        <v>393</v>
      </c>
      <c r="C148" s="61" t="s">
        <v>394</v>
      </c>
      <c r="D148" s="13" t="s">
        <v>38</v>
      </c>
      <c r="E148" s="13" t="s">
        <v>395</v>
      </c>
      <c r="F148" s="61" t="s">
        <v>396</v>
      </c>
      <c r="G148" s="43" t="s">
        <v>49</v>
      </c>
      <c r="H148" s="43">
        <v>68</v>
      </c>
      <c r="I148" s="28">
        <v>559</v>
      </c>
      <c r="J148" s="13" t="s">
        <v>187</v>
      </c>
      <c r="K148" s="24" t="s">
        <v>22</v>
      </c>
      <c r="L148" s="28">
        <f t="shared" si="4"/>
        <v>38012</v>
      </c>
      <c r="M148" s="23">
        <f t="shared" si="5"/>
        <v>42573.440000000002</v>
      </c>
      <c r="N148" s="26"/>
      <c r="O148" s="26"/>
      <c r="Q148" s="9"/>
      <c r="R148" s="9"/>
    </row>
    <row r="149" spans="1:18" s="3" customFormat="1" ht="42.75" customHeight="1">
      <c r="A149" s="24">
        <v>137</v>
      </c>
      <c r="B149" s="1" t="s">
        <v>397</v>
      </c>
      <c r="C149" s="61" t="s">
        <v>398</v>
      </c>
      <c r="D149" s="13" t="s">
        <v>17</v>
      </c>
      <c r="E149" s="13" t="s">
        <v>399</v>
      </c>
      <c r="F149" s="61" t="s">
        <v>400</v>
      </c>
      <c r="G149" s="43" t="s">
        <v>49</v>
      </c>
      <c r="H149" s="43">
        <v>3</v>
      </c>
      <c r="I149" s="28">
        <v>25000</v>
      </c>
      <c r="J149" s="13" t="s">
        <v>187</v>
      </c>
      <c r="K149" s="24" t="s">
        <v>22</v>
      </c>
      <c r="L149" s="28">
        <f t="shared" si="4"/>
        <v>75000</v>
      </c>
      <c r="M149" s="23">
        <f t="shared" si="5"/>
        <v>84000.000000000015</v>
      </c>
      <c r="N149" s="26"/>
      <c r="O149" s="26"/>
      <c r="Q149" s="9"/>
      <c r="R149" s="9"/>
    </row>
    <row r="150" spans="1:18" s="3" customFormat="1" ht="45" customHeight="1">
      <c r="A150" s="24">
        <v>138</v>
      </c>
      <c r="B150" s="1" t="s">
        <v>397</v>
      </c>
      <c r="C150" s="61" t="s">
        <v>398</v>
      </c>
      <c r="D150" s="13" t="s">
        <v>17</v>
      </c>
      <c r="E150" s="1" t="s">
        <v>397</v>
      </c>
      <c r="F150" s="61" t="s">
        <v>400</v>
      </c>
      <c r="G150" s="43" t="s">
        <v>49</v>
      </c>
      <c r="H150" s="43">
        <v>20</v>
      </c>
      <c r="I150" s="28">
        <v>1500</v>
      </c>
      <c r="J150" s="13" t="s">
        <v>187</v>
      </c>
      <c r="K150" s="24" t="s">
        <v>22</v>
      </c>
      <c r="L150" s="28">
        <f t="shared" si="4"/>
        <v>30000</v>
      </c>
      <c r="M150" s="23">
        <f t="shared" si="5"/>
        <v>33600</v>
      </c>
      <c r="N150" s="26"/>
      <c r="O150" s="26"/>
      <c r="Q150" s="9"/>
      <c r="R150" s="9"/>
    </row>
    <row r="151" spans="1:18" s="3" customFormat="1" ht="69.75" customHeight="1">
      <c r="A151" s="24">
        <v>139</v>
      </c>
      <c r="B151" s="1" t="s">
        <v>401</v>
      </c>
      <c r="C151" s="61" t="s">
        <v>402</v>
      </c>
      <c r="D151" s="13" t="s">
        <v>38</v>
      </c>
      <c r="E151" s="1" t="s">
        <v>401</v>
      </c>
      <c r="F151" s="61" t="s">
        <v>403</v>
      </c>
      <c r="G151" s="43" t="s">
        <v>49</v>
      </c>
      <c r="H151" s="43">
        <v>68</v>
      </c>
      <c r="I151" s="28">
        <v>270</v>
      </c>
      <c r="J151" s="13" t="s">
        <v>187</v>
      </c>
      <c r="K151" s="24" t="s">
        <v>22</v>
      </c>
      <c r="L151" s="28">
        <f t="shared" si="4"/>
        <v>18360</v>
      </c>
      <c r="M151" s="23">
        <f t="shared" si="5"/>
        <v>20563.2</v>
      </c>
      <c r="N151" s="26"/>
      <c r="O151" s="26"/>
      <c r="Q151" s="9"/>
      <c r="R151" s="9"/>
    </row>
    <row r="152" spans="1:18" s="3" customFormat="1" ht="52.5" customHeight="1">
      <c r="A152" s="24">
        <v>140</v>
      </c>
      <c r="B152" s="1" t="s">
        <v>404</v>
      </c>
      <c r="C152" s="61" t="s">
        <v>405</v>
      </c>
      <c r="D152" s="13" t="s">
        <v>17</v>
      </c>
      <c r="E152" s="1" t="s">
        <v>406</v>
      </c>
      <c r="F152" s="61" t="s">
        <v>407</v>
      </c>
      <c r="G152" s="43" t="s">
        <v>49</v>
      </c>
      <c r="H152" s="43">
        <v>327</v>
      </c>
      <c r="I152" s="28">
        <v>1105</v>
      </c>
      <c r="J152" s="13" t="s">
        <v>187</v>
      </c>
      <c r="K152" s="24" t="s">
        <v>22</v>
      </c>
      <c r="L152" s="28">
        <f t="shared" si="4"/>
        <v>361335</v>
      </c>
      <c r="M152" s="23">
        <f t="shared" si="5"/>
        <v>404695.2</v>
      </c>
      <c r="N152" s="26"/>
      <c r="O152" s="26"/>
      <c r="Q152" s="9"/>
      <c r="R152" s="9"/>
    </row>
    <row r="153" spans="1:18" s="3" customFormat="1" ht="40.5" customHeight="1">
      <c r="A153" s="24">
        <v>141</v>
      </c>
      <c r="B153" s="1" t="s">
        <v>408</v>
      </c>
      <c r="C153" s="61" t="s">
        <v>409</v>
      </c>
      <c r="D153" s="13" t="s">
        <v>17</v>
      </c>
      <c r="E153" s="1" t="s">
        <v>408</v>
      </c>
      <c r="F153" s="61" t="s">
        <v>409</v>
      </c>
      <c r="G153" s="43" t="s">
        <v>49</v>
      </c>
      <c r="H153" s="43">
        <v>10</v>
      </c>
      <c r="I153" s="28">
        <v>700</v>
      </c>
      <c r="J153" s="13" t="s">
        <v>187</v>
      </c>
      <c r="K153" s="24" t="s">
        <v>22</v>
      </c>
      <c r="L153" s="28">
        <f t="shared" si="4"/>
        <v>7000</v>
      </c>
      <c r="M153" s="23">
        <f t="shared" si="5"/>
        <v>7840.0000000000009</v>
      </c>
      <c r="N153" s="26"/>
      <c r="O153" s="26"/>
      <c r="Q153" s="9"/>
      <c r="R153" s="9"/>
    </row>
    <row r="154" spans="1:18" s="3" customFormat="1" ht="42" customHeight="1">
      <c r="A154" s="24">
        <v>142</v>
      </c>
      <c r="B154" s="1" t="s">
        <v>408</v>
      </c>
      <c r="C154" s="61" t="s">
        <v>409</v>
      </c>
      <c r="D154" s="13" t="s">
        <v>17</v>
      </c>
      <c r="E154" s="1" t="s">
        <v>408</v>
      </c>
      <c r="F154" s="61" t="s">
        <v>410</v>
      </c>
      <c r="G154" s="43" t="s">
        <v>49</v>
      </c>
      <c r="H154" s="43">
        <v>19</v>
      </c>
      <c r="I154" s="28">
        <v>700</v>
      </c>
      <c r="J154" s="13" t="s">
        <v>187</v>
      </c>
      <c r="K154" s="24" t="s">
        <v>22</v>
      </c>
      <c r="L154" s="28">
        <f t="shared" si="4"/>
        <v>13300</v>
      </c>
      <c r="M154" s="23">
        <f t="shared" si="5"/>
        <v>14896.000000000002</v>
      </c>
      <c r="N154" s="26"/>
      <c r="O154" s="26"/>
      <c r="Q154" s="9"/>
      <c r="R154" s="9"/>
    </row>
    <row r="155" spans="1:18" s="3" customFormat="1" ht="42" customHeight="1">
      <c r="A155" s="24">
        <v>143</v>
      </c>
      <c r="B155" s="1" t="s">
        <v>411</v>
      </c>
      <c r="C155" s="61" t="s">
        <v>412</v>
      </c>
      <c r="D155" s="13" t="s">
        <v>17</v>
      </c>
      <c r="E155" s="1" t="s">
        <v>411</v>
      </c>
      <c r="F155" s="61" t="s">
        <v>412</v>
      </c>
      <c r="G155" s="43" t="s">
        <v>49</v>
      </c>
      <c r="H155" s="43">
        <v>68</v>
      </c>
      <c r="I155" s="28">
        <v>175</v>
      </c>
      <c r="J155" s="13" t="s">
        <v>187</v>
      </c>
      <c r="K155" s="24" t="s">
        <v>22</v>
      </c>
      <c r="L155" s="28">
        <f t="shared" si="4"/>
        <v>11900</v>
      </c>
      <c r="M155" s="23">
        <f t="shared" si="5"/>
        <v>13328.000000000002</v>
      </c>
      <c r="N155" s="26"/>
      <c r="O155" s="26"/>
      <c r="Q155" s="9"/>
      <c r="R155" s="9"/>
    </row>
    <row r="156" spans="1:18" s="3" customFormat="1" ht="48" customHeight="1">
      <c r="A156" s="24">
        <v>144</v>
      </c>
      <c r="B156" s="1" t="s">
        <v>413</v>
      </c>
      <c r="C156" s="61" t="s">
        <v>414</v>
      </c>
      <c r="D156" s="13" t="s">
        <v>17</v>
      </c>
      <c r="E156" s="1" t="s">
        <v>413</v>
      </c>
      <c r="F156" s="61" t="s">
        <v>415</v>
      </c>
      <c r="G156" s="43" t="s">
        <v>49</v>
      </c>
      <c r="H156" s="43">
        <v>204</v>
      </c>
      <c r="I156" s="28">
        <v>415</v>
      </c>
      <c r="J156" s="13" t="s">
        <v>187</v>
      </c>
      <c r="K156" s="24" t="s">
        <v>22</v>
      </c>
      <c r="L156" s="28">
        <f t="shared" si="4"/>
        <v>84660</v>
      </c>
      <c r="M156" s="23">
        <f t="shared" si="5"/>
        <v>94819.200000000012</v>
      </c>
      <c r="N156" s="26"/>
      <c r="O156" s="26"/>
      <c r="Q156" s="9"/>
      <c r="R156" s="9"/>
    </row>
    <row r="157" spans="1:18" s="3" customFormat="1" ht="44.25" customHeight="1">
      <c r="A157" s="24">
        <v>145</v>
      </c>
      <c r="B157" s="1" t="s">
        <v>413</v>
      </c>
      <c r="C157" s="61" t="s">
        <v>414</v>
      </c>
      <c r="D157" s="13" t="s">
        <v>17</v>
      </c>
      <c r="E157" s="1" t="s">
        <v>413</v>
      </c>
      <c r="F157" s="61" t="s">
        <v>416</v>
      </c>
      <c r="G157" s="43" t="s">
        <v>49</v>
      </c>
      <c r="H157" s="43">
        <v>68</v>
      </c>
      <c r="I157" s="28">
        <v>320</v>
      </c>
      <c r="J157" s="13" t="s">
        <v>187</v>
      </c>
      <c r="K157" s="24" t="s">
        <v>22</v>
      </c>
      <c r="L157" s="28">
        <f t="shared" si="4"/>
        <v>21760</v>
      </c>
      <c r="M157" s="23">
        <f t="shared" si="5"/>
        <v>24371.200000000001</v>
      </c>
      <c r="N157" s="26"/>
      <c r="O157" s="26"/>
      <c r="Q157" s="9"/>
      <c r="R157" s="9"/>
    </row>
    <row r="158" spans="1:18" s="3" customFormat="1" ht="45" customHeight="1">
      <c r="A158" s="24">
        <v>146</v>
      </c>
      <c r="B158" s="1" t="s">
        <v>417</v>
      </c>
      <c r="C158" s="61" t="s">
        <v>418</v>
      </c>
      <c r="D158" s="13" t="s">
        <v>17</v>
      </c>
      <c r="E158" s="1" t="s">
        <v>417</v>
      </c>
      <c r="F158" s="61" t="s">
        <v>419</v>
      </c>
      <c r="G158" s="43" t="s">
        <v>49</v>
      </c>
      <c r="H158" s="43">
        <v>150</v>
      </c>
      <c r="I158" s="28">
        <v>390</v>
      </c>
      <c r="J158" s="13" t="s">
        <v>187</v>
      </c>
      <c r="K158" s="24" t="s">
        <v>22</v>
      </c>
      <c r="L158" s="28">
        <f t="shared" si="4"/>
        <v>58500</v>
      </c>
      <c r="M158" s="23">
        <f t="shared" si="5"/>
        <v>65520.000000000007</v>
      </c>
      <c r="N158" s="26"/>
      <c r="O158" s="26"/>
      <c r="Q158" s="9"/>
      <c r="R158" s="9"/>
    </row>
    <row r="159" spans="1:18" s="3" customFormat="1" ht="40.5" customHeight="1">
      <c r="A159" s="24">
        <v>147</v>
      </c>
      <c r="B159" s="1" t="s">
        <v>417</v>
      </c>
      <c r="C159" s="61" t="s">
        <v>418</v>
      </c>
      <c r="D159" s="13" t="s">
        <v>17</v>
      </c>
      <c r="E159" s="1" t="s">
        <v>417</v>
      </c>
      <c r="F159" s="61" t="s">
        <v>420</v>
      </c>
      <c r="G159" s="43" t="s">
        <v>49</v>
      </c>
      <c r="H159" s="43">
        <v>300</v>
      </c>
      <c r="I159" s="28">
        <v>450</v>
      </c>
      <c r="J159" s="13" t="s">
        <v>187</v>
      </c>
      <c r="K159" s="24" t="s">
        <v>22</v>
      </c>
      <c r="L159" s="28">
        <f t="shared" si="4"/>
        <v>135000</v>
      </c>
      <c r="M159" s="23">
        <f t="shared" si="5"/>
        <v>151200</v>
      </c>
      <c r="N159" s="26"/>
      <c r="O159" s="26"/>
      <c r="Q159" s="9"/>
      <c r="R159" s="9"/>
    </row>
    <row r="160" spans="1:18" s="3" customFormat="1" ht="42.75" customHeight="1">
      <c r="A160" s="24">
        <v>148</v>
      </c>
      <c r="B160" s="1" t="s">
        <v>417</v>
      </c>
      <c r="C160" s="61" t="s">
        <v>418</v>
      </c>
      <c r="D160" s="13" t="s">
        <v>17</v>
      </c>
      <c r="E160" s="1" t="s">
        <v>417</v>
      </c>
      <c r="F160" s="61" t="s">
        <v>421</v>
      </c>
      <c r="G160" s="43" t="s">
        <v>49</v>
      </c>
      <c r="H160" s="43">
        <v>100</v>
      </c>
      <c r="I160" s="28">
        <v>370</v>
      </c>
      <c r="J160" s="13" t="s">
        <v>187</v>
      </c>
      <c r="K160" s="24" t="s">
        <v>22</v>
      </c>
      <c r="L160" s="28">
        <f t="shared" si="4"/>
        <v>37000</v>
      </c>
      <c r="M160" s="23">
        <f t="shared" si="5"/>
        <v>41440.000000000007</v>
      </c>
      <c r="N160" s="26"/>
      <c r="O160" s="26"/>
      <c r="Q160" s="9"/>
      <c r="R160" s="9"/>
    </row>
    <row r="161" spans="1:18" s="3" customFormat="1" ht="40.5" customHeight="1">
      <c r="A161" s="24">
        <v>149</v>
      </c>
      <c r="B161" s="1" t="s">
        <v>264</v>
      </c>
      <c r="C161" s="61" t="s">
        <v>265</v>
      </c>
      <c r="D161" s="13" t="s">
        <v>17</v>
      </c>
      <c r="E161" s="1" t="s">
        <v>264</v>
      </c>
      <c r="F161" s="61" t="s">
        <v>422</v>
      </c>
      <c r="G161" s="43" t="s">
        <v>49</v>
      </c>
      <c r="H161" s="43">
        <v>200</v>
      </c>
      <c r="I161" s="28">
        <v>90</v>
      </c>
      <c r="J161" s="13" t="s">
        <v>187</v>
      </c>
      <c r="K161" s="24" t="s">
        <v>22</v>
      </c>
      <c r="L161" s="28">
        <f t="shared" si="4"/>
        <v>18000</v>
      </c>
      <c r="M161" s="23">
        <f t="shared" si="5"/>
        <v>20160.000000000004</v>
      </c>
      <c r="N161" s="26"/>
      <c r="O161" s="26"/>
      <c r="Q161" s="9"/>
      <c r="R161" s="9"/>
    </row>
    <row r="162" spans="1:18" s="3" customFormat="1" ht="39.75" customHeight="1">
      <c r="A162" s="24">
        <v>150</v>
      </c>
      <c r="B162" s="1" t="s">
        <v>264</v>
      </c>
      <c r="C162" s="61" t="s">
        <v>265</v>
      </c>
      <c r="D162" s="13" t="s">
        <v>17</v>
      </c>
      <c r="E162" s="1" t="s">
        <v>264</v>
      </c>
      <c r="F162" s="61" t="s">
        <v>423</v>
      </c>
      <c r="G162" s="43" t="s">
        <v>49</v>
      </c>
      <c r="H162" s="43">
        <v>200</v>
      </c>
      <c r="I162" s="28">
        <v>42</v>
      </c>
      <c r="J162" s="13" t="s">
        <v>187</v>
      </c>
      <c r="K162" s="24" t="s">
        <v>22</v>
      </c>
      <c r="L162" s="28">
        <f t="shared" si="4"/>
        <v>8400</v>
      </c>
      <c r="M162" s="23">
        <f t="shared" si="5"/>
        <v>9408</v>
      </c>
      <c r="N162" s="26"/>
      <c r="O162" s="26"/>
      <c r="Q162" s="9"/>
      <c r="R162" s="9"/>
    </row>
    <row r="163" spans="1:18" s="3" customFormat="1" ht="55.5" customHeight="1">
      <c r="A163" s="24">
        <v>151</v>
      </c>
      <c r="B163" s="1" t="s">
        <v>264</v>
      </c>
      <c r="C163" s="61" t="s">
        <v>265</v>
      </c>
      <c r="D163" s="13" t="s">
        <v>17</v>
      </c>
      <c r="E163" s="1" t="s">
        <v>264</v>
      </c>
      <c r="F163" s="61" t="s">
        <v>424</v>
      </c>
      <c r="G163" s="43" t="s">
        <v>49</v>
      </c>
      <c r="H163" s="43">
        <v>200</v>
      </c>
      <c r="I163" s="28">
        <v>30</v>
      </c>
      <c r="J163" s="13" t="s">
        <v>187</v>
      </c>
      <c r="K163" s="24" t="s">
        <v>22</v>
      </c>
      <c r="L163" s="28">
        <f t="shared" si="4"/>
        <v>6000</v>
      </c>
      <c r="M163" s="23">
        <f t="shared" si="5"/>
        <v>6720.0000000000009</v>
      </c>
      <c r="N163" s="26"/>
      <c r="O163" s="26"/>
      <c r="Q163" s="9"/>
      <c r="R163" s="9"/>
    </row>
    <row r="164" spans="1:18" s="3" customFormat="1" ht="45" customHeight="1">
      <c r="A164" s="24">
        <v>152</v>
      </c>
      <c r="B164" s="1" t="s">
        <v>425</v>
      </c>
      <c r="C164" s="61" t="s">
        <v>426</v>
      </c>
      <c r="D164" s="13" t="s">
        <v>17</v>
      </c>
      <c r="E164" s="1" t="s">
        <v>425</v>
      </c>
      <c r="F164" s="61" t="s">
        <v>427</v>
      </c>
      <c r="G164" s="43" t="s">
        <v>49</v>
      </c>
      <c r="H164" s="43">
        <v>68</v>
      </c>
      <c r="I164" s="28">
        <v>232</v>
      </c>
      <c r="J164" s="13" t="s">
        <v>187</v>
      </c>
      <c r="K164" s="24" t="s">
        <v>22</v>
      </c>
      <c r="L164" s="28">
        <f t="shared" si="4"/>
        <v>15776</v>
      </c>
      <c r="M164" s="23">
        <f t="shared" si="5"/>
        <v>17669.120000000003</v>
      </c>
      <c r="N164" s="26"/>
      <c r="O164" s="26"/>
      <c r="Q164" s="9"/>
      <c r="R164" s="9"/>
    </row>
    <row r="165" spans="1:18" s="3" customFormat="1" ht="39" customHeight="1">
      <c r="A165" s="24">
        <v>153</v>
      </c>
      <c r="B165" s="1" t="s">
        <v>428</v>
      </c>
      <c r="C165" s="61" t="s">
        <v>429</v>
      </c>
      <c r="D165" s="13" t="s">
        <v>38</v>
      </c>
      <c r="E165" s="13" t="s">
        <v>428</v>
      </c>
      <c r="F165" s="61" t="s">
        <v>430</v>
      </c>
      <c r="G165" s="43" t="s">
        <v>49</v>
      </c>
      <c r="H165" s="43">
        <v>408</v>
      </c>
      <c r="I165" s="28">
        <v>10</v>
      </c>
      <c r="J165" s="13" t="s">
        <v>187</v>
      </c>
      <c r="K165" s="24" t="s">
        <v>22</v>
      </c>
      <c r="L165" s="28">
        <f t="shared" si="4"/>
        <v>4080</v>
      </c>
      <c r="M165" s="23">
        <f t="shared" si="5"/>
        <v>4569.6000000000004</v>
      </c>
      <c r="N165" s="26"/>
      <c r="O165" s="26"/>
      <c r="Q165" s="9"/>
      <c r="R165" s="9"/>
    </row>
    <row r="166" spans="1:18" s="3" customFormat="1" ht="40.5" customHeight="1">
      <c r="A166" s="24">
        <v>154</v>
      </c>
      <c r="B166" s="1" t="s">
        <v>428</v>
      </c>
      <c r="C166" s="61" t="s">
        <v>429</v>
      </c>
      <c r="D166" s="13" t="s">
        <v>38</v>
      </c>
      <c r="E166" s="1" t="s">
        <v>428</v>
      </c>
      <c r="F166" s="61" t="s">
        <v>431</v>
      </c>
      <c r="G166" s="43" t="s">
        <v>49</v>
      </c>
      <c r="H166" s="43">
        <v>408</v>
      </c>
      <c r="I166" s="28">
        <v>23</v>
      </c>
      <c r="J166" s="13" t="s">
        <v>187</v>
      </c>
      <c r="K166" s="24" t="s">
        <v>22</v>
      </c>
      <c r="L166" s="28">
        <f t="shared" si="4"/>
        <v>9384</v>
      </c>
      <c r="M166" s="23">
        <f t="shared" si="5"/>
        <v>10510.080000000002</v>
      </c>
      <c r="N166" s="26"/>
      <c r="O166" s="26"/>
      <c r="Q166" s="9"/>
      <c r="R166" s="9"/>
    </row>
    <row r="167" spans="1:18" s="3" customFormat="1" ht="42" customHeight="1">
      <c r="A167" s="24">
        <v>155</v>
      </c>
      <c r="B167" s="1" t="s">
        <v>432</v>
      </c>
      <c r="C167" s="61" t="s">
        <v>433</v>
      </c>
      <c r="D167" s="13" t="s">
        <v>17</v>
      </c>
      <c r="E167" s="1" t="s">
        <v>432</v>
      </c>
      <c r="F167" s="61" t="s">
        <v>434</v>
      </c>
      <c r="G167" s="43" t="s">
        <v>49</v>
      </c>
      <c r="H167" s="43">
        <v>408</v>
      </c>
      <c r="I167" s="28">
        <v>35</v>
      </c>
      <c r="J167" s="13" t="s">
        <v>187</v>
      </c>
      <c r="K167" s="24" t="s">
        <v>22</v>
      </c>
      <c r="L167" s="28">
        <f t="shared" si="4"/>
        <v>14280</v>
      </c>
      <c r="M167" s="23">
        <f t="shared" si="5"/>
        <v>15993.600000000002</v>
      </c>
      <c r="N167" s="26"/>
      <c r="O167" s="26"/>
      <c r="Q167" s="9"/>
      <c r="R167" s="9"/>
    </row>
    <row r="168" spans="1:18" s="3" customFormat="1" ht="41.25" customHeight="1">
      <c r="A168" s="24">
        <v>156</v>
      </c>
      <c r="B168" s="1" t="s">
        <v>432</v>
      </c>
      <c r="C168" s="61" t="s">
        <v>433</v>
      </c>
      <c r="D168" s="13" t="s">
        <v>17</v>
      </c>
      <c r="E168" s="1" t="s">
        <v>432</v>
      </c>
      <c r="F168" s="61" t="s">
        <v>435</v>
      </c>
      <c r="G168" s="43" t="s">
        <v>49</v>
      </c>
      <c r="H168" s="43">
        <v>408</v>
      </c>
      <c r="I168" s="28">
        <v>45</v>
      </c>
      <c r="J168" s="13" t="s">
        <v>187</v>
      </c>
      <c r="K168" s="24" t="s">
        <v>22</v>
      </c>
      <c r="L168" s="28">
        <f t="shared" si="4"/>
        <v>18360</v>
      </c>
      <c r="M168" s="23">
        <f t="shared" si="5"/>
        <v>20563.2</v>
      </c>
      <c r="N168" s="26"/>
      <c r="O168" s="26"/>
      <c r="Q168" s="9"/>
      <c r="R168" s="9"/>
    </row>
    <row r="169" spans="1:18" s="3" customFormat="1" ht="44.25" customHeight="1">
      <c r="A169" s="24">
        <v>157</v>
      </c>
      <c r="B169" s="1" t="s">
        <v>432</v>
      </c>
      <c r="C169" s="61" t="s">
        <v>433</v>
      </c>
      <c r="D169" s="13" t="s">
        <v>17</v>
      </c>
      <c r="E169" s="1" t="s">
        <v>432</v>
      </c>
      <c r="F169" s="61" t="s">
        <v>436</v>
      </c>
      <c r="G169" s="43" t="s">
        <v>49</v>
      </c>
      <c r="H169" s="43">
        <v>408</v>
      </c>
      <c r="I169" s="28">
        <v>55</v>
      </c>
      <c r="J169" s="13" t="s">
        <v>187</v>
      </c>
      <c r="K169" s="24" t="s">
        <v>22</v>
      </c>
      <c r="L169" s="28">
        <f t="shared" si="4"/>
        <v>22440</v>
      </c>
      <c r="M169" s="23">
        <f t="shared" si="5"/>
        <v>25132.800000000003</v>
      </c>
      <c r="N169" s="26"/>
      <c r="O169" s="26"/>
      <c r="Q169" s="9"/>
      <c r="R169" s="9"/>
    </row>
    <row r="170" spans="1:18" s="3" customFormat="1" ht="41.25" customHeight="1">
      <c r="A170" s="24">
        <v>158</v>
      </c>
      <c r="B170" s="1" t="s">
        <v>437</v>
      </c>
      <c r="C170" s="61" t="s">
        <v>438</v>
      </c>
      <c r="D170" s="13" t="s">
        <v>17</v>
      </c>
      <c r="E170" s="1" t="s">
        <v>437</v>
      </c>
      <c r="F170" s="61" t="s">
        <v>439</v>
      </c>
      <c r="G170" s="43" t="s">
        <v>49</v>
      </c>
      <c r="H170" s="43">
        <v>300</v>
      </c>
      <c r="I170" s="28">
        <v>110</v>
      </c>
      <c r="J170" s="13" t="s">
        <v>187</v>
      </c>
      <c r="K170" s="24" t="s">
        <v>22</v>
      </c>
      <c r="L170" s="28">
        <f t="shared" si="4"/>
        <v>33000</v>
      </c>
      <c r="M170" s="23">
        <f t="shared" si="5"/>
        <v>36960</v>
      </c>
      <c r="N170" s="26"/>
      <c r="O170" s="26"/>
      <c r="Q170" s="9"/>
      <c r="R170" s="9"/>
    </row>
    <row r="171" spans="1:18" s="3" customFormat="1" ht="39.75" customHeight="1">
      <c r="A171" s="24">
        <v>159</v>
      </c>
      <c r="B171" s="1" t="s">
        <v>440</v>
      </c>
      <c r="C171" s="61" t="s">
        <v>441</v>
      </c>
      <c r="D171" s="13" t="s">
        <v>17</v>
      </c>
      <c r="E171" s="61" t="s">
        <v>442</v>
      </c>
      <c r="F171" s="61" t="s">
        <v>443</v>
      </c>
      <c r="G171" s="43" t="s">
        <v>49</v>
      </c>
      <c r="H171" s="43">
        <v>68</v>
      </c>
      <c r="I171" s="28">
        <v>250</v>
      </c>
      <c r="J171" s="13" t="s">
        <v>187</v>
      </c>
      <c r="K171" s="24" t="s">
        <v>22</v>
      </c>
      <c r="L171" s="28">
        <f t="shared" si="4"/>
        <v>17000</v>
      </c>
      <c r="M171" s="23">
        <f t="shared" si="5"/>
        <v>19040</v>
      </c>
      <c r="N171" s="26"/>
      <c r="O171" s="26"/>
      <c r="Q171" s="9"/>
      <c r="R171" s="9"/>
    </row>
    <row r="172" spans="1:18" s="3" customFormat="1" ht="42.75" customHeight="1">
      <c r="A172" s="24">
        <v>160</v>
      </c>
      <c r="B172" s="1" t="s">
        <v>444</v>
      </c>
      <c r="C172" s="61" t="s">
        <v>445</v>
      </c>
      <c r="D172" s="13" t="s">
        <v>17</v>
      </c>
      <c r="E172" s="61" t="s">
        <v>446</v>
      </c>
      <c r="F172" s="61" t="s">
        <v>447</v>
      </c>
      <c r="G172" s="43" t="s">
        <v>49</v>
      </c>
      <c r="H172" s="43">
        <v>68</v>
      </c>
      <c r="I172" s="28">
        <v>25</v>
      </c>
      <c r="J172" s="13" t="s">
        <v>187</v>
      </c>
      <c r="K172" s="24" t="s">
        <v>22</v>
      </c>
      <c r="L172" s="28">
        <f t="shared" si="4"/>
        <v>1700</v>
      </c>
      <c r="M172" s="23">
        <f t="shared" si="5"/>
        <v>1904.0000000000002</v>
      </c>
      <c r="N172" s="26"/>
      <c r="O172" s="26"/>
      <c r="Q172" s="9"/>
      <c r="R172" s="9"/>
    </row>
    <row r="173" spans="1:18" s="3" customFormat="1" ht="42" customHeight="1">
      <c r="A173" s="24">
        <v>161</v>
      </c>
      <c r="B173" s="1" t="s">
        <v>448</v>
      </c>
      <c r="C173" s="61" t="s">
        <v>449</v>
      </c>
      <c r="D173" s="13" t="s">
        <v>17</v>
      </c>
      <c r="E173" s="13" t="s">
        <v>448</v>
      </c>
      <c r="F173" s="61" t="s">
        <v>449</v>
      </c>
      <c r="G173" s="43" t="s">
        <v>49</v>
      </c>
      <c r="H173" s="43">
        <v>68</v>
      </c>
      <c r="I173" s="28">
        <v>65</v>
      </c>
      <c r="J173" s="13" t="s">
        <v>187</v>
      </c>
      <c r="K173" s="24" t="s">
        <v>22</v>
      </c>
      <c r="L173" s="28">
        <f t="shared" si="4"/>
        <v>4420</v>
      </c>
      <c r="M173" s="23">
        <f t="shared" si="5"/>
        <v>4950.4000000000005</v>
      </c>
      <c r="N173" s="26"/>
      <c r="O173" s="26"/>
      <c r="Q173" s="9"/>
      <c r="R173" s="9"/>
    </row>
    <row r="174" spans="1:18" s="3" customFormat="1" ht="46.5" customHeight="1">
      <c r="A174" s="24">
        <v>162</v>
      </c>
      <c r="B174" s="1" t="s">
        <v>450</v>
      </c>
      <c r="C174" s="61" t="s">
        <v>451</v>
      </c>
      <c r="D174" s="13" t="s">
        <v>17</v>
      </c>
      <c r="E174" s="13" t="s">
        <v>452</v>
      </c>
      <c r="F174" s="61" t="s">
        <v>453</v>
      </c>
      <c r="G174" s="43" t="s">
        <v>49</v>
      </c>
      <c r="H174" s="43">
        <v>136</v>
      </c>
      <c r="I174" s="28">
        <v>145</v>
      </c>
      <c r="J174" s="13" t="s">
        <v>187</v>
      </c>
      <c r="K174" s="24" t="s">
        <v>22</v>
      </c>
      <c r="L174" s="28">
        <f t="shared" si="4"/>
        <v>19720</v>
      </c>
      <c r="M174" s="23">
        <f t="shared" si="5"/>
        <v>22086.400000000001</v>
      </c>
      <c r="N174" s="26"/>
      <c r="O174" s="26"/>
      <c r="Q174" s="9"/>
      <c r="R174" s="9"/>
    </row>
    <row r="175" spans="1:18" s="3" customFormat="1" ht="62.25" customHeight="1">
      <c r="A175" s="24">
        <v>163</v>
      </c>
      <c r="B175" s="1" t="s">
        <v>454</v>
      </c>
      <c r="C175" s="61" t="s">
        <v>455</v>
      </c>
      <c r="D175" s="13" t="s">
        <v>17</v>
      </c>
      <c r="E175" s="13" t="s">
        <v>456</v>
      </c>
      <c r="F175" s="61" t="s">
        <v>457</v>
      </c>
      <c r="G175" s="43" t="s">
        <v>49</v>
      </c>
      <c r="H175" s="43">
        <v>272</v>
      </c>
      <c r="I175" s="28">
        <v>80</v>
      </c>
      <c r="J175" s="13" t="s">
        <v>187</v>
      </c>
      <c r="K175" s="24" t="s">
        <v>22</v>
      </c>
      <c r="L175" s="28">
        <f t="shared" si="4"/>
        <v>21760</v>
      </c>
      <c r="M175" s="23">
        <f t="shared" si="5"/>
        <v>24371.200000000001</v>
      </c>
      <c r="N175" s="26"/>
      <c r="O175" s="26"/>
      <c r="Q175" s="9"/>
      <c r="R175" s="9"/>
    </row>
    <row r="176" spans="1:18" s="3" customFormat="1" ht="52.5" customHeight="1">
      <c r="A176" s="24">
        <v>164</v>
      </c>
      <c r="B176" s="1" t="s">
        <v>458</v>
      </c>
      <c r="C176" s="61" t="s">
        <v>459</v>
      </c>
      <c r="D176" s="13" t="s">
        <v>17</v>
      </c>
      <c r="E176" s="13" t="s">
        <v>460</v>
      </c>
      <c r="F176" s="61" t="s">
        <v>461</v>
      </c>
      <c r="G176" s="43" t="s">
        <v>462</v>
      </c>
      <c r="H176" s="43">
        <v>68</v>
      </c>
      <c r="I176" s="28">
        <v>310</v>
      </c>
      <c r="J176" s="13" t="s">
        <v>187</v>
      </c>
      <c r="K176" s="24" t="s">
        <v>22</v>
      </c>
      <c r="L176" s="28">
        <f t="shared" si="4"/>
        <v>21080</v>
      </c>
      <c r="M176" s="23">
        <f t="shared" si="5"/>
        <v>23609.600000000002</v>
      </c>
      <c r="N176" s="26"/>
      <c r="O176" s="26"/>
      <c r="Q176" s="9"/>
      <c r="R176" s="9"/>
    </row>
    <row r="177" spans="1:18" s="3" customFormat="1" ht="42.75" customHeight="1">
      <c r="A177" s="24">
        <v>165</v>
      </c>
      <c r="B177" s="1" t="s">
        <v>463</v>
      </c>
      <c r="C177" s="61" t="s">
        <v>464</v>
      </c>
      <c r="D177" s="13" t="s">
        <v>38</v>
      </c>
      <c r="E177" s="13" t="s">
        <v>465</v>
      </c>
      <c r="F177" s="61" t="s">
        <v>466</v>
      </c>
      <c r="G177" s="43" t="s">
        <v>49</v>
      </c>
      <c r="H177" s="43">
        <v>50</v>
      </c>
      <c r="I177" s="28">
        <v>192</v>
      </c>
      <c r="J177" s="13" t="s">
        <v>187</v>
      </c>
      <c r="K177" s="24" t="s">
        <v>22</v>
      </c>
      <c r="L177" s="28">
        <f t="shared" si="4"/>
        <v>9600</v>
      </c>
      <c r="M177" s="23">
        <f t="shared" si="5"/>
        <v>10752.000000000002</v>
      </c>
      <c r="N177" s="26"/>
      <c r="O177" s="26"/>
      <c r="Q177" s="9"/>
      <c r="R177" s="9"/>
    </row>
    <row r="178" spans="1:18" s="3" customFormat="1" ht="72" customHeight="1">
      <c r="A178" s="24">
        <v>166</v>
      </c>
      <c r="B178" s="1" t="s">
        <v>463</v>
      </c>
      <c r="C178" s="61" t="s">
        <v>464</v>
      </c>
      <c r="D178" s="13" t="s">
        <v>38</v>
      </c>
      <c r="E178" s="61" t="s">
        <v>467</v>
      </c>
      <c r="F178" s="61" t="s">
        <v>468</v>
      </c>
      <c r="G178" s="43" t="s">
        <v>49</v>
      </c>
      <c r="H178" s="43">
        <v>20</v>
      </c>
      <c r="I178" s="28">
        <v>895</v>
      </c>
      <c r="J178" s="13" t="s">
        <v>187</v>
      </c>
      <c r="K178" s="24" t="s">
        <v>22</v>
      </c>
      <c r="L178" s="28">
        <f t="shared" si="4"/>
        <v>17900</v>
      </c>
      <c r="M178" s="23">
        <f t="shared" si="5"/>
        <v>20048.000000000004</v>
      </c>
      <c r="N178" s="26"/>
      <c r="O178" s="26"/>
      <c r="Q178" s="9"/>
      <c r="R178" s="9"/>
    </row>
    <row r="179" spans="1:18" s="3" customFormat="1" ht="57" customHeight="1">
      <c r="A179" s="24">
        <v>167</v>
      </c>
      <c r="B179" s="1" t="s">
        <v>469</v>
      </c>
      <c r="C179" s="61" t="s">
        <v>470</v>
      </c>
      <c r="D179" s="13" t="s">
        <v>17</v>
      </c>
      <c r="E179" s="13" t="s">
        <v>471</v>
      </c>
      <c r="F179" s="61" t="s">
        <v>472</v>
      </c>
      <c r="G179" s="43" t="s">
        <v>49</v>
      </c>
      <c r="H179" s="43">
        <v>200</v>
      </c>
      <c r="I179" s="28">
        <v>155</v>
      </c>
      <c r="J179" s="13" t="s">
        <v>187</v>
      </c>
      <c r="K179" s="24" t="s">
        <v>22</v>
      </c>
      <c r="L179" s="28">
        <f t="shared" si="4"/>
        <v>31000</v>
      </c>
      <c r="M179" s="23">
        <f t="shared" si="5"/>
        <v>34720</v>
      </c>
      <c r="N179" s="26"/>
      <c r="O179" s="26"/>
      <c r="Q179" s="9"/>
      <c r="R179" s="9"/>
    </row>
    <row r="180" spans="1:18" s="3" customFormat="1" ht="47.25" customHeight="1">
      <c r="A180" s="24">
        <v>168</v>
      </c>
      <c r="B180" s="1" t="s">
        <v>469</v>
      </c>
      <c r="C180" s="61" t="s">
        <v>470</v>
      </c>
      <c r="D180" s="13" t="s">
        <v>17</v>
      </c>
      <c r="E180" s="13" t="s">
        <v>473</v>
      </c>
      <c r="F180" s="61" t="s">
        <v>474</v>
      </c>
      <c r="G180" s="43" t="s">
        <v>49</v>
      </c>
      <c r="H180" s="43">
        <v>200</v>
      </c>
      <c r="I180" s="28">
        <v>220</v>
      </c>
      <c r="J180" s="13" t="s">
        <v>187</v>
      </c>
      <c r="K180" s="24" t="s">
        <v>22</v>
      </c>
      <c r="L180" s="28">
        <f t="shared" si="4"/>
        <v>44000</v>
      </c>
      <c r="M180" s="23">
        <f t="shared" si="5"/>
        <v>49280.000000000007</v>
      </c>
      <c r="N180" s="26"/>
      <c r="O180" s="26"/>
      <c r="Q180" s="9"/>
      <c r="R180" s="9"/>
    </row>
    <row r="181" spans="1:18" s="3" customFormat="1" ht="42.75" customHeight="1">
      <c r="A181" s="24">
        <v>169</v>
      </c>
      <c r="B181" s="1" t="s">
        <v>475</v>
      </c>
      <c r="C181" s="61" t="s">
        <v>476</v>
      </c>
      <c r="D181" s="13" t="s">
        <v>17</v>
      </c>
      <c r="E181" s="1" t="s">
        <v>475</v>
      </c>
      <c r="F181" s="61" t="s">
        <v>476</v>
      </c>
      <c r="G181" s="43" t="s">
        <v>49</v>
      </c>
      <c r="H181" s="43">
        <v>68</v>
      </c>
      <c r="I181" s="28">
        <v>90</v>
      </c>
      <c r="J181" s="13" t="s">
        <v>187</v>
      </c>
      <c r="K181" s="24" t="s">
        <v>22</v>
      </c>
      <c r="L181" s="28">
        <f t="shared" si="4"/>
        <v>6120</v>
      </c>
      <c r="M181" s="23">
        <f t="shared" si="5"/>
        <v>6854.4000000000005</v>
      </c>
      <c r="N181" s="26"/>
      <c r="O181" s="26"/>
      <c r="Q181" s="9"/>
      <c r="R181" s="9"/>
    </row>
    <row r="182" spans="1:18" s="3" customFormat="1" ht="40.5" customHeight="1">
      <c r="A182" s="24">
        <v>170</v>
      </c>
      <c r="B182" s="1" t="s">
        <v>477</v>
      </c>
      <c r="C182" s="61" t="s">
        <v>478</v>
      </c>
      <c r="D182" s="13" t="s">
        <v>17</v>
      </c>
      <c r="E182" s="13" t="s">
        <v>479</v>
      </c>
      <c r="F182" s="61" t="s">
        <v>480</v>
      </c>
      <c r="G182" s="43" t="s">
        <v>49</v>
      </c>
      <c r="H182" s="43">
        <v>6800</v>
      </c>
      <c r="I182" s="28">
        <v>8</v>
      </c>
      <c r="J182" s="13" t="s">
        <v>187</v>
      </c>
      <c r="K182" s="24" t="s">
        <v>22</v>
      </c>
      <c r="L182" s="28">
        <f t="shared" si="4"/>
        <v>54400</v>
      </c>
      <c r="M182" s="23">
        <f t="shared" si="5"/>
        <v>60928.000000000007</v>
      </c>
      <c r="N182" s="26"/>
      <c r="O182" s="26"/>
      <c r="Q182" s="9"/>
      <c r="R182" s="9"/>
    </row>
    <row r="183" spans="1:18" s="3" customFormat="1" ht="51.75" customHeight="1">
      <c r="A183" s="24">
        <v>171</v>
      </c>
      <c r="B183" s="1" t="s">
        <v>481</v>
      </c>
      <c r="C183" s="61" t="s">
        <v>482</v>
      </c>
      <c r="D183" s="13" t="s">
        <v>17</v>
      </c>
      <c r="E183" s="61" t="s">
        <v>483</v>
      </c>
      <c r="F183" s="61" t="s">
        <v>484</v>
      </c>
      <c r="G183" s="43" t="s">
        <v>49</v>
      </c>
      <c r="H183" s="43">
        <v>60</v>
      </c>
      <c r="I183" s="28">
        <v>115</v>
      </c>
      <c r="J183" s="13" t="s">
        <v>187</v>
      </c>
      <c r="K183" s="24" t="s">
        <v>22</v>
      </c>
      <c r="L183" s="28">
        <f t="shared" si="4"/>
        <v>6900</v>
      </c>
      <c r="M183" s="23">
        <f t="shared" si="5"/>
        <v>7728.0000000000009</v>
      </c>
      <c r="N183" s="26"/>
      <c r="O183" s="26"/>
      <c r="Q183" s="9"/>
      <c r="R183" s="9"/>
    </row>
    <row r="184" spans="1:18" s="3" customFormat="1" ht="41.25" customHeight="1">
      <c r="A184" s="24">
        <v>172</v>
      </c>
      <c r="B184" s="1" t="s">
        <v>485</v>
      </c>
      <c r="C184" s="56" t="s">
        <v>486</v>
      </c>
      <c r="D184" s="13" t="s">
        <v>38</v>
      </c>
      <c r="E184" s="1" t="s">
        <v>487</v>
      </c>
      <c r="F184" s="56" t="s">
        <v>488</v>
      </c>
      <c r="G184" s="49" t="s">
        <v>489</v>
      </c>
      <c r="H184" s="113">
        <v>1</v>
      </c>
      <c r="I184" s="121">
        <v>17609620</v>
      </c>
      <c r="J184" s="13" t="s">
        <v>715</v>
      </c>
      <c r="K184" s="24" t="s">
        <v>22</v>
      </c>
      <c r="L184" s="28">
        <f>H184*I184</f>
        <v>17609620</v>
      </c>
      <c r="M184" s="23">
        <f t="shared" si="5"/>
        <v>19722774.400000002</v>
      </c>
      <c r="N184" s="26"/>
      <c r="O184" s="26"/>
      <c r="Q184" s="9"/>
      <c r="R184" s="9"/>
    </row>
    <row r="185" spans="1:18" s="3" customFormat="1" ht="45.75" customHeight="1">
      <c r="A185" s="24">
        <v>173</v>
      </c>
      <c r="B185" s="1"/>
      <c r="C185" s="56" t="s">
        <v>486</v>
      </c>
      <c r="D185" s="13" t="s">
        <v>38</v>
      </c>
      <c r="E185" s="1"/>
      <c r="F185" s="56" t="s">
        <v>488</v>
      </c>
      <c r="G185" s="49" t="s">
        <v>489</v>
      </c>
      <c r="H185" s="113">
        <v>1</v>
      </c>
      <c r="I185" s="121">
        <v>3521924</v>
      </c>
      <c r="J185" s="13" t="s">
        <v>490</v>
      </c>
      <c r="K185" s="24" t="s">
        <v>22</v>
      </c>
      <c r="L185" s="28">
        <f>H185*I185</f>
        <v>3521924</v>
      </c>
      <c r="M185" s="23">
        <f t="shared" si="5"/>
        <v>3944554.8800000004</v>
      </c>
      <c r="N185" s="26"/>
      <c r="O185" s="26"/>
      <c r="Q185" s="9"/>
      <c r="R185" s="9"/>
    </row>
    <row r="186" spans="1:18" s="3" customFormat="1" ht="45.75" customHeight="1">
      <c r="A186" s="24">
        <v>174</v>
      </c>
      <c r="B186" s="1" t="s">
        <v>491</v>
      </c>
      <c r="C186" s="56" t="s">
        <v>492</v>
      </c>
      <c r="D186" s="13" t="s">
        <v>17</v>
      </c>
      <c r="E186" s="1" t="s">
        <v>493</v>
      </c>
      <c r="F186" s="56" t="s">
        <v>494</v>
      </c>
      <c r="G186" s="49" t="s">
        <v>489</v>
      </c>
      <c r="H186" s="113">
        <v>1</v>
      </c>
      <c r="I186" s="28">
        <v>4200000</v>
      </c>
      <c r="J186" s="13" t="s">
        <v>720</v>
      </c>
      <c r="K186" s="24" t="s">
        <v>22</v>
      </c>
      <c r="L186" s="28">
        <f t="shared" ref="L186:L213" si="6">H186*I186</f>
        <v>4200000</v>
      </c>
      <c r="M186" s="23">
        <f t="shared" si="5"/>
        <v>4704000</v>
      </c>
      <c r="N186" s="26"/>
      <c r="O186" s="26"/>
      <c r="Q186" s="9"/>
      <c r="R186" s="9"/>
    </row>
    <row r="187" spans="1:18" s="3" customFormat="1" ht="41.25" customHeight="1">
      <c r="A187" s="24">
        <v>175</v>
      </c>
      <c r="B187" s="1" t="s">
        <v>496</v>
      </c>
      <c r="C187" s="56" t="s">
        <v>492</v>
      </c>
      <c r="D187" s="13" t="s">
        <v>17</v>
      </c>
      <c r="E187" s="1" t="s">
        <v>497</v>
      </c>
      <c r="F187" s="56" t="s">
        <v>498</v>
      </c>
      <c r="G187" s="49" t="s">
        <v>489</v>
      </c>
      <c r="H187" s="113">
        <v>1</v>
      </c>
      <c r="I187" s="28">
        <v>400000</v>
      </c>
      <c r="J187" s="13" t="s">
        <v>499</v>
      </c>
      <c r="K187" s="24" t="s">
        <v>22</v>
      </c>
      <c r="L187" s="28">
        <f t="shared" si="6"/>
        <v>400000</v>
      </c>
      <c r="M187" s="23">
        <f t="shared" si="5"/>
        <v>448000.00000000006</v>
      </c>
      <c r="N187" s="26"/>
      <c r="O187" s="26"/>
      <c r="Q187" s="9"/>
      <c r="R187" s="9"/>
    </row>
    <row r="188" spans="1:18" s="3" customFormat="1" ht="41.25" customHeight="1">
      <c r="A188" s="24">
        <v>176</v>
      </c>
      <c r="B188" s="1" t="s">
        <v>500</v>
      </c>
      <c r="C188" s="56" t="s">
        <v>501</v>
      </c>
      <c r="D188" s="13" t="s">
        <v>17</v>
      </c>
      <c r="E188" s="1" t="s">
        <v>502</v>
      </c>
      <c r="F188" s="56" t="s">
        <v>503</v>
      </c>
      <c r="G188" s="49" t="s">
        <v>489</v>
      </c>
      <c r="H188" s="113">
        <v>2</v>
      </c>
      <c r="I188" s="121">
        <v>1812000</v>
      </c>
      <c r="J188" s="13" t="s">
        <v>504</v>
      </c>
      <c r="K188" s="24" t="s">
        <v>22</v>
      </c>
      <c r="L188" s="28">
        <f t="shared" si="6"/>
        <v>3624000</v>
      </c>
      <c r="M188" s="23">
        <f t="shared" si="5"/>
        <v>4058880.0000000005</v>
      </c>
      <c r="N188" s="26"/>
      <c r="O188" s="26"/>
      <c r="Q188" s="9"/>
      <c r="R188" s="9"/>
    </row>
    <row r="189" spans="1:18" ht="39.75" customHeight="1">
      <c r="A189" s="24">
        <v>177</v>
      </c>
      <c r="B189" s="1" t="s">
        <v>500</v>
      </c>
      <c r="C189" s="56" t="s">
        <v>501</v>
      </c>
      <c r="D189" s="13" t="s">
        <v>17</v>
      </c>
      <c r="E189" s="1" t="s">
        <v>505</v>
      </c>
      <c r="F189" s="56" t="s">
        <v>506</v>
      </c>
      <c r="G189" s="49" t="s">
        <v>489</v>
      </c>
      <c r="H189" s="113">
        <v>2</v>
      </c>
      <c r="I189" s="121">
        <v>1449600</v>
      </c>
      <c r="J189" s="13" t="s">
        <v>504</v>
      </c>
      <c r="K189" s="24" t="s">
        <v>22</v>
      </c>
      <c r="L189" s="28">
        <f t="shared" si="6"/>
        <v>2899200</v>
      </c>
      <c r="M189" s="23">
        <f t="shared" si="5"/>
        <v>3247104.0000000005</v>
      </c>
      <c r="N189" s="25"/>
      <c r="O189" s="25"/>
    </row>
    <row r="190" spans="1:18" ht="36.75" customHeight="1">
      <c r="A190" s="24">
        <v>178</v>
      </c>
      <c r="B190" s="1" t="s">
        <v>507</v>
      </c>
      <c r="C190" s="56" t="s">
        <v>508</v>
      </c>
      <c r="D190" s="13" t="s">
        <v>17</v>
      </c>
      <c r="E190" s="13" t="s">
        <v>509</v>
      </c>
      <c r="F190" s="56" t="s">
        <v>508</v>
      </c>
      <c r="G190" s="49" t="s">
        <v>489</v>
      </c>
      <c r="H190" s="113">
        <v>5</v>
      </c>
      <c r="I190" s="121">
        <v>30000</v>
      </c>
      <c r="J190" s="13" t="s">
        <v>495</v>
      </c>
      <c r="K190" s="24" t="s">
        <v>22</v>
      </c>
      <c r="L190" s="28">
        <f t="shared" si="6"/>
        <v>150000</v>
      </c>
      <c r="M190" s="23">
        <f t="shared" si="5"/>
        <v>168000.00000000003</v>
      </c>
      <c r="N190" s="25"/>
      <c r="O190" s="25"/>
    </row>
    <row r="191" spans="1:18" s="3" customFormat="1" ht="72.75" customHeight="1">
      <c r="A191" s="24">
        <v>179</v>
      </c>
      <c r="B191" s="14"/>
      <c r="C191" s="13" t="s">
        <v>486</v>
      </c>
      <c r="D191" s="13" t="s">
        <v>17</v>
      </c>
      <c r="E191" s="13"/>
      <c r="F191" s="13" t="s">
        <v>510</v>
      </c>
      <c r="G191" s="13" t="s">
        <v>489</v>
      </c>
      <c r="H191" s="80">
        <v>1</v>
      </c>
      <c r="I191" s="15">
        <v>5046429</v>
      </c>
      <c r="J191" s="13" t="s">
        <v>511</v>
      </c>
      <c r="K191" s="13" t="s">
        <v>512</v>
      </c>
      <c r="L191" s="15">
        <f>M191/1.12</f>
        <v>5046428.5714285709</v>
      </c>
      <c r="M191" s="15">
        <v>5652000</v>
      </c>
      <c r="N191" s="26"/>
      <c r="O191" s="26"/>
      <c r="P191" s="6"/>
      <c r="Q191" s="9"/>
      <c r="R191" s="9"/>
    </row>
    <row r="192" spans="1:18" s="6" customFormat="1" ht="37.5" customHeight="1">
      <c r="A192" s="24">
        <v>180</v>
      </c>
      <c r="B192" s="14"/>
      <c r="C192" s="13" t="s">
        <v>486</v>
      </c>
      <c r="D192" s="13" t="s">
        <v>17</v>
      </c>
      <c r="E192" s="13"/>
      <c r="F192" s="13" t="s">
        <v>513</v>
      </c>
      <c r="G192" s="13" t="s">
        <v>489</v>
      </c>
      <c r="H192" s="80">
        <v>1</v>
      </c>
      <c r="I192" s="15">
        <v>4968571</v>
      </c>
      <c r="J192" s="13" t="s">
        <v>749</v>
      </c>
      <c r="K192" s="13" t="s">
        <v>22</v>
      </c>
      <c r="L192" s="15">
        <f>I192*1</f>
        <v>4968571</v>
      </c>
      <c r="M192" s="15">
        <f>L192*1.12</f>
        <v>5564799.5200000005</v>
      </c>
      <c r="N192" s="26"/>
      <c r="O192" s="26"/>
      <c r="Q192" s="29"/>
      <c r="R192" s="29"/>
    </row>
    <row r="193" spans="1:252" s="6" customFormat="1" ht="65.25" customHeight="1">
      <c r="A193" s="24" t="s">
        <v>766</v>
      </c>
      <c r="B193" s="14"/>
      <c r="C193" s="13" t="s">
        <v>488</v>
      </c>
      <c r="D193" s="13" t="s">
        <v>70</v>
      </c>
      <c r="E193" s="13"/>
      <c r="F193" s="13" t="s">
        <v>767</v>
      </c>
      <c r="G193" s="13" t="s">
        <v>489</v>
      </c>
      <c r="H193" s="80">
        <v>1</v>
      </c>
      <c r="I193" s="15">
        <v>7040000</v>
      </c>
      <c r="J193" s="13" t="s">
        <v>768</v>
      </c>
      <c r="K193" s="13" t="s">
        <v>22</v>
      </c>
      <c r="L193" s="15">
        <f>I193*H193</f>
        <v>7040000</v>
      </c>
      <c r="M193" s="15">
        <f>L193*1.12</f>
        <v>7884800.0000000009</v>
      </c>
      <c r="N193" s="26"/>
      <c r="O193" s="26"/>
      <c r="Q193" s="109"/>
      <c r="R193" s="109"/>
    </row>
    <row r="194" spans="1:252" s="6" customFormat="1" ht="105" customHeight="1">
      <c r="A194" s="24">
        <v>181</v>
      </c>
      <c r="B194" s="1" t="s">
        <v>514</v>
      </c>
      <c r="C194" s="13" t="s">
        <v>515</v>
      </c>
      <c r="D194" s="13" t="s">
        <v>17</v>
      </c>
      <c r="E194" s="13" t="s">
        <v>516</v>
      </c>
      <c r="F194" s="13" t="s">
        <v>517</v>
      </c>
      <c r="G194" s="49" t="s">
        <v>489</v>
      </c>
      <c r="H194" s="113">
        <v>1</v>
      </c>
      <c r="I194" s="121">
        <v>3073202</v>
      </c>
      <c r="J194" s="13" t="s">
        <v>504</v>
      </c>
      <c r="K194" s="24" t="s">
        <v>22</v>
      </c>
      <c r="L194" s="28">
        <f t="shared" si="6"/>
        <v>3073202</v>
      </c>
      <c r="M194" s="23">
        <f t="shared" ref="M194:M207" si="7">L194*1.12</f>
        <v>3441986.24</v>
      </c>
      <c r="N194" s="26"/>
      <c r="O194" s="26"/>
      <c r="Q194" s="126"/>
      <c r="R194" s="126"/>
    </row>
    <row r="195" spans="1:252" s="6" customFormat="1" ht="105" customHeight="1">
      <c r="A195" s="24" t="s">
        <v>774</v>
      </c>
      <c r="B195" s="1"/>
      <c r="C195" s="13" t="s">
        <v>775</v>
      </c>
      <c r="D195" s="13" t="s">
        <v>17</v>
      </c>
      <c r="E195" s="13"/>
      <c r="F195" s="13" t="s">
        <v>517</v>
      </c>
      <c r="G195" s="49" t="s">
        <v>489</v>
      </c>
      <c r="H195" s="113">
        <v>1</v>
      </c>
      <c r="I195" s="121">
        <v>750000</v>
      </c>
      <c r="J195" s="13" t="s">
        <v>776</v>
      </c>
      <c r="K195" s="24" t="s">
        <v>22</v>
      </c>
      <c r="L195" s="28">
        <v>750000</v>
      </c>
      <c r="M195" s="23">
        <f>L195*1.12</f>
        <v>840000.00000000012</v>
      </c>
      <c r="N195" s="26"/>
      <c r="O195" s="26"/>
      <c r="Q195" s="131"/>
      <c r="R195" s="131"/>
    </row>
    <row r="196" spans="1:252" s="6" customFormat="1" ht="39" customHeight="1">
      <c r="A196" s="24">
        <v>182</v>
      </c>
      <c r="B196" s="1" t="s">
        <v>518</v>
      </c>
      <c r="C196" s="13" t="s">
        <v>731</v>
      </c>
      <c r="D196" s="13" t="s">
        <v>17</v>
      </c>
      <c r="E196" s="13" t="s">
        <v>519</v>
      </c>
      <c r="F196" s="13" t="s">
        <v>731</v>
      </c>
      <c r="G196" s="13" t="s">
        <v>489</v>
      </c>
      <c r="H196" s="80">
        <v>1</v>
      </c>
      <c r="I196" s="15">
        <v>384000</v>
      </c>
      <c r="J196" s="13" t="s">
        <v>504</v>
      </c>
      <c r="K196" s="24" t="s">
        <v>22</v>
      </c>
      <c r="L196" s="15">
        <f t="shared" si="6"/>
        <v>384000</v>
      </c>
      <c r="M196" s="23">
        <f t="shared" si="7"/>
        <v>430080.00000000006</v>
      </c>
      <c r="N196" s="26"/>
      <c r="O196" s="26"/>
      <c r="Q196" s="29"/>
      <c r="R196" s="29"/>
    </row>
    <row r="197" spans="1:252" s="6" customFormat="1" ht="40.5" customHeight="1">
      <c r="A197" s="24">
        <v>183</v>
      </c>
      <c r="B197" s="1" t="s">
        <v>520</v>
      </c>
      <c r="C197" s="13" t="s">
        <v>521</v>
      </c>
      <c r="D197" s="13" t="s">
        <v>17</v>
      </c>
      <c r="E197" s="1" t="s">
        <v>520</v>
      </c>
      <c r="F197" s="13" t="s">
        <v>521</v>
      </c>
      <c r="G197" s="13" t="s">
        <v>489</v>
      </c>
      <c r="H197" s="80">
        <v>1</v>
      </c>
      <c r="I197" s="15">
        <v>1960714</v>
      </c>
      <c r="J197" s="13" t="s">
        <v>504</v>
      </c>
      <c r="K197" s="24" t="s">
        <v>22</v>
      </c>
      <c r="L197" s="15">
        <v>1960714</v>
      </c>
      <c r="M197" s="23">
        <f t="shared" si="7"/>
        <v>2195999.6800000002</v>
      </c>
      <c r="N197" s="26"/>
      <c r="O197" s="26"/>
      <c r="Q197" s="131"/>
      <c r="R197" s="131"/>
    </row>
    <row r="198" spans="1:252" s="6" customFormat="1" ht="80.25" customHeight="1">
      <c r="A198" s="24" t="s">
        <v>777</v>
      </c>
      <c r="B198" s="1"/>
      <c r="C198" s="13" t="s">
        <v>778</v>
      </c>
      <c r="D198" s="13" t="s">
        <v>17</v>
      </c>
      <c r="E198" s="1"/>
      <c r="F198" s="13" t="s">
        <v>521</v>
      </c>
      <c r="G198" s="13" t="s">
        <v>489</v>
      </c>
      <c r="H198" s="80">
        <v>1</v>
      </c>
      <c r="I198" s="15">
        <v>1000000</v>
      </c>
      <c r="J198" s="13" t="s">
        <v>768</v>
      </c>
      <c r="K198" s="24" t="s">
        <v>22</v>
      </c>
      <c r="L198" s="15">
        <v>1000000</v>
      </c>
      <c r="M198" s="23">
        <f>L198*1.12</f>
        <v>1120000</v>
      </c>
      <c r="N198" s="26"/>
      <c r="O198" s="26"/>
      <c r="Q198" s="131"/>
      <c r="R198" s="131"/>
    </row>
    <row r="199" spans="1:252" s="6" customFormat="1" ht="44.25" customHeight="1">
      <c r="A199" s="24">
        <v>184</v>
      </c>
      <c r="B199" s="1" t="s">
        <v>522</v>
      </c>
      <c r="C199" s="13" t="s">
        <v>523</v>
      </c>
      <c r="D199" s="13" t="s">
        <v>17</v>
      </c>
      <c r="E199" s="13" t="s">
        <v>524</v>
      </c>
      <c r="F199" s="13" t="s">
        <v>523</v>
      </c>
      <c r="G199" s="13" t="s">
        <v>489</v>
      </c>
      <c r="H199" s="80">
        <v>1</v>
      </c>
      <c r="I199" s="15">
        <v>72000</v>
      </c>
      <c r="J199" s="13" t="s">
        <v>504</v>
      </c>
      <c r="K199" s="24" t="s">
        <v>22</v>
      </c>
      <c r="L199" s="15">
        <f t="shared" si="6"/>
        <v>72000</v>
      </c>
      <c r="M199" s="23">
        <f t="shared" si="7"/>
        <v>80640.000000000015</v>
      </c>
      <c r="N199" s="26"/>
      <c r="O199" s="26"/>
      <c r="Q199" s="29"/>
      <c r="R199" s="29"/>
    </row>
    <row r="200" spans="1:252" ht="53.25" customHeight="1">
      <c r="A200" s="24">
        <v>185</v>
      </c>
      <c r="B200" s="1" t="s">
        <v>525</v>
      </c>
      <c r="C200" s="13" t="s">
        <v>526</v>
      </c>
      <c r="D200" s="13" t="s">
        <v>17</v>
      </c>
      <c r="E200" s="1" t="s">
        <v>525</v>
      </c>
      <c r="F200" s="13" t="s">
        <v>526</v>
      </c>
      <c r="G200" s="13" t="s">
        <v>489</v>
      </c>
      <c r="H200" s="80">
        <v>1</v>
      </c>
      <c r="I200" s="15">
        <v>600000</v>
      </c>
      <c r="J200" s="13" t="s">
        <v>504</v>
      </c>
      <c r="K200" s="24" t="s">
        <v>22</v>
      </c>
      <c r="L200" s="15">
        <f t="shared" si="6"/>
        <v>600000</v>
      </c>
      <c r="M200" s="23">
        <f t="shared" si="7"/>
        <v>672000.00000000012</v>
      </c>
      <c r="N200" s="26"/>
      <c r="O200" s="26"/>
      <c r="P200" s="7"/>
      <c r="Q200" s="17"/>
      <c r="R200" s="1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7"/>
      <c r="BD200" s="7"/>
      <c r="BE200" s="7"/>
      <c r="BF200" s="7"/>
      <c r="BG200" s="7"/>
      <c r="BH200" s="7"/>
      <c r="BI200" s="7"/>
      <c r="BJ200" s="7"/>
      <c r="BK200" s="7"/>
      <c r="BL200" s="7"/>
      <c r="BM200" s="7"/>
      <c r="BN200" s="7"/>
      <c r="BO200" s="7"/>
      <c r="BP200" s="7"/>
      <c r="BQ200" s="7"/>
      <c r="BR200" s="7"/>
      <c r="BS200" s="7"/>
      <c r="BT200" s="7"/>
      <c r="BU200" s="7"/>
      <c r="BV200" s="7"/>
      <c r="BW200" s="7"/>
      <c r="BX200" s="7"/>
      <c r="BY200" s="7"/>
      <c r="BZ200" s="7"/>
      <c r="CA200" s="7"/>
      <c r="CB200" s="7"/>
      <c r="CC200" s="7"/>
      <c r="CD200" s="7"/>
      <c r="CE200" s="7"/>
      <c r="CF200" s="7"/>
      <c r="CG200" s="7"/>
      <c r="CH200" s="7"/>
      <c r="CI200" s="7"/>
      <c r="CJ200" s="7"/>
      <c r="CK200" s="7"/>
      <c r="CL200" s="7"/>
      <c r="CM200" s="7"/>
      <c r="CN200" s="7"/>
      <c r="CO200" s="7"/>
      <c r="CP200" s="7"/>
      <c r="CQ200" s="7"/>
      <c r="CR200" s="7"/>
      <c r="CS200" s="7"/>
      <c r="CT200" s="7"/>
      <c r="CU200" s="7"/>
      <c r="CV200" s="7"/>
      <c r="CW200" s="7"/>
      <c r="CX200" s="7"/>
      <c r="CY200" s="7"/>
      <c r="CZ200" s="7"/>
      <c r="DA200" s="7"/>
      <c r="DB200" s="7"/>
      <c r="DC200" s="7"/>
      <c r="DD200" s="7"/>
      <c r="DE200" s="7"/>
      <c r="DF200" s="7"/>
      <c r="DG200" s="7"/>
      <c r="DH200" s="7"/>
      <c r="DI200" s="7"/>
      <c r="DJ200" s="7"/>
      <c r="DK200" s="7"/>
      <c r="DL200" s="7"/>
      <c r="DM200" s="7"/>
      <c r="DN200" s="7"/>
      <c r="DO200" s="7"/>
      <c r="DP200" s="7"/>
      <c r="DQ200" s="7"/>
      <c r="DR200" s="7"/>
      <c r="DS200" s="7"/>
      <c r="DT200" s="7"/>
      <c r="DU200" s="7"/>
      <c r="DV200" s="7"/>
      <c r="DW200" s="7"/>
      <c r="DX200" s="7"/>
      <c r="DY200" s="7"/>
      <c r="DZ200" s="7"/>
      <c r="EA200" s="7"/>
      <c r="EB200" s="7"/>
      <c r="EC200" s="7"/>
      <c r="ED200" s="7"/>
      <c r="EE200" s="7"/>
      <c r="EF200" s="7"/>
      <c r="EG200" s="7"/>
      <c r="EH200" s="7"/>
      <c r="EI200" s="7"/>
      <c r="EJ200" s="7"/>
      <c r="EK200" s="7"/>
      <c r="EL200" s="7"/>
      <c r="EM200" s="7"/>
      <c r="EN200" s="7"/>
      <c r="EO200" s="7"/>
      <c r="EP200" s="7"/>
      <c r="EQ200" s="7"/>
      <c r="ER200" s="7"/>
      <c r="ES200" s="7"/>
      <c r="ET200" s="7"/>
      <c r="EU200" s="7"/>
      <c r="EV200" s="7"/>
      <c r="EW200" s="7"/>
      <c r="EX200" s="7"/>
      <c r="EY200" s="7"/>
      <c r="EZ200" s="7"/>
      <c r="FA200" s="7"/>
      <c r="FB200" s="7"/>
      <c r="FC200" s="7"/>
      <c r="FD200" s="7"/>
      <c r="FE200" s="7"/>
      <c r="FF200" s="7"/>
      <c r="FG200" s="7"/>
      <c r="FH200" s="7"/>
      <c r="FI200" s="7"/>
      <c r="FJ200" s="7"/>
      <c r="FK200" s="7"/>
      <c r="FL200" s="7"/>
      <c r="FM200" s="7"/>
      <c r="FN200" s="7"/>
      <c r="FO200" s="7"/>
      <c r="FP200" s="7"/>
      <c r="FQ200" s="7"/>
      <c r="FR200" s="7"/>
      <c r="FS200" s="7"/>
      <c r="FT200" s="7"/>
      <c r="FU200" s="7"/>
      <c r="FV200" s="7"/>
      <c r="FW200" s="7"/>
      <c r="FX200" s="7"/>
      <c r="FY200" s="7"/>
      <c r="FZ200" s="7"/>
      <c r="GA200" s="7"/>
      <c r="GB200" s="7"/>
      <c r="GC200" s="7"/>
      <c r="GD200" s="7"/>
      <c r="GE200" s="7"/>
      <c r="GF200" s="7"/>
      <c r="GG200" s="7"/>
      <c r="GH200" s="7"/>
      <c r="GI200" s="7"/>
      <c r="GJ200" s="7"/>
      <c r="GK200" s="7"/>
      <c r="GL200" s="7"/>
      <c r="GM200" s="7"/>
      <c r="GN200" s="7"/>
      <c r="GO200" s="7"/>
      <c r="GP200" s="7"/>
      <c r="GQ200" s="7"/>
      <c r="GR200" s="7"/>
      <c r="GS200" s="7"/>
      <c r="GT200" s="7"/>
      <c r="GU200" s="7"/>
      <c r="GV200" s="7"/>
      <c r="GW200" s="7"/>
      <c r="GX200" s="7"/>
      <c r="GY200" s="7"/>
      <c r="GZ200" s="7"/>
      <c r="HA200" s="7"/>
      <c r="HB200" s="7"/>
      <c r="HC200" s="7"/>
      <c r="HD200" s="7"/>
      <c r="HE200" s="7"/>
      <c r="HF200" s="7"/>
      <c r="HG200" s="7"/>
      <c r="HH200" s="7"/>
      <c r="HI200" s="7"/>
      <c r="HJ200" s="7"/>
      <c r="HK200" s="7"/>
      <c r="HL200" s="7"/>
      <c r="HM200" s="7"/>
      <c r="HN200" s="7"/>
      <c r="HO200" s="7"/>
      <c r="HP200" s="7"/>
      <c r="HQ200" s="7"/>
      <c r="HR200" s="7"/>
      <c r="HS200" s="7"/>
      <c r="HT200" s="7"/>
      <c r="HU200" s="7"/>
      <c r="HV200" s="7"/>
      <c r="HW200" s="7"/>
      <c r="HX200" s="7"/>
      <c r="HY200" s="7"/>
      <c r="HZ200" s="7"/>
      <c r="IA200" s="7"/>
      <c r="IB200" s="7"/>
      <c r="IC200" s="7"/>
      <c r="ID200" s="7"/>
      <c r="IE200" s="7"/>
      <c r="IF200" s="7"/>
      <c r="IG200" s="7"/>
      <c r="IH200" s="7"/>
      <c r="II200" s="7"/>
      <c r="IJ200" s="7"/>
      <c r="IK200" s="7"/>
      <c r="IL200" s="7"/>
      <c r="IM200" s="7"/>
      <c r="IN200" s="7"/>
      <c r="IO200" s="7"/>
      <c r="IP200" s="7"/>
      <c r="IQ200" s="7"/>
      <c r="IR200" s="7"/>
    </row>
    <row r="201" spans="1:252" s="6" customFormat="1" ht="78.75" customHeight="1">
      <c r="A201" s="24">
        <v>186</v>
      </c>
      <c r="B201" s="98"/>
      <c r="C201" s="63" t="s">
        <v>567</v>
      </c>
      <c r="D201" s="100" t="s">
        <v>17</v>
      </c>
      <c r="E201" s="63"/>
      <c r="F201" s="63" t="s">
        <v>772</v>
      </c>
      <c r="G201" s="13" t="s">
        <v>489</v>
      </c>
      <c r="H201" s="63">
        <v>1</v>
      </c>
      <c r="I201" s="122">
        <v>325000</v>
      </c>
      <c r="J201" s="13" t="s">
        <v>756</v>
      </c>
      <c r="K201" s="24" t="s">
        <v>22</v>
      </c>
      <c r="L201" s="15">
        <v>325000</v>
      </c>
      <c r="M201" s="23">
        <v>364000</v>
      </c>
      <c r="N201" s="26"/>
      <c r="O201" s="26"/>
      <c r="Q201" s="29"/>
      <c r="R201" s="29"/>
    </row>
    <row r="202" spans="1:252" s="6" customFormat="1" ht="72.75" customHeight="1">
      <c r="A202" s="24">
        <v>187</v>
      </c>
      <c r="B202" s="13" t="s">
        <v>527</v>
      </c>
      <c r="C202" s="43" t="s">
        <v>528</v>
      </c>
      <c r="D202" s="13" t="s">
        <v>38</v>
      </c>
      <c r="E202" s="13" t="s">
        <v>527</v>
      </c>
      <c r="F202" s="43" t="s">
        <v>528</v>
      </c>
      <c r="G202" s="13" t="s">
        <v>529</v>
      </c>
      <c r="H202" s="80">
        <v>65</v>
      </c>
      <c r="I202" s="15">
        <v>150000</v>
      </c>
      <c r="J202" s="13" t="s">
        <v>530</v>
      </c>
      <c r="K202" s="24" t="s">
        <v>22</v>
      </c>
      <c r="L202" s="15">
        <f>H202*I202</f>
        <v>9750000</v>
      </c>
      <c r="M202" s="23">
        <f t="shared" si="7"/>
        <v>10920000.000000002</v>
      </c>
      <c r="N202" s="26"/>
      <c r="O202" s="26"/>
      <c r="Q202" s="29"/>
      <c r="R202" s="29"/>
    </row>
    <row r="203" spans="1:252" s="6" customFormat="1" ht="72.75" customHeight="1">
      <c r="A203" s="24">
        <v>189</v>
      </c>
      <c r="B203" s="1" t="s">
        <v>531</v>
      </c>
      <c r="C203" s="43" t="s">
        <v>532</v>
      </c>
      <c r="D203" s="13" t="s">
        <v>17</v>
      </c>
      <c r="E203" s="1" t="s">
        <v>531</v>
      </c>
      <c r="F203" s="43" t="s">
        <v>532</v>
      </c>
      <c r="G203" s="13" t="s">
        <v>529</v>
      </c>
      <c r="H203" s="80">
        <v>65</v>
      </c>
      <c r="I203" s="15">
        <v>2800</v>
      </c>
      <c r="J203" s="13" t="s">
        <v>180</v>
      </c>
      <c r="K203" s="24" t="s">
        <v>22</v>
      </c>
      <c r="L203" s="15">
        <f t="shared" si="6"/>
        <v>182000</v>
      </c>
      <c r="M203" s="23">
        <f t="shared" si="7"/>
        <v>203840.00000000003</v>
      </c>
      <c r="N203" s="26"/>
      <c r="O203" s="26"/>
      <c r="Q203" s="29"/>
      <c r="R203" s="29"/>
    </row>
    <row r="204" spans="1:252" s="6" customFormat="1" ht="73.5" customHeight="1">
      <c r="A204" s="24">
        <v>190</v>
      </c>
      <c r="B204" s="1" t="s">
        <v>533</v>
      </c>
      <c r="C204" s="43" t="s">
        <v>534</v>
      </c>
      <c r="D204" s="13" t="s">
        <v>17</v>
      </c>
      <c r="E204" s="1" t="s">
        <v>533</v>
      </c>
      <c r="F204" s="43" t="s">
        <v>534</v>
      </c>
      <c r="G204" s="13" t="s">
        <v>489</v>
      </c>
      <c r="H204" s="80">
        <v>1</v>
      </c>
      <c r="I204" s="15">
        <v>520000</v>
      </c>
      <c r="J204" s="13" t="s">
        <v>180</v>
      </c>
      <c r="K204" s="24" t="s">
        <v>22</v>
      </c>
      <c r="L204" s="15">
        <f t="shared" si="6"/>
        <v>520000</v>
      </c>
      <c r="M204" s="23">
        <f t="shared" si="7"/>
        <v>582400</v>
      </c>
      <c r="N204" s="26"/>
      <c r="O204" s="26"/>
      <c r="Q204" s="29"/>
      <c r="R204" s="29"/>
    </row>
    <row r="205" spans="1:252" s="6" customFormat="1" ht="47.25" customHeight="1">
      <c r="A205" s="24">
        <v>191</v>
      </c>
      <c r="B205" s="1" t="s">
        <v>535</v>
      </c>
      <c r="C205" s="43" t="s">
        <v>536</v>
      </c>
      <c r="D205" s="13" t="s">
        <v>38</v>
      </c>
      <c r="E205" s="1" t="s">
        <v>535</v>
      </c>
      <c r="F205" s="43" t="s">
        <v>537</v>
      </c>
      <c r="G205" s="13" t="s">
        <v>49</v>
      </c>
      <c r="H205" s="114">
        <v>4000</v>
      </c>
      <c r="I205" s="15">
        <v>20</v>
      </c>
      <c r="J205" s="13" t="s">
        <v>538</v>
      </c>
      <c r="K205" s="24" t="s">
        <v>22</v>
      </c>
      <c r="L205" s="15">
        <f t="shared" si="6"/>
        <v>80000</v>
      </c>
      <c r="M205" s="23">
        <f t="shared" si="7"/>
        <v>89600.000000000015</v>
      </c>
      <c r="N205" s="26"/>
      <c r="O205" s="26"/>
      <c r="Q205" s="29"/>
      <c r="R205" s="29"/>
    </row>
    <row r="206" spans="1:252" s="8" customFormat="1" ht="63" customHeight="1">
      <c r="A206" s="24">
        <v>192</v>
      </c>
      <c r="B206" s="1" t="s">
        <v>539</v>
      </c>
      <c r="C206" s="43" t="s">
        <v>536</v>
      </c>
      <c r="D206" s="13" t="s">
        <v>38</v>
      </c>
      <c r="E206" s="1" t="s">
        <v>539</v>
      </c>
      <c r="F206" s="43" t="s">
        <v>540</v>
      </c>
      <c r="G206" s="13" t="s">
        <v>49</v>
      </c>
      <c r="H206" s="114">
        <v>2000</v>
      </c>
      <c r="I206" s="15">
        <v>20</v>
      </c>
      <c r="J206" s="13" t="s">
        <v>538</v>
      </c>
      <c r="K206" s="24" t="s">
        <v>22</v>
      </c>
      <c r="L206" s="15">
        <f t="shared" si="6"/>
        <v>40000</v>
      </c>
      <c r="M206" s="23">
        <f t="shared" si="7"/>
        <v>44800.000000000007</v>
      </c>
      <c r="N206" s="26"/>
      <c r="O206" s="26"/>
      <c r="Q206" s="18"/>
      <c r="R206" s="18"/>
    </row>
    <row r="207" spans="1:252" s="8" customFormat="1" ht="72.75" customHeight="1">
      <c r="A207" s="24">
        <v>193</v>
      </c>
      <c r="B207" s="1" t="s">
        <v>541</v>
      </c>
      <c r="C207" s="43" t="s">
        <v>542</v>
      </c>
      <c r="D207" s="1" t="s">
        <v>17</v>
      </c>
      <c r="E207" s="1" t="s">
        <v>541</v>
      </c>
      <c r="F207" s="43" t="s">
        <v>542</v>
      </c>
      <c r="G207" s="13" t="s">
        <v>489</v>
      </c>
      <c r="H207" s="80">
        <v>1</v>
      </c>
      <c r="I207" s="15">
        <v>2000000</v>
      </c>
      <c r="J207" s="13" t="s">
        <v>719</v>
      </c>
      <c r="K207" s="24" t="s">
        <v>22</v>
      </c>
      <c r="L207" s="15">
        <f t="shared" si="6"/>
        <v>2000000</v>
      </c>
      <c r="M207" s="23">
        <f t="shared" si="7"/>
        <v>2240000</v>
      </c>
      <c r="N207" s="26"/>
      <c r="O207" s="26"/>
      <c r="Q207" s="18"/>
      <c r="R207" s="18"/>
    </row>
    <row r="208" spans="1:252" s="6" customFormat="1" ht="41.25" customHeight="1">
      <c r="A208" s="24">
        <v>194</v>
      </c>
      <c r="B208" s="13" t="s">
        <v>543</v>
      </c>
      <c r="C208" s="43" t="s">
        <v>544</v>
      </c>
      <c r="D208" s="13" t="s">
        <v>701</v>
      </c>
      <c r="E208" s="13" t="s">
        <v>543</v>
      </c>
      <c r="F208" s="43" t="s">
        <v>544</v>
      </c>
      <c r="G208" s="13" t="s">
        <v>489</v>
      </c>
      <c r="H208" s="43">
        <v>1</v>
      </c>
      <c r="I208" s="28">
        <v>770000</v>
      </c>
      <c r="J208" s="13" t="s">
        <v>504</v>
      </c>
      <c r="K208" s="24" t="s">
        <v>22</v>
      </c>
      <c r="L208" s="15">
        <f>H208*I208</f>
        <v>770000</v>
      </c>
      <c r="M208" s="23">
        <f>L208*1.12</f>
        <v>862400.00000000012</v>
      </c>
      <c r="N208" s="26"/>
      <c r="O208" s="26"/>
      <c r="Q208" s="29"/>
      <c r="R208" s="29"/>
    </row>
    <row r="209" spans="1:18" s="6" customFormat="1" ht="79.5" customHeight="1">
      <c r="A209" s="24">
        <v>195</v>
      </c>
      <c r="B209" s="13" t="s">
        <v>546</v>
      </c>
      <c r="C209" s="14" t="s">
        <v>547</v>
      </c>
      <c r="D209" s="13" t="s">
        <v>38</v>
      </c>
      <c r="E209" s="13" t="s">
        <v>546</v>
      </c>
      <c r="F209" s="14" t="s">
        <v>547</v>
      </c>
      <c r="G209" s="13" t="s">
        <v>489</v>
      </c>
      <c r="H209" s="43">
        <v>6</v>
      </c>
      <c r="I209" s="28">
        <v>100000</v>
      </c>
      <c r="J209" s="13" t="s">
        <v>504</v>
      </c>
      <c r="K209" s="24" t="s">
        <v>22</v>
      </c>
      <c r="L209" s="15">
        <f>H209*I209</f>
        <v>600000</v>
      </c>
      <c r="M209" s="23">
        <f>L209*1.12</f>
        <v>672000.00000000012</v>
      </c>
      <c r="N209" s="26"/>
      <c r="O209" s="26"/>
      <c r="Q209" s="29"/>
      <c r="R209" s="29"/>
    </row>
    <row r="210" spans="1:18" s="6" customFormat="1" ht="48" customHeight="1">
      <c r="A210" s="24">
        <v>196</v>
      </c>
      <c r="B210" s="1" t="s">
        <v>548</v>
      </c>
      <c r="C210" s="43" t="s">
        <v>549</v>
      </c>
      <c r="D210" s="13" t="s">
        <v>17</v>
      </c>
      <c r="E210" s="1" t="s">
        <v>548</v>
      </c>
      <c r="F210" s="43" t="s">
        <v>549</v>
      </c>
      <c r="G210" s="13" t="s">
        <v>550</v>
      </c>
      <c r="H210" s="43">
        <v>2500</v>
      </c>
      <c r="I210" s="28">
        <v>150</v>
      </c>
      <c r="J210" s="13" t="s">
        <v>504</v>
      </c>
      <c r="K210" s="24" t="s">
        <v>22</v>
      </c>
      <c r="L210" s="15">
        <f t="shared" si="6"/>
        <v>375000</v>
      </c>
      <c r="M210" s="23">
        <f>L210*1.12</f>
        <v>420000.00000000006</v>
      </c>
      <c r="N210" s="26"/>
      <c r="O210" s="26"/>
      <c r="Q210" s="29"/>
      <c r="R210" s="29"/>
    </row>
    <row r="211" spans="1:18" s="6" customFormat="1" ht="64.5" customHeight="1">
      <c r="A211" s="24">
        <v>197</v>
      </c>
      <c r="B211" s="1" t="s">
        <v>551</v>
      </c>
      <c r="C211" s="43" t="s">
        <v>552</v>
      </c>
      <c r="D211" s="13" t="s">
        <v>38</v>
      </c>
      <c r="E211" s="1" t="s">
        <v>553</v>
      </c>
      <c r="F211" s="13" t="s">
        <v>554</v>
      </c>
      <c r="G211" s="13" t="s">
        <v>489</v>
      </c>
      <c r="H211" s="43">
        <v>1</v>
      </c>
      <c r="I211" s="28">
        <v>840000</v>
      </c>
      <c r="J211" s="13" t="s">
        <v>504</v>
      </c>
      <c r="K211" s="24" t="s">
        <v>22</v>
      </c>
      <c r="L211" s="15">
        <f t="shared" si="6"/>
        <v>840000</v>
      </c>
      <c r="M211" s="23">
        <f t="shared" ref="M211:M250" si="8">L211*1.12</f>
        <v>940800.00000000012</v>
      </c>
      <c r="N211" s="26"/>
      <c r="O211" s="26"/>
      <c r="Q211" s="29"/>
      <c r="R211" s="29"/>
    </row>
    <row r="212" spans="1:18" ht="75" customHeight="1">
      <c r="A212" s="24">
        <v>198</v>
      </c>
      <c r="B212" s="1" t="s">
        <v>555</v>
      </c>
      <c r="C212" s="14" t="s">
        <v>556</v>
      </c>
      <c r="D212" s="13" t="s">
        <v>17</v>
      </c>
      <c r="E212" s="1" t="s">
        <v>555</v>
      </c>
      <c r="F212" s="14" t="s">
        <v>556</v>
      </c>
      <c r="G212" s="13" t="s">
        <v>489</v>
      </c>
      <c r="H212" s="43">
        <v>1</v>
      </c>
      <c r="I212" s="28">
        <v>24000</v>
      </c>
      <c r="J212" s="13" t="s">
        <v>63</v>
      </c>
      <c r="K212" s="24" t="s">
        <v>22</v>
      </c>
      <c r="L212" s="15">
        <f t="shared" si="6"/>
        <v>24000</v>
      </c>
      <c r="M212" s="23">
        <f t="shared" si="8"/>
        <v>26880.000000000004</v>
      </c>
      <c r="N212" s="26"/>
      <c r="O212" s="26"/>
      <c r="P212" s="6"/>
    </row>
    <row r="213" spans="1:18" ht="93" customHeight="1">
      <c r="A213" s="24">
        <v>199</v>
      </c>
      <c r="B213" s="1" t="s">
        <v>557</v>
      </c>
      <c r="C213" s="27" t="s">
        <v>558</v>
      </c>
      <c r="D213" s="13" t="s">
        <v>17</v>
      </c>
      <c r="E213" s="13" t="s">
        <v>559</v>
      </c>
      <c r="F213" s="13" t="s">
        <v>773</v>
      </c>
      <c r="G213" s="13" t="s">
        <v>49</v>
      </c>
      <c r="H213" s="43">
        <v>80</v>
      </c>
      <c r="I213" s="28">
        <v>2500</v>
      </c>
      <c r="J213" s="13" t="s">
        <v>63</v>
      </c>
      <c r="K213" s="24" t="s">
        <v>22</v>
      </c>
      <c r="L213" s="15">
        <f t="shared" si="6"/>
        <v>200000</v>
      </c>
      <c r="M213" s="23">
        <f t="shared" si="8"/>
        <v>224000.00000000003</v>
      </c>
      <c r="N213" s="26"/>
      <c r="O213" s="26"/>
    </row>
    <row r="214" spans="1:18" s="6" customFormat="1" ht="70.5" customHeight="1">
      <c r="A214" s="24">
        <v>200</v>
      </c>
      <c r="B214" s="13" t="s">
        <v>560</v>
      </c>
      <c r="C214" s="63" t="s">
        <v>561</v>
      </c>
      <c r="D214" s="63" t="s">
        <v>38</v>
      </c>
      <c r="E214" s="13" t="s">
        <v>560</v>
      </c>
      <c r="F214" s="63" t="s">
        <v>561</v>
      </c>
      <c r="G214" s="49" t="s">
        <v>489</v>
      </c>
      <c r="H214" s="63">
        <v>1</v>
      </c>
      <c r="I214" s="122">
        <v>550000</v>
      </c>
      <c r="J214" s="13" t="s">
        <v>504</v>
      </c>
      <c r="K214" s="49" t="s">
        <v>22</v>
      </c>
      <c r="L214" s="15">
        <f>H214*I214</f>
        <v>550000</v>
      </c>
      <c r="M214" s="23">
        <f>L214*1.12</f>
        <v>616000.00000000012</v>
      </c>
      <c r="N214" s="26"/>
      <c r="O214" s="26"/>
      <c r="Q214" s="29"/>
      <c r="R214" s="29"/>
    </row>
    <row r="215" spans="1:18" s="6" customFormat="1" ht="68.25" customHeight="1">
      <c r="A215" s="24">
        <v>201</v>
      </c>
      <c r="B215" s="13" t="s">
        <v>562</v>
      </c>
      <c r="C215" s="63" t="s">
        <v>563</v>
      </c>
      <c r="D215" s="63" t="s">
        <v>38</v>
      </c>
      <c r="E215" s="13" t="s">
        <v>562</v>
      </c>
      <c r="F215" s="63" t="s">
        <v>563</v>
      </c>
      <c r="G215" s="49" t="s">
        <v>489</v>
      </c>
      <c r="H215" s="63">
        <v>1</v>
      </c>
      <c r="I215" s="122">
        <v>270000</v>
      </c>
      <c r="J215" s="13" t="s">
        <v>504</v>
      </c>
      <c r="K215" s="24" t="s">
        <v>22</v>
      </c>
      <c r="L215" s="15">
        <f>H215*I215</f>
        <v>270000</v>
      </c>
      <c r="M215" s="23">
        <f>L215*1.12</f>
        <v>302400</v>
      </c>
      <c r="N215" s="26"/>
      <c r="O215" s="26"/>
      <c r="Q215" s="29"/>
      <c r="R215" s="29"/>
    </row>
    <row r="216" spans="1:18" s="6" customFormat="1" ht="41.25" customHeight="1">
      <c r="A216" s="24">
        <v>202</v>
      </c>
      <c r="B216" s="1" t="s">
        <v>564</v>
      </c>
      <c r="C216" s="63" t="s">
        <v>565</v>
      </c>
      <c r="D216" s="13" t="s">
        <v>17</v>
      </c>
      <c r="E216" s="1" t="s">
        <v>564</v>
      </c>
      <c r="F216" s="63" t="s">
        <v>565</v>
      </c>
      <c r="G216" s="13" t="s">
        <v>489</v>
      </c>
      <c r="H216" s="63">
        <v>31</v>
      </c>
      <c r="I216" s="122">
        <v>893</v>
      </c>
      <c r="J216" s="13" t="s">
        <v>504</v>
      </c>
      <c r="K216" s="24" t="s">
        <v>22</v>
      </c>
      <c r="L216" s="15">
        <v>27679</v>
      </c>
      <c r="M216" s="23">
        <f t="shared" si="8"/>
        <v>31000.480000000003</v>
      </c>
      <c r="N216" s="26"/>
      <c r="O216" s="26"/>
      <c r="Q216" s="29"/>
      <c r="R216" s="29"/>
    </row>
    <row r="217" spans="1:18" s="3" customFormat="1" ht="45.75" customHeight="1">
      <c r="A217" s="24">
        <v>203</v>
      </c>
      <c r="B217" s="1" t="s">
        <v>566</v>
      </c>
      <c r="C217" s="63" t="s">
        <v>567</v>
      </c>
      <c r="D217" s="13" t="s">
        <v>17</v>
      </c>
      <c r="E217" s="63" t="s">
        <v>568</v>
      </c>
      <c r="F217" s="63" t="s">
        <v>569</v>
      </c>
      <c r="G217" s="13" t="s">
        <v>489</v>
      </c>
      <c r="H217" s="63">
        <v>1</v>
      </c>
      <c r="I217" s="122">
        <f>(26651+60100)</f>
        <v>86751</v>
      </c>
      <c r="J217" s="13" t="s">
        <v>504</v>
      </c>
      <c r="K217" s="24" t="s">
        <v>22</v>
      </c>
      <c r="L217" s="15">
        <f>H217*I217</f>
        <v>86751</v>
      </c>
      <c r="M217" s="23">
        <f t="shared" si="8"/>
        <v>97161.12000000001</v>
      </c>
      <c r="N217" s="26"/>
      <c r="O217" s="26"/>
      <c r="Q217" s="9"/>
      <c r="R217" s="9"/>
    </row>
    <row r="218" spans="1:18" s="3" customFormat="1" ht="52.5" customHeight="1">
      <c r="A218" s="24">
        <v>204</v>
      </c>
      <c r="B218" s="1" t="s">
        <v>570</v>
      </c>
      <c r="C218" s="63" t="s">
        <v>571</v>
      </c>
      <c r="D218" s="13" t="s">
        <v>17</v>
      </c>
      <c r="E218" s="1" t="s">
        <v>570</v>
      </c>
      <c r="F218" s="63" t="s">
        <v>571</v>
      </c>
      <c r="G218" s="13" t="s">
        <v>489</v>
      </c>
      <c r="H218" s="63">
        <v>2</v>
      </c>
      <c r="I218" s="122">
        <v>30000</v>
      </c>
      <c r="J218" s="13" t="s">
        <v>504</v>
      </c>
      <c r="K218" s="24" t="s">
        <v>22</v>
      </c>
      <c r="L218" s="15">
        <f>H218*I218</f>
        <v>60000</v>
      </c>
      <c r="M218" s="23">
        <f t="shared" si="8"/>
        <v>67200</v>
      </c>
      <c r="N218" s="26"/>
      <c r="O218" s="26"/>
      <c r="Q218" s="9"/>
      <c r="R218" s="9"/>
    </row>
    <row r="219" spans="1:18" s="3" customFormat="1" ht="42.75" customHeight="1">
      <c r="A219" s="24">
        <v>205</v>
      </c>
      <c r="B219" s="1" t="s">
        <v>572</v>
      </c>
      <c r="C219" s="63" t="s">
        <v>573</v>
      </c>
      <c r="D219" s="13" t="s">
        <v>17</v>
      </c>
      <c r="E219" s="1" t="s">
        <v>572</v>
      </c>
      <c r="F219" s="63" t="s">
        <v>573</v>
      </c>
      <c r="G219" s="49" t="s">
        <v>489</v>
      </c>
      <c r="H219" s="63">
        <v>1</v>
      </c>
      <c r="I219" s="122">
        <v>720000</v>
      </c>
      <c r="J219" s="13" t="s">
        <v>504</v>
      </c>
      <c r="K219" s="24" t="s">
        <v>22</v>
      </c>
      <c r="L219" s="15">
        <f>H219*I219</f>
        <v>720000</v>
      </c>
      <c r="M219" s="23">
        <f t="shared" si="8"/>
        <v>806400.00000000012</v>
      </c>
      <c r="N219" s="26"/>
      <c r="O219" s="26"/>
      <c r="Q219" s="9"/>
      <c r="R219" s="9"/>
    </row>
    <row r="220" spans="1:18" ht="90" customHeight="1">
      <c r="A220" s="24">
        <v>206</v>
      </c>
      <c r="B220" s="1" t="s">
        <v>574</v>
      </c>
      <c r="C220" s="13" t="s">
        <v>575</v>
      </c>
      <c r="D220" s="13" t="s">
        <v>70</v>
      </c>
      <c r="E220" s="1" t="s">
        <v>574</v>
      </c>
      <c r="F220" s="13" t="s">
        <v>575</v>
      </c>
      <c r="G220" s="49" t="s">
        <v>489</v>
      </c>
      <c r="H220" s="113">
        <v>1</v>
      </c>
      <c r="I220" s="121">
        <v>158450000</v>
      </c>
      <c r="J220" s="13" t="s">
        <v>577</v>
      </c>
      <c r="K220" s="24" t="s">
        <v>22</v>
      </c>
      <c r="L220" s="15">
        <f t="shared" ref="L220:L250" si="9">H220*I220</f>
        <v>158450000</v>
      </c>
      <c r="M220" s="23">
        <f t="shared" si="8"/>
        <v>177464000.00000003</v>
      </c>
      <c r="N220" s="26"/>
      <c r="O220" s="26"/>
      <c r="R220" s="133"/>
    </row>
    <row r="221" spans="1:18" ht="95.25" customHeight="1">
      <c r="A221" s="24">
        <v>207</v>
      </c>
      <c r="B221" s="1" t="s">
        <v>578</v>
      </c>
      <c r="C221" s="13" t="s">
        <v>579</v>
      </c>
      <c r="D221" s="13" t="s">
        <v>70</v>
      </c>
      <c r="E221" s="1" t="s">
        <v>578</v>
      </c>
      <c r="F221" s="13" t="s">
        <v>579</v>
      </c>
      <c r="G221" s="49" t="s">
        <v>580</v>
      </c>
      <c r="H221" s="113">
        <v>1</v>
      </c>
      <c r="I221" s="121">
        <v>105700000</v>
      </c>
      <c r="J221" s="13" t="s">
        <v>577</v>
      </c>
      <c r="K221" s="24" t="s">
        <v>22</v>
      </c>
      <c r="L221" s="15">
        <f t="shared" si="9"/>
        <v>105700000</v>
      </c>
      <c r="M221" s="23">
        <f t="shared" si="8"/>
        <v>118384000.00000001</v>
      </c>
      <c r="N221" s="26"/>
      <c r="O221" s="26"/>
      <c r="R221" s="133"/>
    </row>
    <row r="222" spans="1:18" s="3" customFormat="1" ht="119.25" customHeight="1">
      <c r="A222" s="24">
        <v>208</v>
      </c>
      <c r="B222" s="13" t="s">
        <v>581</v>
      </c>
      <c r="C222" s="13" t="s">
        <v>704</v>
      </c>
      <c r="D222" s="13" t="s">
        <v>576</v>
      </c>
      <c r="E222" s="13" t="s">
        <v>582</v>
      </c>
      <c r="F222" s="13" t="s">
        <v>704</v>
      </c>
      <c r="G222" s="49" t="s">
        <v>20</v>
      </c>
      <c r="H222" s="113">
        <v>1</v>
      </c>
      <c r="I222" s="121">
        <v>63150000</v>
      </c>
      <c r="J222" s="13" t="s">
        <v>187</v>
      </c>
      <c r="K222" s="24" t="s">
        <v>22</v>
      </c>
      <c r="L222" s="15">
        <f>H222*I222</f>
        <v>63150000</v>
      </c>
      <c r="M222" s="23">
        <f>L222*1.12</f>
        <v>70728000</v>
      </c>
      <c r="N222" s="26"/>
      <c r="O222" s="26"/>
      <c r="Q222" s="9"/>
      <c r="R222" s="9"/>
    </row>
    <row r="223" spans="1:18" s="3" customFormat="1" ht="99" customHeight="1">
      <c r="A223" s="24">
        <v>209</v>
      </c>
      <c r="B223" s="13"/>
      <c r="C223" s="13" t="s">
        <v>705</v>
      </c>
      <c r="D223" s="13" t="s">
        <v>576</v>
      </c>
      <c r="E223" s="13" t="s">
        <v>582</v>
      </c>
      <c r="F223" s="13" t="s">
        <v>705</v>
      </c>
      <c r="G223" s="49" t="s">
        <v>489</v>
      </c>
      <c r="H223" s="113">
        <v>1</v>
      </c>
      <c r="I223" s="121">
        <v>20850000</v>
      </c>
      <c r="J223" s="13" t="s">
        <v>187</v>
      </c>
      <c r="K223" s="24" t="s">
        <v>22</v>
      </c>
      <c r="L223" s="15">
        <f>H223*I223</f>
        <v>20850000</v>
      </c>
      <c r="M223" s="23">
        <f>L223*1.12</f>
        <v>23352000.000000004</v>
      </c>
      <c r="N223" s="26"/>
      <c r="O223" s="26"/>
      <c r="Q223" s="9"/>
      <c r="R223" s="9"/>
    </row>
    <row r="224" spans="1:18" s="3" customFormat="1" ht="132" customHeight="1">
      <c r="A224" s="129">
        <v>210</v>
      </c>
      <c r="B224" s="65" t="s">
        <v>583</v>
      </c>
      <c r="C224" s="66" t="s">
        <v>584</v>
      </c>
      <c r="D224" s="66" t="s">
        <v>38</v>
      </c>
      <c r="E224" s="65" t="s">
        <v>583</v>
      </c>
      <c r="F224" s="66" t="s">
        <v>584</v>
      </c>
      <c r="G224" s="67" t="s">
        <v>580</v>
      </c>
      <c r="H224" s="115">
        <v>1</v>
      </c>
      <c r="I224" s="123">
        <v>200830000</v>
      </c>
      <c r="J224" s="66" t="s">
        <v>577</v>
      </c>
      <c r="K224" s="64" t="s">
        <v>22</v>
      </c>
      <c r="L224" s="68">
        <f t="shared" si="9"/>
        <v>200830000</v>
      </c>
      <c r="M224" s="69">
        <f t="shared" si="8"/>
        <v>224929600.00000003</v>
      </c>
      <c r="N224" s="26"/>
      <c r="O224" s="26"/>
      <c r="Q224" s="9"/>
      <c r="R224" s="9"/>
    </row>
    <row r="225" spans="1:18" s="3" customFormat="1" ht="212.25" customHeight="1">
      <c r="A225" s="24">
        <v>211</v>
      </c>
      <c r="B225" s="1" t="s">
        <v>585</v>
      </c>
      <c r="C225" s="13" t="s">
        <v>586</v>
      </c>
      <c r="D225" s="13" t="s">
        <v>70</v>
      </c>
      <c r="E225" s="1" t="s">
        <v>585</v>
      </c>
      <c r="F225" s="13" t="s">
        <v>587</v>
      </c>
      <c r="G225" s="49" t="s">
        <v>580</v>
      </c>
      <c r="H225" s="113">
        <v>1</v>
      </c>
      <c r="I225" s="121">
        <v>727678513</v>
      </c>
      <c r="J225" s="13" t="s">
        <v>577</v>
      </c>
      <c r="K225" s="24" t="s">
        <v>22</v>
      </c>
      <c r="L225" s="15">
        <f t="shared" si="9"/>
        <v>727678513</v>
      </c>
      <c r="M225" s="23">
        <f t="shared" si="8"/>
        <v>814999934.56000006</v>
      </c>
      <c r="N225" s="26"/>
      <c r="O225" s="26"/>
      <c r="Q225" s="9"/>
      <c r="R225" s="9"/>
    </row>
    <row r="226" spans="1:18" ht="134.25" customHeight="1">
      <c r="A226" s="24">
        <v>212</v>
      </c>
      <c r="B226" s="1" t="s">
        <v>588</v>
      </c>
      <c r="C226" s="13" t="s">
        <v>589</v>
      </c>
      <c r="D226" s="13" t="s">
        <v>70</v>
      </c>
      <c r="E226" s="1" t="s">
        <v>588</v>
      </c>
      <c r="F226" s="13" t="s">
        <v>589</v>
      </c>
      <c r="G226" s="49" t="s">
        <v>489</v>
      </c>
      <c r="H226" s="113">
        <v>1</v>
      </c>
      <c r="I226" s="121">
        <v>33975000</v>
      </c>
      <c r="J226" s="13" t="s">
        <v>590</v>
      </c>
      <c r="K226" s="24" t="s">
        <v>22</v>
      </c>
      <c r="L226" s="15">
        <f t="shared" si="9"/>
        <v>33975000</v>
      </c>
      <c r="M226" s="23">
        <f t="shared" si="8"/>
        <v>38052000</v>
      </c>
      <c r="N226" s="26"/>
      <c r="O226" s="26"/>
      <c r="R226" s="29"/>
    </row>
    <row r="227" spans="1:18" s="3" customFormat="1" ht="110.25" customHeight="1">
      <c r="A227" s="24">
        <v>213</v>
      </c>
      <c r="B227" s="1" t="s">
        <v>591</v>
      </c>
      <c r="C227" s="13" t="s">
        <v>592</v>
      </c>
      <c r="D227" s="13" t="s">
        <v>70</v>
      </c>
      <c r="E227" s="1" t="s">
        <v>591</v>
      </c>
      <c r="F227" s="13" t="s">
        <v>593</v>
      </c>
      <c r="G227" s="49" t="s">
        <v>489</v>
      </c>
      <c r="H227" s="113">
        <v>1</v>
      </c>
      <c r="I227" s="121">
        <v>207625000</v>
      </c>
      <c r="J227" s="13" t="s">
        <v>21</v>
      </c>
      <c r="K227" s="24" t="s">
        <v>22</v>
      </c>
      <c r="L227" s="15">
        <f t="shared" si="9"/>
        <v>207625000</v>
      </c>
      <c r="M227" s="23">
        <f t="shared" si="8"/>
        <v>232540000.00000003</v>
      </c>
      <c r="N227" s="26"/>
      <c r="O227" s="26"/>
      <c r="Q227" s="9"/>
      <c r="R227" s="9"/>
    </row>
    <row r="228" spans="1:18" s="3" customFormat="1" ht="96" customHeight="1">
      <c r="A228" s="24">
        <v>214</v>
      </c>
      <c r="B228" s="49"/>
      <c r="C228" s="13" t="s">
        <v>594</v>
      </c>
      <c r="D228" s="13" t="s">
        <v>576</v>
      </c>
      <c r="E228" s="13"/>
      <c r="F228" s="13" t="s">
        <v>594</v>
      </c>
      <c r="G228" s="49" t="s">
        <v>489</v>
      </c>
      <c r="H228" s="113">
        <v>1</v>
      </c>
      <c r="I228" s="121">
        <v>1815947140</v>
      </c>
      <c r="J228" s="13" t="s">
        <v>702</v>
      </c>
      <c r="K228" s="49" t="s">
        <v>22</v>
      </c>
      <c r="L228" s="15">
        <f>H228*I228</f>
        <v>1815947140</v>
      </c>
      <c r="M228" s="23">
        <f>L228*1.12</f>
        <v>2033860796.8000002</v>
      </c>
      <c r="N228" s="26"/>
      <c r="O228" s="26"/>
      <c r="Q228" s="9"/>
      <c r="R228" s="9"/>
    </row>
    <row r="229" spans="1:18" s="3" customFormat="1" ht="131.25" customHeight="1">
      <c r="A229" s="24">
        <v>215</v>
      </c>
      <c r="B229" s="13" t="s">
        <v>595</v>
      </c>
      <c r="C229" s="13" t="s">
        <v>596</v>
      </c>
      <c r="D229" s="13" t="s">
        <v>70</v>
      </c>
      <c r="E229" s="13" t="s">
        <v>597</v>
      </c>
      <c r="F229" s="13" t="s">
        <v>598</v>
      </c>
      <c r="G229" s="49" t="s">
        <v>489</v>
      </c>
      <c r="H229" s="113">
        <v>1</v>
      </c>
      <c r="I229" s="121">
        <v>75500000</v>
      </c>
      <c r="J229" s="13" t="s">
        <v>577</v>
      </c>
      <c r="K229" s="24" t="s">
        <v>22</v>
      </c>
      <c r="L229" s="15">
        <f t="shared" si="9"/>
        <v>75500000</v>
      </c>
      <c r="M229" s="23">
        <f t="shared" si="8"/>
        <v>84560000.000000015</v>
      </c>
      <c r="N229" s="26"/>
      <c r="O229" s="26"/>
      <c r="Q229" s="9"/>
      <c r="R229" s="9"/>
    </row>
    <row r="230" spans="1:18" s="3" customFormat="1" ht="113.25" customHeight="1">
      <c r="A230" s="24">
        <v>216</v>
      </c>
      <c r="B230" s="1" t="s">
        <v>599</v>
      </c>
      <c r="C230" s="13" t="s">
        <v>600</v>
      </c>
      <c r="D230" s="13" t="s">
        <v>17</v>
      </c>
      <c r="E230" s="1" t="s">
        <v>599</v>
      </c>
      <c r="F230" s="13" t="s">
        <v>600</v>
      </c>
      <c r="G230" s="49" t="s">
        <v>489</v>
      </c>
      <c r="H230" s="116">
        <v>1</v>
      </c>
      <c r="I230" s="23">
        <v>4625000</v>
      </c>
      <c r="J230" s="13" t="s">
        <v>21</v>
      </c>
      <c r="K230" s="24" t="s">
        <v>22</v>
      </c>
      <c r="L230" s="15">
        <f t="shared" si="9"/>
        <v>4625000</v>
      </c>
      <c r="M230" s="23">
        <f t="shared" si="8"/>
        <v>5180000.0000000009</v>
      </c>
      <c r="N230" s="26"/>
      <c r="O230" s="26"/>
      <c r="Q230" s="9"/>
      <c r="R230" s="9"/>
    </row>
    <row r="231" spans="1:18" s="3" customFormat="1" ht="96.75" customHeight="1">
      <c r="A231" s="24">
        <v>217</v>
      </c>
      <c r="B231" s="1" t="s">
        <v>601</v>
      </c>
      <c r="C231" s="13" t="s">
        <v>602</v>
      </c>
      <c r="D231" s="13" t="s">
        <v>17</v>
      </c>
      <c r="E231" s="1" t="s">
        <v>601</v>
      </c>
      <c r="F231" s="13" t="s">
        <v>602</v>
      </c>
      <c r="G231" s="49" t="s">
        <v>489</v>
      </c>
      <c r="H231" s="116">
        <v>1</v>
      </c>
      <c r="I231" s="23">
        <v>5040000</v>
      </c>
      <c r="J231" s="13" t="s">
        <v>603</v>
      </c>
      <c r="K231" s="1" t="s">
        <v>746</v>
      </c>
      <c r="L231" s="15">
        <f t="shared" si="9"/>
        <v>5040000</v>
      </c>
      <c r="M231" s="23">
        <f t="shared" si="8"/>
        <v>5644800.0000000009</v>
      </c>
      <c r="N231" s="26"/>
      <c r="O231" s="26"/>
      <c r="Q231" s="9"/>
      <c r="R231" s="9"/>
    </row>
    <row r="232" spans="1:18" s="3" customFormat="1" ht="162" customHeight="1">
      <c r="A232" s="24">
        <v>218</v>
      </c>
      <c r="B232" s="1" t="s">
        <v>604</v>
      </c>
      <c r="C232" s="13" t="s">
        <v>703</v>
      </c>
      <c r="D232" s="13" t="s">
        <v>576</v>
      </c>
      <c r="E232" s="1" t="s">
        <v>604</v>
      </c>
      <c r="F232" s="13" t="s">
        <v>703</v>
      </c>
      <c r="G232" s="49" t="s">
        <v>489</v>
      </c>
      <c r="H232" s="116">
        <v>1</v>
      </c>
      <c r="I232" s="23">
        <v>30200000</v>
      </c>
      <c r="J232" s="13" t="s">
        <v>577</v>
      </c>
      <c r="K232" s="24" t="s">
        <v>22</v>
      </c>
      <c r="L232" s="15">
        <f t="shared" si="9"/>
        <v>30200000</v>
      </c>
      <c r="M232" s="23">
        <f t="shared" si="8"/>
        <v>33824000</v>
      </c>
      <c r="N232" s="26"/>
      <c r="O232" s="26"/>
      <c r="Q232" s="9"/>
      <c r="R232" s="9"/>
    </row>
    <row r="233" spans="1:18" s="3" customFormat="1" ht="65.25" customHeight="1">
      <c r="A233" s="24">
        <v>219</v>
      </c>
      <c r="B233" s="1" t="s">
        <v>605</v>
      </c>
      <c r="C233" s="1" t="s">
        <v>707</v>
      </c>
      <c r="D233" s="13" t="s">
        <v>576</v>
      </c>
      <c r="E233" s="1" t="s">
        <v>605</v>
      </c>
      <c r="F233" s="1" t="s">
        <v>707</v>
      </c>
      <c r="G233" s="49" t="s">
        <v>489</v>
      </c>
      <c r="H233" s="116">
        <v>1</v>
      </c>
      <c r="I233" s="23">
        <v>184522000</v>
      </c>
      <c r="J233" s="13" t="s">
        <v>747</v>
      </c>
      <c r="K233" s="24" t="s">
        <v>22</v>
      </c>
      <c r="L233" s="15">
        <f t="shared" si="9"/>
        <v>184522000</v>
      </c>
      <c r="M233" s="23">
        <f>L233*1.12</f>
        <v>206664640.00000003</v>
      </c>
      <c r="N233" s="26"/>
      <c r="O233" s="26"/>
      <c r="Q233" s="9"/>
      <c r="R233" s="9"/>
    </row>
    <row r="234" spans="1:18" s="3" customFormat="1" ht="168" customHeight="1">
      <c r="A234" s="24">
        <v>220</v>
      </c>
      <c r="B234" s="1" t="s">
        <v>606</v>
      </c>
      <c r="C234" s="4" t="s">
        <v>706</v>
      </c>
      <c r="D234" s="66" t="s">
        <v>576</v>
      </c>
      <c r="E234" s="65" t="s">
        <v>606</v>
      </c>
      <c r="F234" s="4" t="s">
        <v>706</v>
      </c>
      <c r="G234" s="49" t="s">
        <v>489</v>
      </c>
      <c r="H234" s="116">
        <v>1</v>
      </c>
      <c r="I234" s="23">
        <v>30200000</v>
      </c>
      <c r="J234" s="13" t="s">
        <v>711</v>
      </c>
      <c r="K234" s="24" t="s">
        <v>22</v>
      </c>
      <c r="L234" s="15">
        <f t="shared" si="9"/>
        <v>30200000</v>
      </c>
      <c r="M234" s="23">
        <f t="shared" si="8"/>
        <v>33824000</v>
      </c>
      <c r="N234" s="26"/>
      <c r="O234" s="26"/>
      <c r="Q234" s="9"/>
      <c r="R234" s="9"/>
    </row>
    <row r="235" spans="1:18" s="3" customFormat="1" ht="72" customHeight="1">
      <c r="A235" s="24">
        <v>221</v>
      </c>
      <c r="B235" s="1" t="s">
        <v>607</v>
      </c>
      <c r="C235" s="13" t="s">
        <v>608</v>
      </c>
      <c r="D235" s="13" t="s">
        <v>70</v>
      </c>
      <c r="E235" s="1" t="s">
        <v>607</v>
      </c>
      <c r="F235" s="13" t="s">
        <v>608</v>
      </c>
      <c r="G235" s="49" t="s">
        <v>489</v>
      </c>
      <c r="H235" s="116">
        <v>1</v>
      </c>
      <c r="I235" s="23">
        <v>45300000</v>
      </c>
      <c r="J235" s="13" t="s">
        <v>609</v>
      </c>
      <c r="K235" s="24" t="s">
        <v>22</v>
      </c>
      <c r="L235" s="15">
        <f t="shared" si="9"/>
        <v>45300000</v>
      </c>
      <c r="M235" s="23">
        <f t="shared" si="8"/>
        <v>50736000.000000007</v>
      </c>
      <c r="N235" s="26"/>
      <c r="O235" s="26"/>
      <c r="Q235" s="9"/>
      <c r="R235" s="9"/>
    </row>
    <row r="236" spans="1:18" s="3" customFormat="1" ht="183" customHeight="1">
      <c r="A236" s="24">
        <v>222</v>
      </c>
      <c r="B236" s="1" t="s">
        <v>610</v>
      </c>
      <c r="C236" s="13" t="s">
        <v>716</v>
      </c>
      <c r="D236" s="13" t="s">
        <v>576</v>
      </c>
      <c r="E236" s="1" t="s">
        <v>610</v>
      </c>
      <c r="F236" s="13" t="s">
        <v>716</v>
      </c>
      <c r="G236" s="49" t="s">
        <v>489</v>
      </c>
      <c r="H236" s="116">
        <v>1</v>
      </c>
      <c r="I236" s="23">
        <v>30000000</v>
      </c>
      <c r="J236" s="13" t="s">
        <v>609</v>
      </c>
      <c r="K236" s="24" t="s">
        <v>22</v>
      </c>
      <c r="L236" s="15">
        <v>30000000</v>
      </c>
      <c r="M236" s="23">
        <f t="shared" si="8"/>
        <v>33600000</v>
      </c>
      <c r="N236" s="26"/>
      <c r="O236" s="26"/>
      <c r="Q236" s="9"/>
      <c r="R236" s="9"/>
    </row>
    <row r="237" spans="1:18" s="3" customFormat="1" ht="75.75" customHeight="1">
      <c r="A237" s="24">
        <v>223</v>
      </c>
      <c r="B237" s="1" t="s">
        <v>611</v>
      </c>
      <c r="C237" s="13" t="s">
        <v>612</v>
      </c>
      <c r="D237" s="13" t="s">
        <v>70</v>
      </c>
      <c r="E237" s="1" t="s">
        <v>611</v>
      </c>
      <c r="F237" s="13" t="s">
        <v>612</v>
      </c>
      <c r="G237" s="49" t="s">
        <v>489</v>
      </c>
      <c r="H237" s="116">
        <v>1</v>
      </c>
      <c r="I237" s="23">
        <v>9060000</v>
      </c>
      <c r="J237" s="13" t="s">
        <v>577</v>
      </c>
      <c r="K237" s="24" t="s">
        <v>22</v>
      </c>
      <c r="L237" s="15">
        <f t="shared" si="9"/>
        <v>9060000</v>
      </c>
      <c r="M237" s="23">
        <f t="shared" si="8"/>
        <v>10147200.000000002</v>
      </c>
      <c r="N237" s="26"/>
      <c r="O237" s="26"/>
      <c r="Q237" s="9"/>
      <c r="R237" s="9"/>
    </row>
    <row r="238" spans="1:18" s="3" customFormat="1" ht="181.5" customHeight="1">
      <c r="A238" s="24">
        <v>224</v>
      </c>
      <c r="B238" s="1" t="s">
        <v>613</v>
      </c>
      <c r="C238" s="1" t="s">
        <v>708</v>
      </c>
      <c r="D238" s="13" t="s">
        <v>576</v>
      </c>
      <c r="E238" s="1" t="s">
        <v>613</v>
      </c>
      <c r="F238" s="1" t="s">
        <v>708</v>
      </c>
      <c r="G238" s="49" t="s">
        <v>489</v>
      </c>
      <c r="H238" s="116">
        <v>1</v>
      </c>
      <c r="I238" s="23">
        <v>22650000</v>
      </c>
      <c r="J238" s="13" t="s">
        <v>747</v>
      </c>
      <c r="K238" s="24" t="s">
        <v>22</v>
      </c>
      <c r="L238" s="15">
        <f t="shared" si="9"/>
        <v>22650000</v>
      </c>
      <c r="M238" s="23">
        <f t="shared" si="8"/>
        <v>25368000.000000004</v>
      </c>
      <c r="N238" s="26"/>
      <c r="O238" s="26"/>
      <c r="P238" s="9"/>
      <c r="Q238" s="9"/>
      <c r="R238" s="9"/>
    </row>
    <row r="239" spans="1:18" s="3" customFormat="1" ht="156.75" customHeight="1">
      <c r="A239" s="24">
        <v>225</v>
      </c>
      <c r="B239" s="1" t="s">
        <v>614</v>
      </c>
      <c r="C239" s="4" t="s">
        <v>714</v>
      </c>
      <c r="D239" s="71" t="s">
        <v>576</v>
      </c>
      <c r="E239" s="72" t="s">
        <v>614</v>
      </c>
      <c r="F239" s="4" t="s">
        <v>714</v>
      </c>
      <c r="G239" s="73" t="s">
        <v>489</v>
      </c>
      <c r="H239" s="117">
        <v>1</v>
      </c>
      <c r="I239" s="124">
        <v>30200000</v>
      </c>
      <c r="J239" s="13" t="s">
        <v>711</v>
      </c>
      <c r="K239" s="74" t="s">
        <v>22</v>
      </c>
      <c r="L239" s="75">
        <f t="shared" si="9"/>
        <v>30200000</v>
      </c>
      <c r="M239" s="23">
        <f t="shared" si="8"/>
        <v>33824000</v>
      </c>
      <c r="N239" s="26"/>
      <c r="O239" s="26"/>
      <c r="Q239" s="9"/>
      <c r="R239" s="9"/>
    </row>
    <row r="240" spans="1:18" s="3" customFormat="1" ht="171" customHeight="1">
      <c r="A240" s="24">
        <v>226</v>
      </c>
      <c r="B240" s="1" t="s">
        <v>615</v>
      </c>
      <c r="C240" s="1" t="s">
        <v>709</v>
      </c>
      <c r="D240" s="13" t="s">
        <v>576</v>
      </c>
      <c r="E240" s="1" t="s">
        <v>615</v>
      </c>
      <c r="F240" s="1" t="s">
        <v>709</v>
      </c>
      <c r="G240" s="49" t="s">
        <v>489</v>
      </c>
      <c r="H240" s="116">
        <v>1</v>
      </c>
      <c r="I240" s="23">
        <v>22650000</v>
      </c>
      <c r="J240" s="13" t="s">
        <v>747</v>
      </c>
      <c r="K240" s="24" t="s">
        <v>22</v>
      </c>
      <c r="L240" s="15">
        <f t="shared" si="9"/>
        <v>22650000</v>
      </c>
      <c r="M240" s="23">
        <f t="shared" si="8"/>
        <v>25368000.000000004</v>
      </c>
      <c r="N240" s="26"/>
      <c r="O240" s="26"/>
      <c r="Q240" s="9"/>
      <c r="R240" s="9"/>
    </row>
    <row r="241" spans="1:252" s="3" customFormat="1" ht="186.75" customHeight="1">
      <c r="A241" s="24">
        <v>227</v>
      </c>
      <c r="B241" s="1" t="s">
        <v>616</v>
      </c>
      <c r="C241" s="1" t="s">
        <v>748</v>
      </c>
      <c r="D241" s="13" t="s">
        <v>576</v>
      </c>
      <c r="E241" s="1" t="s">
        <v>616</v>
      </c>
      <c r="F241" s="1" t="s">
        <v>748</v>
      </c>
      <c r="G241" s="49" t="s">
        <v>489</v>
      </c>
      <c r="H241" s="116">
        <v>1</v>
      </c>
      <c r="I241" s="23">
        <v>37750000</v>
      </c>
      <c r="J241" s="13" t="s">
        <v>747</v>
      </c>
      <c r="K241" s="24" t="s">
        <v>22</v>
      </c>
      <c r="L241" s="15">
        <f t="shared" si="9"/>
        <v>37750000</v>
      </c>
      <c r="M241" s="23">
        <f t="shared" si="8"/>
        <v>42280000.000000007</v>
      </c>
      <c r="N241" s="26"/>
      <c r="O241" s="26"/>
      <c r="Q241" s="9"/>
      <c r="R241" s="9"/>
    </row>
    <row r="242" spans="1:252" s="3" customFormat="1" ht="180" customHeight="1">
      <c r="A242" s="24">
        <v>228</v>
      </c>
      <c r="B242" s="1" t="s">
        <v>617</v>
      </c>
      <c r="C242" s="1" t="s">
        <v>712</v>
      </c>
      <c r="D242" s="13" t="s">
        <v>576</v>
      </c>
      <c r="E242" s="1" t="s">
        <v>617</v>
      </c>
      <c r="F242" s="1" t="s">
        <v>713</v>
      </c>
      <c r="G242" s="49" t="s">
        <v>489</v>
      </c>
      <c r="H242" s="116">
        <v>1</v>
      </c>
      <c r="I242" s="23">
        <v>30200000</v>
      </c>
      <c r="J242" s="13" t="s">
        <v>711</v>
      </c>
      <c r="K242" s="24" t="s">
        <v>22</v>
      </c>
      <c r="L242" s="15">
        <f t="shared" si="9"/>
        <v>30200000</v>
      </c>
      <c r="M242" s="23">
        <f t="shared" si="8"/>
        <v>33824000</v>
      </c>
      <c r="N242" s="26"/>
      <c r="O242" s="26"/>
      <c r="Q242" s="9"/>
      <c r="R242" s="9"/>
    </row>
    <row r="243" spans="1:252" s="3" customFormat="1" ht="192" customHeight="1">
      <c r="A243" s="24">
        <v>229</v>
      </c>
      <c r="B243" s="1" t="s">
        <v>618</v>
      </c>
      <c r="C243" s="1" t="s">
        <v>710</v>
      </c>
      <c r="D243" s="13" t="s">
        <v>576</v>
      </c>
      <c r="E243" s="1" t="s">
        <v>618</v>
      </c>
      <c r="F243" s="1" t="s">
        <v>710</v>
      </c>
      <c r="G243" s="49" t="s">
        <v>489</v>
      </c>
      <c r="H243" s="116">
        <v>1</v>
      </c>
      <c r="I243" s="23">
        <v>22650000</v>
      </c>
      <c r="J243" s="13" t="s">
        <v>747</v>
      </c>
      <c r="K243" s="24" t="s">
        <v>22</v>
      </c>
      <c r="L243" s="15">
        <f t="shared" si="9"/>
        <v>22650000</v>
      </c>
      <c r="M243" s="23">
        <f t="shared" si="8"/>
        <v>25368000.000000004</v>
      </c>
      <c r="N243" s="26"/>
      <c r="O243" s="26"/>
      <c r="Q243" s="9"/>
      <c r="R243" s="9"/>
    </row>
    <row r="244" spans="1:252" s="3" customFormat="1" ht="160.5" customHeight="1">
      <c r="A244" s="24" t="s">
        <v>764</v>
      </c>
      <c r="B244" s="1"/>
      <c r="C244" s="1" t="s">
        <v>769</v>
      </c>
      <c r="D244" s="13" t="s">
        <v>576</v>
      </c>
      <c r="E244" s="1"/>
      <c r="F244" s="1" t="s">
        <v>769</v>
      </c>
      <c r="G244" s="49" t="s">
        <v>489</v>
      </c>
      <c r="H244" s="116">
        <v>1</v>
      </c>
      <c r="I244" s="23">
        <v>19800000</v>
      </c>
      <c r="J244" s="13" t="s">
        <v>765</v>
      </c>
      <c r="K244" s="24" t="s">
        <v>22</v>
      </c>
      <c r="L244" s="15">
        <f t="shared" si="9"/>
        <v>19800000</v>
      </c>
      <c r="M244" s="23">
        <f t="shared" si="8"/>
        <v>22176000.000000004</v>
      </c>
      <c r="N244" s="26"/>
      <c r="O244" s="26"/>
      <c r="Q244" s="9"/>
      <c r="R244" s="9"/>
    </row>
    <row r="245" spans="1:252" s="11" customFormat="1" ht="84" customHeight="1">
      <c r="A245" s="24">
        <v>230</v>
      </c>
      <c r="B245" s="1" t="s">
        <v>619</v>
      </c>
      <c r="C245" s="63" t="s">
        <v>620</v>
      </c>
      <c r="D245" s="13" t="s">
        <v>17</v>
      </c>
      <c r="E245" s="1" t="s">
        <v>619</v>
      </c>
      <c r="F245" s="63" t="s">
        <v>621</v>
      </c>
      <c r="G245" s="49" t="s">
        <v>489</v>
      </c>
      <c r="H245" s="116">
        <v>1</v>
      </c>
      <c r="I245" s="125">
        <v>1800000</v>
      </c>
      <c r="J245" s="13" t="s">
        <v>504</v>
      </c>
      <c r="K245" s="24" t="s">
        <v>22</v>
      </c>
      <c r="L245" s="15">
        <f t="shared" si="9"/>
        <v>1800000</v>
      </c>
      <c r="M245" s="23">
        <f t="shared" si="8"/>
        <v>2016000.0000000002</v>
      </c>
      <c r="N245" s="26"/>
      <c r="O245" s="26"/>
      <c r="P245" s="10"/>
      <c r="Q245" s="19"/>
      <c r="R245" s="19"/>
    </row>
    <row r="246" spans="1:252" s="11" customFormat="1" ht="63" customHeight="1">
      <c r="A246" s="24">
        <v>231</v>
      </c>
      <c r="B246" s="58" t="s">
        <v>622</v>
      </c>
      <c r="C246" s="63" t="s">
        <v>623</v>
      </c>
      <c r="D246" s="13" t="s">
        <v>70</v>
      </c>
      <c r="E246" s="58" t="s">
        <v>622</v>
      </c>
      <c r="F246" s="63" t="s">
        <v>623</v>
      </c>
      <c r="G246" s="49" t="s">
        <v>489</v>
      </c>
      <c r="H246" s="116">
        <v>1</v>
      </c>
      <c r="I246" s="125">
        <v>66965000</v>
      </c>
      <c r="J246" s="13" t="s">
        <v>504</v>
      </c>
      <c r="K246" s="24" t="s">
        <v>22</v>
      </c>
      <c r="L246" s="15">
        <f t="shared" si="9"/>
        <v>66965000</v>
      </c>
      <c r="M246" s="23">
        <f t="shared" si="8"/>
        <v>75000800</v>
      </c>
      <c r="N246" s="26"/>
      <c r="O246" s="26"/>
      <c r="Q246" s="19"/>
      <c r="R246" s="19"/>
    </row>
    <row r="247" spans="1:252" s="11" customFormat="1" ht="172.5" customHeight="1">
      <c r="A247" s="24">
        <v>232</v>
      </c>
      <c r="B247" s="1" t="s">
        <v>624</v>
      </c>
      <c r="C247" s="1" t="s">
        <v>625</v>
      </c>
      <c r="D247" s="1" t="s">
        <v>38</v>
      </c>
      <c r="E247" s="1" t="s">
        <v>626</v>
      </c>
      <c r="F247" s="1" t="s">
        <v>627</v>
      </c>
      <c r="G247" s="13" t="s">
        <v>489</v>
      </c>
      <c r="H247" s="80">
        <v>1</v>
      </c>
      <c r="I247" s="15">
        <v>88823053</v>
      </c>
      <c r="J247" s="13" t="s">
        <v>628</v>
      </c>
      <c r="K247" s="1" t="s">
        <v>629</v>
      </c>
      <c r="L247" s="15">
        <f t="shared" si="9"/>
        <v>88823053</v>
      </c>
      <c r="M247" s="23">
        <f t="shared" si="8"/>
        <v>99481819.360000014</v>
      </c>
      <c r="N247" s="26"/>
      <c r="O247" s="26"/>
      <c r="Q247" s="19"/>
      <c r="R247" s="19"/>
    </row>
    <row r="248" spans="1:252" s="11" customFormat="1" ht="183.75" customHeight="1">
      <c r="A248" s="24">
        <v>233</v>
      </c>
      <c r="B248" s="76" t="s">
        <v>630</v>
      </c>
      <c r="C248" s="1" t="s">
        <v>631</v>
      </c>
      <c r="D248" s="63" t="s">
        <v>38</v>
      </c>
      <c r="E248" s="76" t="s">
        <v>632</v>
      </c>
      <c r="F248" s="1" t="s">
        <v>633</v>
      </c>
      <c r="G248" s="13" t="s">
        <v>580</v>
      </c>
      <c r="H248" s="80">
        <v>1</v>
      </c>
      <c r="I248" s="15">
        <v>32465000</v>
      </c>
      <c r="J248" s="4" t="s">
        <v>634</v>
      </c>
      <c r="K248" s="1" t="s">
        <v>22</v>
      </c>
      <c r="L248" s="15">
        <f t="shared" si="9"/>
        <v>32465000</v>
      </c>
      <c r="M248" s="23">
        <f t="shared" si="8"/>
        <v>36360800</v>
      </c>
      <c r="N248" s="26"/>
      <c r="O248" s="26"/>
      <c r="Q248" s="20"/>
      <c r="R248" s="19"/>
    </row>
    <row r="249" spans="1:252" ht="121.5" customHeight="1">
      <c r="A249" s="24">
        <v>234</v>
      </c>
      <c r="B249" s="77" t="s">
        <v>635</v>
      </c>
      <c r="C249" s="1" t="s">
        <v>636</v>
      </c>
      <c r="D249" s="1" t="s">
        <v>70</v>
      </c>
      <c r="E249" s="78" t="s">
        <v>637</v>
      </c>
      <c r="F249" s="1" t="s">
        <v>638</v>
      </c>
      <c r="G249" s="13" t="s">
        <v>489</v>
      </c>
      <c r="H249" s="80">
        <v>1</v>
      </c>
      <c r="I249" s="15">
        <v>13428215</v>
      </c>
      <c r="J249" s="13" t="s">
        <v>504</v>
      </c>
      <c r="K249" s="1" t="s">
        <v>22</v>
      </c>
      <c r="L249" s="15">
        <f t="shared" si="9"/>
        <v>13428215</v>
      </c>
      <c r="M249" s="23">
        <f t="shared" si="8"/>
        <v>15039600.800000001</v>
      </c>
      <c r="N249" s="26"/>
      <c r="O249" s="26"/>
    </row>
    <row r="250" spans="1:252" ht="208.5" customHeight="1">
      <c r="A250" s="24">
        <v>235</v>
      </c>
      <c r="B250" s="76" t="s">
        <v>639</v>
      </c>
      <c r="C250" s="1" t="s">
        <v>640</v>
      </c>
      <c r="D250" s="1" t="s">
        <v>70</v>
      </c>
      <c r="E250" s="76" t="s">
        <v>641</v>
      </c>
      <c r="F250" s="1" t="s">
        <v>642</v>
      </c>
      <c r="G250" s="13" t="s">
        <v>489</v>
      </c>
      <c r="H250" s="80">
        <v>1</v>
      </c>
      <c r="I250" s="15">
        <f>97857143+5959108+20000000</f>
        <v>123816251</v>
      </c>
      <c r="J250" s="13" t="s">
        <v>577</v>
      </c>
      <c r="K250" s="1" t="s">
        <v>22</v>
      </c>
      <c r="L250" s="15">
        <f t="shared" si="9"/>
        <v>123816251</v>
      </c>
      <c r="M250" s="23">
        <f t="shared" si="8"/>
        <v>138674201.12</v>
      </c>
      <c r="N250" s="26"/>
      <c r="O250" s="26"/>
    </row>
    <row r="251" spans="1:252" s="3" customFormat="1" ht="69.75" customHeight="1">
      <c r="A251" s="24">
        <v>236</v>
      </c>
      <c r="B251" s="13" t="s">
        <v>643</v>
      </c>
      <c r="C251" s="1" t="s">
        <v>644</v>
      </c>
      <c r="D251" s="13" t="s">
        <v>38</v>
      </c>
      <c r="E251" s="76" t="s">
        <v>645</v>
      </c>
      <c r="F251" s="1" t="s">
        <v>646</v>
      </c>
      <c r="G251" s="13" t="s">
        <v>489</v>
      </c>
      <c r="H251" s="80">
        <v>1</v>
      </c>
      <c r="I251" s="15">
        <v>349929</v>
      </c>
      <c r="J251" s="13" t="s">
        <v>180</v>
      </c>
      <c r="K251" s="1" t="s">
        <v>647</v>
      </c>
      <c r="L251" s="15">
        <f t="shared" ref="L251:L256" si="10">H251*I251</f>
        <v>349929</v>
      </c>
      <c r="M251" s="23">
        <f>L251*1.12</f>
        <v>391920.48000000004</v>
      </c>
      <c r="N251" s="26"/>
      <c r="O251" s="26"/>
      <c r="P251" s="6"/>
      <c r="Q251" s="9"/>
      <c r="R251" s="9"/>
    </row>
    <row r="252" spans="1:252" s="8" customFormat="1" ht="48" customHeight="1">
      <c r="A252" s="13">
        <v>237</v>
      </c>
      <c r="B252" s="101"/>
      <c r="C252" s="1" t="s">
        <v>644</v>
      </c>
      <c r="D252" s="99" t="s">
        <v>576</v>
      </c>
      <c r="E252" s="76" t="s">
        <v>645</v>
      </c>
      <c r="F252" s="1" t="s">
        <v>757</v>
      </c>
      <c r="G252" s="79" t="s">
        <v>489</v>
      </c>
      <c r="H252" s="118">
        <v>8</v>
      </c>
      <c r="I252" s="110">
        <v>108000</v>
      </c>
      <c r="J252" s="95" t="s">
        <v>758</v>
      </c>
      <c r="K252" s="58" t="s">
        <v>629</v>
      </c>
      <c r="L252" s="96">
        <f t="shared" si="10"/>
        <v>864000</v>
      </c>
      <c r="M252" s="23">
        <f>L252*1.12</f>
        <v>967680.00000000012</v>
      </c>
      <c r="N252" s="26"/>
      <c r="O252" s="26"/>
      <c r="P252" s="12"/>
      <c r="Q252" s="21"/>
      <c r="R252" s="21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  <c r="AK252" s="12"/>
      <c r="AL252" s="12"/>
      <c r="AM252" s="12"/>
      <c r="AN252" s="12"/>
      <c r="AO252" s="12"/>
      <c r="AP252" s="12"/>
      <c r="AQ252" s="12"/>
      <c r="AR252" s="12"/>
      <c r="AS252" s="12"/>
      <c r="AT252" s="12"/>
      <c r="AU252" s="12"/>
      <c r="AV252" s="12"/>
      <c r="AW252" s="12"/>
      <c r="AX252" s="12"/>
      <c r="AY252" s="12"/>
      <c r="AZ252" s="12"/>
      <c r="BA252" s="12"/>
      <c r="BB252" s="12"/>
      <c r="BC252" s="12"/>
      <c r="BD252" s="12"/>
      <c r="BE252" s="12"/>
      <c r="BF252" s="12"/>
      <c r="BG252" s="12"/>
      <c r="BH252" s="12"/>
      <c r="BI252" s="12"/>
      <c r="BJ252" s="12"/>
      <c r="BK252" s="12"/>
      <c r="BL252" s="12"/>
      <c r="BM252" s="12"/>
      <c r="BN252" s="12"/>
      <c r="BO252" s="12"/>
      <c r="BP252" s="12"/>
      <c r="BQ252" s="12"/>
      <c r="BR252" s="12"/>
      <c r="BS252" s="12"/>
      <c r="BT252" s="12"/>
      <c r="BU252" s="12"/>
      <c r="BV252" s="12"/>
      <c r="BW252" s="12"/>
      <c r="BX252" s="12"/>
      <c r="BY252" s="12"/>
      <c r="BZ252" s="12"/>
      <c r="CA252" s="12"/>
      <c r="CB252" s="12"/>
      <c r="CC252" s="12"/>
      <c r="CD252" s="12"/>
      <c r="CE252" s="12"/>
      <c r="CF252" s="12"/>
      <c r="CG252" s="12"/>
      <c r="CH252" s="12"/>
      <c r="CI252" s="12"/>
      <c r="CJ252" s="12"/>
      <c r="CK252" s="12"/>
      <c r="CL252" s="12"/>
      <c r="CM252" s="12"/>
      <c r="CN252" s="12"/>
      <c r="CO252" s="12"/>
      <c r="CP252" s="12"/>
      <c r="CQ252" s="12"/>
      <c r="CR252" s="12"/>
      <c r="CS252" s="12"/>
      <c r="CT252" s="12"/>
      <c r="CU252" s="12"/>
      <c r="CV252" s="12"/>
      <c r="CW252" s="12"/>
      <c r="CX252" s="12"/>
      <c r="CY252" s="12"/>
      <c r="CZ252" s="12"/>
      <c r="DA252" s="12"/>
      <c r="DB252" s="12"/>
      <c r="DC252" s="12"/>
      <c r="DD252" s="12"/>
      <c r="DE252" s="12"/>
      <c r="DF252" s="12"/>
      <c r="DG252" s="12"/>
      <c r="DH252" s="12"/>
      <c r="DI252" s="12"/>
      <c r="DJ252" s="12"/>
      <c r="DK252" s="12"/>
      <c r="DL252" s="12"/>
      <c r="DM252" s="12"/>
      <c r="DN252" s="12"/>
      <c r="DO252" s="12"/>
      <c r="DP252" s="12"/>
      <c r="DQ252" s="12"/>
      <c r="DR252" s="12"/>
      <c r="DS252" s="12"/>
      <c r="DT252" s="12"/>
      <c r="DU252" s="12"/>
      <c r="DV252" s="12"/>
      <c r="DW252" s="12"/>
      <c r="DX252" s="12"/>
      <c r="DY252" s="12"/>
      <c r="DZ252" s="12"/>
      <c r="EA252" s="12"/>
      <c r="EB252" s="12"/>
      <c r="EC252" s="12"/>
      <c r="ED252" s="12"/>
      <c r="EE252" s="12"/>
      <c r="EF252" s="12"/>
      <c r="EG252" s="12"/>
      <c r="EH252" s="12"/>
      <c r="EI252" s="12"/>
      <c r="EJ252" s="12"/>
      <c r="EK252" s="12"/>
      <c r="EL252" s="12"/>
      <c r="EM252" s="12"/>
      <c r="EN252" s="12"/>
      <c r="EO252" s="12"/>
      <c r="EP252" s="12"/>
      <c r="EQ252" s="12"/>
      <c r="ER252" s="12"/>
      <c r="ES252" s="12"/>
      <c r="ET252" s="12"/>
      <c r="EU252" s="12"/>
      <c r="EV252" s="12"/>
      <c r="EW252" s="12"/>
      <c r="EX252" s="12"/>
      <c r="EY252" s="12"/>
      <c r="EZ252" s="12"/>
      <c r="FA252" s="12"/>
      <c r="FB252" s="12"/>
      <c r="FC252" s="12"/>
      <c r="FD252" s="12"/>
      <c r="FE252" s="12"/>
      <c r="FF252" s="12"/>
      <c r="FG252" s="12"/>
      <c r="FH252" s="12"/>
      <c r="FI252" s="12"/>
      <c r="FJ252" s="12"/>
      <c r="FK252" s="12"/>
      <c r="FL252" s="12"/>
      <c r="FM252" s="12"/>
      <c r="FN252" s="12"/>
      <c r="FO252" s="12"/>
      <c r="FP252" s="12"/>
      <c r="FQ252" s="12"/>
      <c r="FR252" s="12"/>
      <c r="FS252" s="12"/>
      <c r="FT252" s="12"/>
      <c r="FU252" s="12"/>
      <c r="FV252" s="12"/>
      <c r="FW252" s="12"/>
      <c r="FX252" s="12"/>
      <c r="FY252" s="12"/>
      <c r="FZ252" s="12"/>
      <c r="GA252" s="12"/>
      <c r="GB252" s="12"/>
      <c r="GC252" s="12"/>
      <c r="GD252" s="12"/>
      <c r="GE252" s="12"/>
      <c r="GF252" s="12"/>
      <c r="GG252" s="12"/>
      <c r="GH252" s="12"/>
      <c r="GI252" s="12"/>
      <c r="GJ252" s="12"/>
      <c r="GK252" s="12"/>
      <c r="GL252" s="12"/>
      <c r="GM252" s="12"/>
      <c r="GN252" s="12"/>
      <c r="GO252" s="12"/>
      <c r="GP252" s="12"/>
      <c r="GQ252" s="12"/>
      <c r="GR252" s="12"/>
      <c r="GS252" s="12"/>
      <c r="GT252" s="12"/>
      <c r="GU252" s="12"/>
      <c r="GV252" s="12"/>
      <c r="GW252" s="12"/>
      <c r="GX252" s="12"/>
      <c r="GY252" s="12"/>
      <c r="GZ252" s="12"/>
      <c r="HA252" s="12"/>
      <c r="HB252" s="12"/>
      <c r="HC252" s="12"/>
      <c r="HD252" s="12"/>
      <c r="HE252" s="12"/>
      <c r="HF252" s="12"/>
      <c r="HG252" s="12"/>
      <c r="HH252" s="12"/>
      <c r="HI252" s="12"/>
      <c r="HJ252" s="12"/>
      <c r="HK252" s="12"/>
      <c r="HL252" s="12"/>
      <c r="HM252" s="12"/>
      <c r="HN252" s="12"/>
      <c r="HO252" s="12"/>
      <c r="HP252" s="12"/>
      <c r="HQ252" s="12"/>
      <c r="HR252" s="12"/>
      <c r="HS252" s="12"/>
      <c r="HT252" s="12"/>
      <c r="HU252" s="12"/>
      <c r="HV252" s="12"/>
      <c r="HW252" s="12"/>
      <c r="HX252" s="12"/>
      <c r="HY252" s="12"/>
      <c r="HZ252" s="12"/>
      <c r="IA252" s="12"/>
      <c r="IB252" s="12"/>
      <c r="IC252" s="12"/>
      <c r="ID252" s="12"/>
      <c r="IE252" s="12"/>
      <c r="IF252" s="12"/>
      <c r="IG252" s="12"/>
      <c r="IH252" s="12"/>
      <c r="II252" s="12"/>
      <c r="IJ252" s="12"/>
      <c r="IK252" s="12"/>
      <c r="IL252" s="12"/>
      <c r="IM252" s="12"/>
      <c r="IN252" s="12"/>
      <c r="IO252" s="12"/>
      <c r="IP252" s="12"/>
      <c r="IQ252" s="12"/>
      <c r="IR252" s="12"/>
    </row>
    <row r="253" spans="1:252" s="93" customFormat="1" ht="80.25" customHeight="1">
      <c r="A253" s="13" t="s">
        <v>759</v>
      </c>
      <c r="B253" s="101"/>
      <c r="C253" s="1" t="s">
        <v>644</v>
      </c>
      <c r="D253" s="99" t="s">
        <v>576</v>
      </c>
      <c r="E253" s="76"/>
      <c r="F253" s="1" t="s">
        <v>760</v>
      </c>
      <c r="G253" s="79"/>
      <c r="H253" s="118">
        <v>1</v>
      </c>
      <c r="I253" s="110">
        <v>80357</v>
      </c>
      <c r="J253" s="95" t="s">
        <v>761</v>
      </c>
      <c r="K253" s="58" t="s">
        <v>512</v>
      </c>
      <c r="L253" s="96">
        <f t="shared" si="10"/>
        <v>80357</v>
      </c>
      <c r="M253" s="23">
        <f>L253*1.12</f>
        <v>89999.840000000011</v>
      </c>
      <c r="N253" s="26"/>
      <c r="O253" s="26"/>
      <c r="P253" s="12"/>
      <c r="Q253" s="21"/>
      <c r="R253" s="21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  <c r="AK253" s="12"/>
      <c r="AL253" s="12"/>
      <c r="AM253" s="12"/>
      <c r="AN253" s="12"/>
      <c r="AO253" s="12"/>
      <c r="AP253" s="12"/>
      <c r="AQ253" s="12"/>
      <c r="AR253" s="12"/>
      <c r="AS253" s="12"/>
      <c r="AT253" s="12"/>
      <c r="AU253" s="12"/>
      <c r="AV253" s="12"/>
      <c r="AW253" s="12"/>
      <c r="AX253" s="12"/>
      <c r="AY253" s="12"/>
      <c r="AZ253" s="12"/>
      <c r="BA253" s="12"/>
      <c r="BB253" s="12"/>
      <c r="BC253" s="12"/>
      <c r="BD253" s="12"/>
      <c r="BE253" s="12"/>
      <c r="BF253" s="12"/>
      <c r="BG253" s="12"/>
      <c r="BH253" s="12"/>
      <c r="BI253" s="12"/>
      <c r="BJ253" s="12"/>
      <c r="BK253" s="12"/>
      <c r="BL253" s="12"/>
      <c r="BM253" s="12"/>
      <c r="BN253" s="12"/>
      <c r="BO253" s="12"/>
      <c r="BP253" s="12"/>
      <c r="BQ253" s="12"/>
      <c r="BR253" s="12"/>
      <c r="BS253" s="12"/>
      <c r="BT253" s="12"/>
      <c r="BU253" s="12"/>
      <c r="BV253" s="12"/>
      <c r="BW253" s="12"/>
      <c r="BX253" s="12"/>
      <c r="BY253" s="12"/>
      <c r="BZ253" s="12"/>
      <c r="CA253" s="12"/>
      <c r="CB253" s="12"/>
      <c r="CC253" s="12"/>
      <c r="CD253" s="12"/>
      <c r="CE253" s="12"/>
      <c r="CF253" s="12"/>
      <c r="CG253" s="12"/>
      <c r="CH253" s="12"/>
      <c r="CI253" s="12"/>
      <c r="CJ253" s="12"/>
      <c r="CK253" s="12"/>
      <c r="CL253" s="12"/>
      <c r="CM253" s="12"/>
      <c r="CN253" s="12"/>
      <c r="CO253" s="12"/>
      <c r="CP253" s="12"/>
      <c r="CQ253" s="12"/>
      <c r="CR253" s="12"/>
      <c r="CS253" s="12"/>
      <c r="CT253" s="12"/>
      <c r="CU253" s="12"/>
      <c r="CV253" s="12"/>
      <c r="CW253" s="12"/>
      <c r="CX253" s="12"/>
      <c r="CY253" s="12"/>
      <c r="CZ253" s="12"/>
      <c r="DA253" s="12"/>
      <c r="DB253" s="12"/>
      <c r="DC253" s="12"/>
      <c r="DD253" s="12"/>
      <c r="DE253" s="12"/>
      <c r="DF253" s="12"/>
      <c r="DG253" s="12"/>
      <c r="DH253" s="12"/>
      <c r="DI253" s="12"/>
      <c r="DJ253" s="12"/>
      <c r="DK253" s="12"/>
      <c r="DL253" s="12"/>
      <c r="DM253" s="12"/>
      <c r="DN253" s="12"/>
      <c r="DO253" s="12"/>
      <c r="DP253" s="12"/>
      <c r="DQ253" s="12"/>
      <c r="DR253" s="12"/>
      <c r="DS253" s="12"/>
      <c r="DT253" s="12"/>
      <c r="DU253" s="12"/>
      <c r="DV253" s="12"/>
      <c r="DW253" s="12"/>
      <c r="DX253" s="12"/>
      <c r="DY253" s="12"/>
      <c r="DZ253" s="12"/>
      <c r="EA253" s="12"/>
      <c r="EB253" s="12"/>
      <c r="EC253" s="12"/>
      <c r="ED253" s="12"/>
      <c r="EE253" s="12"/>
      <c r="EF253" s="12"/>
      <c r="EG253" s="12"/>
      <c r="EH253" s="12"/>
      <c r="EI253" s="12"/>
      <c r="EJ253" s="12"/>
      <c r="EK253" s="12"/>
      <c r="EL253" s="12"/>
      <c r="EM253" s="12"/>
      <c r="EN253" s="12"/>
      <c r="EO253" s="12"/>
      <c r="EP253" s="12"/>
      <c r="EQ253" s="12"/>
      <c r="ER253" s="12"/>
      <c r="ES253" s="12"/>
      <c r="ET253" s="12"/>
      <c r="EU253" s="12"/>
      <c r="EV253" s="12"/>
      <c r="EW253" s="12"/>
      <c r="EX253" s="12"/>
      <c r="EY253" s="12"/>
      <c r="EZ253" s="12"/>
      <c r="FA253" s="12"/>
      <c r="FB253" s="12"/>
      <c r="FC253" s="12"/>
      <c r="FD253" s="12"/>
      <c r="FE253" s="12"/>
      <c r="FF253" s="12"/>
      <c r="FG253" s="12"/>
      <c r="FH253" s="12"/>
      <c r="FI253" s="12"/>
      <c r="FJ253" s="12"/>
      <c r="FK253" s="12"/>
      <c r="FL253" s="12"/>
      <c r="FM253" s="12"/>
      <c r="FN253" s="12"/>
      <c r="FO253" s="12"/>
      <c r="FP253" s="12"/>
      <c r="FQ253" s="12"/>
      <c r="FR253" s="12"/>
      <c r="FS253" s="12"/>
      <c r="FT253" s="12"/>
      <c r="FU253" s="12"/>
      <c r="FV253" s="12"/>
      <c r="FW253" s="12"/>
      <c r="FX253" s="12"/>
      <c r="FY253" s="12"/>
      <c r="FZ253" s="12"/>
      <c r="GA253" s="12"/>
      <c r="GB253" s="12"/>
      <c r="GC253" s="12"/>
      <c r="GD253" s="12"/>
      <c r="GE253" s="12"/>
      <c r="GF253" s="12"/>
      <c r="GG253" s="12"/>
      <c r="GH253" s="12"/>
      <c r="GI253" s="12"/>
      <c r="GJ253" s="12"/>
      <c r="GK253" s="12"/>
      <c r="GL253" s="12"/>
      <c r="GM253" s="12"/>
      <c r="GN253" s="12"/>
      <c r="GO253" s="12"/>
      <c r="GP253" s="12"/>
      <c r="GQ253" s="12"/>
      <c r="GR253" s="12"/>
      <c r="GS253" s="12"/>
      <c r="GT253" s="12"/>
      <c r="GU253" s="12"/>
      <c r="GV253" s="12"/>
      <c r="GW253" s="12"/>
      <c r="GX253" s="12"/>
      <c r="GY253" s="12"/>
      <c r="GZ253" s="12"/>
      <c r="HA253" s="12"/>
      <c r="HB253" s="12"/>
      <c r="HC253" s="12"/>
      <c r="HD253" s="12"/>
      <c r="HE253" s="12"/>
      <c r="HF253" s="12"/>
      <c r="HG253" s="12"/>
      <c r="HH253" s="12"/>
      <c r="HI253" s="12"/>
      <c r="HJ253" s="12"/>
      <c r="HK253" s="12"/>
      <c r="HL253" s="12"/>
      <c r="HM253" s="12"/>
      <c r="HN253" s="12"/>
      <c r="HO253" s="12"/>
      <c r="HP253" s="12"/>
      <c r="HQ253" s="12"/>
      <c r="HR253" s="12"/>
      <c r="HS253" s="12"/>
      <c r="HT253" s="12"/>
      <c r="HU253" s="12"/>
      <c r="HV253" s="12"/>
      <c r="HW253" s="12"/>
      <c r="HX253" s="12"/>
      <c r="HY253" s="12"/>
      <c r="HZ253" s="12"/>
      <c r="IA253" s="12"/>
      <c r="IB253" s="12"/>
      <c r="IC253" s="12"/>
      <c r="ID253" s="12"/>
      <c r="IE253" s="12"/>
      <c r="IF253" s="12"/>
      <c r="IG253" s="12"/>
      <c r="IH253" s="12"/>
      <c r="II253" s="12"/>
      <c r="IJ253" s="12"/>
      <c r="IK253" s="12"/>
      <c r="IL253" s="12"/>
      <c r="IM253" s="12"/>
      <c r="IN253" s="12"/>
      <c r="IO253" s="12"/>
      <c r="IP253" s="12"/>
      <c r="IQ253" s="12"/>
      <c r="IR253" s="12"/>
    </row>
    <row r="254" spans="1:252" s="8" customFormat="1" ht="87.75" customHeight="1">
      <c r="A254" s="24">
        <v>238</v>
      </c>
      <c r="B254" s="13" t="s">
        <v>648</v>
      </c>
      <c r="C254" s="43" t="s">
        <v>649</v>
      </c>
      <c r="D254" s="13" t="s">
        <v>38</v>
      </c>
      <c r="E254" s="13" t="s">
        <v>648</v>
      </c>
      <c r="F254" s="43" t="s">
        <v>649</v>
      </c>
      <c r="G254" s="13" t="s">
        <v>489</v>
      </c>
      <c r="H254" s="80">
        <v>1</v>
      </c>
      <c r="I254" s="15">
        <v>166200</v>
      </c>
      <c r="J254" s="13" t="s">
        <v>530</v>
      </c>
      <c r="K254" s="24" t="s">
        <v>22</v>
      </c>
      <c r="L254" s="15">
        <f t="shared" si="10"/>
        <v>166200</v>
      </c>
      <c r="M254" s="23">
        <f t="shared" ref="M254:M275" si="11">L254*1.12</f>
        <v>186144.00000000003</v>
      </c>
      <c r="N254" s="26"/>
      <c r="O254" s="26"/>
      <c r="Q254" s="18"/>
      <c r="R254" s="18"/>
    </row>
    <row r="255" spans="1:252" ht="110.25" customHeight="1">
      <c r="A255" s="24">
        <v>239</v>
      </c>
      <c r="B255" s="13" t="s">
        <v>650</v>
      </c>
      <c r="C255" s="43" t="s">
        <v>651</v>
      </c>
      <c r="D255" s="13" t="s">
        <v>576</v>
      </c>
      <c r="E255" s="13" t="s">
        <v>650</v>
      </c>
      <c r="F255" s="43" t="s">
        <v>651</v>
      </c>
      <c r="G255" s="13" t="s">
        <v>489</v>
      </c>
      <c r="H255" s="80">
        <v>1</v>
      </c>
      <c r="I255" s="15">
        <v>10089</v>
      </c>
      <c r="J255" s="13" t="s">
        <v>504</v>
      </c>
      <c r="K255" s="24" t="s">
        <v>22</v>
      </c>
      <c r="L255" s="15">
        <f t="shared" si="10"/>
        <v>10089</v>
      </c>
      <c r="M255" s="23">
        <f t="shared" si="11"/>
        <v>11299.68</v>
      </c>
      <c r="N255" s="26"/>
      <c r="O255" s="26"/>
    </row>
    <row r="256" spans="1:252" ht="69" customHeight="1">
      <c r="A256" s="24">
        <v>240</v>
      </c>
      <c r="B256" s="13" t="s">
        <v>652</v>
      </c>
      <c r="C256" s="13" t="s">
        <v>653</v>
      </c>
      <c r="D256" s="1" t="s">
        <v>38</v>
      </c>
      <c r="E256" s="1"/>
      <c r="F256" s="13" t="s">
        <v>654</v>
      </c>
      <c r="G256" s="13" t="s">
        <v>489</v>
      </c>
      <c r="H256" s="80">
        <v>1</v>
      </c>
      <c r="I256" s="15">
        <v>12165000</v>
      </c>
      <c r="J256" s="13" t="s">
        <v>504</v>
      </c>
      <c r="K256" s="24" t="s">
        <v>22</v>
      </c>
      <c r="L256" s="15">
        <f t="shared" si="10"/>
        <v>12165000</v>
      </c>
      <c r="M256" s="23">
        <f t="shared" si="11"/>
        <v>13624800.000000002</v>
      </c>
      <c r="N256" s="26"/>
      <c r="O256" s="26"/>
    </row>
    <row r="257" spans="1:252" s="16" customFormat="1" ht="85.5" customHeight="1">
      <c r="A257" s="134">
        <v>241</v>
      </c>
      <c r="B257" s="13" t="s">
        <v>655</v>
      </c>
      <c r="C257" s="136" t="s">
        <v>656</v>
      </c>
      <c r="D257" s="13" t="s">
        <v>545</v>
      </c>
      <c r="E257" s="13" t="s">
        <v>655</v>
      </c>
      <c r="F257" s="136" t="s">
        <v>656</v>
      </c>
      <c r="G257" s="138" t="s">
        <v>657</v>
      </c>
      <c r="H257" s="140">
        <v>15</v>
      </c>
      <c r="I257" s="142"/>
      <c r="J257" s="136" t="s">
        <v>700</v>
      </c>
      <c r="K257" s="138" t="s">
        <v>22</v>
      </c>
      <c r="L257" s="144">
        <f>6082965+20000000+4561050</f>
        <v>30644015</v>
      </c>
      <c r="M257" s="146">
        <f t="shared" si="11"/>
        <v>34321296.800000004</v>
      </c>
      <c r="N257" s="26"/>
      <c r="O257" s="26"/>
      <c r="P257" s="4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</row>
    <row r="258" spans="1:252" s="16" customFormat="1" ht="46.5" customHeight="1">
      <c r="A258" s="135"/>
      <c r="B258" s="13"/>
      <c r="C258" s="137"/>
      <c r="D258" s="13" t="s">
        <v>576</v>
      </c>
      <c r="E258" s="13"/>
      <c r="F258" s="137"/>
      <c r="G258" s="139"/>
      <c r="H258" s="141"/>
      <c r="I258" s="143"/>
      <c r="J258" s="137"/>
      <c r="K258" s="139"/>
      <c r="L258" s="145"/>
      <c r="M258" s="147"/>
      <c r="N258" s="26"/>
      <c r="O258" s="26"/>
      <c r="P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</row>
    <row r="259" spans="1:252" s="16" customFormat="1" ht="54" customHeight="1">
      <c r="A259" s="24">
        <v>242</v>
      </c>
      <c r="B259" s="13" t="s">
        <v>658</v>
      </c>
      <c r="C259" s="80" t="s">
        <v>659</v>
      </c>
      <c r="D259" s="13" t="s">
        <v>576</v>
      </c>
      <c r="E259" s="13" t="s">
        <v>658</v>
      </c>
      <c r="F259" s="80" t="s">
        <v>660</v>
      </c>
      <c r="G259" s="49" t="s">
        <v>529</v>
      </c>
      <c r="H259" s="113">
        <v>3</v>
      </c>
      <c r="I259" s="121">
        <v>151000</v>
      </c>
      <c r="J259" s="13" t="s">
        <v>187</v>
      </c>
      <c r="K259" s="24" t="s">
        <v>512</v>
      </c>
      <c r="L259" s="15">
        <f t="shared" ref="L259:L275" si="12">H259*I259</f>
        <v>453000</v>
      </c>
      <c r="M259" s="23">
        <f t="shared" si="11"/>
        <v>507360.00000000006</v>
      </c>
      <c r="N259" s="26"/>
      <c r="O259" s="26"/>
      <c r="P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</row>
    <row r="260" spans="1:252" s="16" customFormat="1" ht="43.5" customHeight="1">
      <c r="A260" s="24">
        <v>243</v>
      </c>
      <c r="B260" s="13" t="s">
        <v>658</v>
      </c>
      <c r="C260" s="13" t="s">
        <v>659</v>
      </c>
      <c r="D260" s="13" t="s">
        <v>576</v>
      </c>
      <c r="E260" s="13" t="s">
        <v>658</v>
      </c>
      <c r="F260" s="13" t="s">
        <v>661</v>
      </c>
      <c r="G260" s="49" t="s">
        <v>529</v>
      </c>
      <c r="H260" s="113">
        <v>5</v>
      </c>
      <c r="I260" s="121">
        <v>139900</v>
      </c>
      <c r="J260" s="13" t="s">
        <v>180</v>
      </c>
      <c r="K260" s="24" t="s">
        <v>512</v>
      </c>
      <c r="L260" s="15">
        <f t="shared" si="12"/>
        <v>699500</v>
      </c>
      <c r="M260" s="23">
        <f t="shared" si="11"/>
        <v>783440.00000000012</v>
      </c>
      <c r="N260" s="26"/>
      <c r="O260" s="26"/>
      <c r="P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</row>
    <row r="261" spans="1:252" s="16" customFormat="1" ht="68.25" customHeight="1">
      <c r="A261" s="24">
        <v>244</v>
      </c>
      <c r="B261" s="13"/>
      <c r="C261" s="13" t="s">
        <v>659</v>
      </c>
      <c r="D261" s="13" t="s">
        <v>38</v>
      </c>
      <c r="E261" s="13"/>
      <c r="F261" s="13" t="s">
        <v>662</v>
      </c>
      <c r="G261" s="49" t="s">
        <v>529</v>
      </c>
      <c r="H261" s="113">
        <v>9</v>
      </c>
      <c r="I261" s="121">
        <v>839000</v>
      </c>
      <c r="J261" s="13" t="s">
        <v>663</v>
      </c>
      <c r="K261" s="1" t="s">
        <v>664</v>
      </c>
      <c r="L261" s="15">
        <f t="shared" si="12"/>
        <v>7551000</v>
      </c>
      <c r="M261" s="23">
        <f t="shared" si="11"/>
        <v>8457120</v>
      </c>
      <c r="N261" s="26"/>
      <c r="O261" s="26"/>
      <c r="P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</row>
    <row r="262" spans="1:252" s="16" customFormat="1" ht="66.75" customHeight="1">
      <c r="A262" s="24">
        <v>245</v>
      </c>
      <c r="B262" s="13" t="s">
        <v>665</v>
      </c>
      <c r="C262" s="13" t="s">
        <v>666</v>
      </c>
      <c r="D262" s="13" t="s">
        <v>576</v>
      </c>
      <c r="E262" s="13" t="s">
        <v>665</v>
      </c>
      <c r="F262" s="13" t="s">
        <v>667</v>
      </c>
      <c r="G262" s="49" t="s">
        <v>529</v>
      </c>
      <c r="H262" s="113">
        <v>1</v>
      </c>
      <c r="I262" s="121">
        <v>200000</v>
      </c>
      <c r="J262" s="13" t="s">
        <v>63</v>
      </c>
      <c r="K262" s="24" t="s">
        <v>668</v>
      </c>
      <c r="L262" s="15">
        <f t="shared" si="12"/>
        <v>200000</v>
      </c>
      <c r="M262" s="23">
        <f t="shared" si="11"/>
        <v>224000.00000000003</v>
      </c>
      <c r="N262" s="26"/>
      <c r="O262" s="26"/>
      <c r="P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</row>
    <row r="263" spans="1:252" s="16" customFormat="1" ht="66.75" customHeight="1">
      <c r="A263" s="24">
        <v>246</v>
      </c>
      <c r="B263" s="13" t="s">
        <v>665</v>
      </c>
      <c r="C263" s="13" t="s">
        <v>666</v>
      </c>
      <c r="D263" s="13" t="s">
        <v>576</v>
      </c>
      <c r="E263" s="13" t="s">
        <v>665</v>
      </c>
      <c r="F263" s="13" t="s">
        <v>718</v>
      </c>
      <c r="G263" s="49" t="s">
        <v>529</v>
      </c>
      <c r="H263" s="113">
        <v>1</v>
      </c>
      <c r="I263" s="121">
        <v>153616</v>
      </c>
      <c r="J263" s="13" t="s">
        <v>669</v>
      </c>
      <c r="K263" s="24" t="s">
        <v>22</v>
      </c>
      <c r="L263" s="15">
        <f t="shared" si="12"/>
        <v>153616</v>
      </c>
      <c r="M263" s="23">
        <f t="shared" si="11"/>
        <v>172049.92000000001</v>
      </c>
      <c r="N263" s="26"/>
      <c r="O263" s="26"/>
      <c r="P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</row>
    <row r="264" spans="1:252" s="16" customFormat="1" ht="39" customHeight="1">
      <c r="A264" s="24">
        <v>247</v>
      </c>
      <c r="B264" s="13" t="s">
        <v>665</v>
      </c>
      <c r="C264" s="13" t="s">
        <v>666</v>
      </c>
      <c r="D264" s="13" t="s">
        <v>576</v>
      </c>
      <c r="E264" s="13" t="s">
        <v>665</v>
      </c>
      <c r="F264" s="13" t="s">
        <v>670</v>
      </c>
      <c r="G264" s="49" t="s">
        <v>529</v>
      </c>
      <c r="H264" s="113">
        <v>1</v>
      </c>
      <c r="I264" s="121">
        <v>220000</v>
      </c>
      <c r="J264" s="13" t="s">
        <v>671</v>
      </c>
      <c r="K264" s="24" t="s">
        <v>22</v>
      </c>
      <c r="L264" s="15">
        <f t="shared" si="12"/>
        <v>220000</v>
      </c>
      <c r="M264" s="23">
        <f t="shared" si="11"/>
        <v>246400.00000000003</v>
      </c>
      <c r="N264" s="26"/>
      <c r="O264" s="26"/>
      <c r="P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</row>
    <row r="265" spans="1:252" s="16" customFormat="1" ht="57" customHeight="1">
      <c r="A265" s="24">
        <v>248</v>
      </c>
      <c r="B265" s="13" t="s">
        <v>665</v>
      </c>
      <c r="C265" s="13" t="s">
        <v>666</v>
      </c>
      <c r="D265" s="13" t="s">
        <v>576</v>
      </c>
      <c r="E265" s="13" t="s">
        <v>665</v>
      </c>
      <c r="F265" s="62" t="s">
        <v>672</v>
      </c>
      <c r="G265" s="49" t="s">
        <v>529</v>
      </c>
      <c r="H265" s="113">
        <v>12</v>
      </c>
      <c r="I265" s="121">
        <v>30034</v>
      </c>
      <c r="J265" s="13" t="s">
        <v>673</v>
      </c>
      <c r="K265" s="24" t="s">
        <v>22</v>
      </c>
      <c r="L265" s="15">
        <f t="shared" si="12"/>
        <v>360408</v>
      </c>
      <c r="M265" s="23">
        <f t="shared" si="11"/>
        <v>403656.96000000002</v>
      </c>
      <c r="N265" s="26"/>
      <c r="O265" s="26"/>
      <c r="P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</row>
    <row r="266" spans="1:252" s="16" customFormat="1" ht="41.25" customHeight="1">
      <c r="A266" s="24">
        <v>249</v>
      </c>
      <c r="B266" s="13" t="s">
        <v>665</v>
      </c>
      <c r="C266" s="13" t="s">
        <v>666</v>
      </c>
      <c r="D266" s="13" t="s">
        <v>576</v>
      </c>
      <c r="E266" s="13" t="s">
        <v>665</v>
      </c>
      <c r="F266" s="62" t="s">
        <v>674</v>
      </c>
      <c r="G266" s="49" t="s">
        <v>529</v>
      </c>
      <c r="H266" s="113">
        <v>2</v>
      </c>
      <c r="I266" s="121">
        <v>70000</v>
      </c>
      <c r="J266" s="13" t="s">
        <v>538</v>
      </c>
      <c r="K266" s="24" t="s">
        <v>22</v>
      </c>
      <c r="L266" s="15">
        <f t="shared" si="12"/>
        <v>140000</v>
      </c>
      <c r="M266" s="23">
        <f t="shared" si="11"/>
        <v>156800.00000000003</v>
      </c>
      <c r="N266" s="26"/>
      <c r="O266" s="26"/>
      <c r="P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</row>
    <row r="267" spans="1:252" s="16" customFormat="1" ht="42" customHeight="1">
      <c r="A267" s="24">
        <v>250</v>
      </c>
      <c r="B267" s="13" t="s">
        <v>658</v>
      </c>
      <c r="C267" s="63" t="s">
        <v>659</v>
      </c>
      <c r="D267" s="13" t="s">
        <v>38</v>
      </c>
      <c r="E267" s="13" t="s">
        <v>658</v>
      </c>
      <c r="F267" s="63" t="s">
        <v>675</v>
      </c>
      <c r="G267" s="49" t="s">
        <v>529</v>
      </c>
      <c r="H267" s="113">
        <v>2</v>
      </c>
      <c r="I267" s="121">
        <v>180000</v>
      </c>
      <c r="J267" s="13" t="s">
        <v>676</v>
      </c>
      <c r="K267" s="24" t="s">
        <v>512</v>
      </c>
      <c r="L267" s="15">
        <f t="shared" si="12"/>
        <v>360000</v>
      </c>
      <c r="M267" s="23">
        <f t="shared" si="11"/>
        <v>403200.00000000006</v>
      </c>
      <c r="N267" s="26"/>
      <c r="O267" s="26"/>
      <c r="P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</row>
    <row r="268" spans="1:252" s="16" customFormat="1" ht="32.25" customHeight="1">
      <c r="A268" s="24">
        <v>251</v>
      </c>
      <c r="B268" s="13" t="s">
        <v>665</v>
      </c>
      <c r="C268" s="63" t="s">
        <v>666</v>
      </c>
      <c r="D268" s="13" t="s">
        <v>576</v>
      </c>
      <c r="E268" s="13" t="s">
        <v>665</v>
      </c>
      <c r="F268" s="63" t="s">
        <v>677</v>
      </c>
      <c r="G268" s="49" t="s">
        <v>529</v>
      </c>
      <c r="H268" s="113">
        <v>2</v>
      </c>
      <c r="I268" s="121">
        <v>60000</v>
      </c>
      <c r="J268" s="13" t="s">
        <v>538</v>
      </c>
      <c r="K268" s="24" t="s">
        <v>22</v>
      </c>
      <c r="L268" s="15">
        <f t="shared" si="12"/>
        <v>120000</v>
      </c>
      <c r="M268" s="23">
        <f t="shared" si="11"/>
        <v>134400</v>
      </c>
      <c r="N268" s="26"/>
      <c r="O268" s="26"/>
      <c r="P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</row>
    <row r="269" spans="1:252" s="16" customFormat="1" ht="56.25" customHeight="1">
      <c r="A269" s="24">
        <v>252</v>
      </c>
      <c r="B269" s="13" t="s">
        <v>658</v>
      </c>
      <c r="C269" s="63" t="s">
        <v>659</v>
      </c>
      <c r="D269" s="13" t="s">
        <v>576</v>
      </c>
      <c r="E269" s="13" t="s">
        <v>658</v>
      </c>
      <c r="F269" s="63" t="s">
        <v>678</v>
      </c>
      <c r="G269" s="49" t="s">
        <v>529</v>
      </c>
      <c r="H269" s="113">
        <v>8</v>
      </c>
      <c r="I269" s="121">
        <v>225000</v>
      </c>
      <c r="J269" s="13" t="s">
        <v>679</v>
      </c>
      <c r="K269" s="24" t="s">
        <v>22</v>
      </c>
      <c r="L269" s="15">
        <f t="shared" si="12"/>
        <v>1800000</v>
      </c>
      <c r="M269" s="23">
        <f t="shared" si="11"/>
        <v>2016000.0000000002</v>
      </c>
      <c r="N269" s="26"/>
      <c r="O269" s="26"/>
      <c r="P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</row>
    <row r="270" spans="1:252" s="16" customFormat="1" ht="40.5" customHeight="1">
      <c r="A270" s="24">
        <v>253</v>
      </c>
      <c r="B270" s="13" t="s">
        <v>658</v>
      </c>
      <c r="C270" s="70" t="s">
        <v>659</v>
      </c>
      <c r="D270" s="13" t="s">
        <v>576</v>
      </c>
      <c r="E270" s="13" t="s">
        <v>658</v>
      </c>
      <c r="F270" s="70" t="s">
        <v>680</v>
      </c>
      <c r="G270" s="49" t="s">
        <v>529</v>
      </c>
      <c r="H270" s="113">
        <v>1</v>
      </c>
      <c r="I270" s="121">
        <v>100000</v>
      </c>
      <c r="J270" s="13" t="s">
        <v>676</v>
      </c>
      <c r="K270" s="24" t="s">
        <v>22</v>
      </c>
      <c r="L270" s="15">
        <f t="shared" si="12"/>
        <v>100000</v>
      </c>
      <c r="M270" s="23">
        <f t="shared" si="11"/>
        <v>112000.00000000001</v>
      </c>
      <c r="N270" s="26"/>
      <c r="O270" s="26"/>
      <c r="P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</row>
    <row r="271" spans="1:252" s="16" customFormat="1" ht="75.75" customHeight="1">
      <c r="A271" s="24">
        <v>254</v>
      </c>
      <c r="B271" s="13" t="s">
        <v>658</v>
      </c>
      <c r="C271" s="70" t="s">
        <v>659</v>
      </c>
      <c r="D271" s="13" t="s">
        <v>576</v>
      </c>
      <c r="E271" s="13" t="s">
        <v>658</v>
      </c>
      <c r="F271" s="70" t="s">
        <v>681</v>
      </c>
      <c r="G271" s="49" t="s">
        <v>529</v>
      </c>
      <c r="H271" s="113">
        <v>1</v>
      </c>
      <c r="I271" s="121">
        <v>100000</v>
      </c>
      <c r="J271" s="13" t="s">
        <v>676</v>
      </c>
      <c r="K271" s="24" t="s">
        <v>512</v>
      </c>
      <c r="L271" s="15">
        <f t="shared" si="12"/>
        <v>100000</v>
      </c>
      <c r="M271" s="23">
        <f t="shared" si="11"/>
        <v>112000.00000000001</v>
      </c>
      <c r="N271" s="26"/>
      <c r="O271" s="26"/>
      <c r="P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</row>
    <row r="272" spans="1:252" s="16" customFormat="1" ht="37.5" customHeight="1">
      <c r="A272" s="24">
        <v>256</v>
      </c>
      <c r="B272" s="13" t="s">
        <v>665</v>
      </c>
      <c r="C272" s="70" t="s">
        <v>666</v>
      </c>
      <c r="D272" s="13" t="s">
        <v>576</v>
      </c>
      <c r="E272" s="13" t="s">
        <v>665</v>
      </c>
      <c r="F272" s="70" t="s">
        <v>682</v>
      </c>
      <c r="G272" s="49" t="s">
        <v>529</v>
      </c>
      <c r="H272" s="113">
        <v>1</v>
      </c>
      <c r="I272" s="121">
        <v>40000</v>
      </c>
      <c r="J272" s="13" t="s">
        <v>676</v>
      </c>
      <c r="K272" s="24" t="s">
        <v>512</v>
      </c>
      <c r="L272" s="15">
        <f t="shared" si="12"/>
        <v>40000</v>
      </c>
      <c r="M272" s="23">
        <f t="shared" si="11"/>
        <v>44800.000000000007</v>
      </c>
      <c r="N272" s="26"/>
      <c r="O272" s="26"/>
      <c r="P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</row>
    <row r="273" spans="1:18" ht="42.75" customHeight="1">
      <c r="A273" s="24">
        <v>257</v>
      </c>
      <c r="B273" s="13" t="s">
        <v>665</v>
      </c>
      <c r="C273" s="62" t="s">
        <v>666</v>
      </c>
      <c r="D273" s="13" t="s">
        <v>576</v>
      </c>
      <c r="E273" s="13" t="s">
        <v>665</v>
      </c>
      <c r="F273" s="62" t="s">
        <v>717</v>
      </c>
      <c r="G273" s="49" t="s">
        <v>529</v>
      </c>
      <c r="H273" s="113">
        <v>3</v>
      </c>
      <c r="I273" s="121">
        <v>50000</v>
      </c>
      <c r="J273" s="13" t="s">
        <v>180</v>
      </c>
      <c r="K273" s="24" t="s">
        <v>22</v>
      </c>
      <c r="L273" s="15">
        <f t="shared" si="12"/>
        <v>150000</v>
      </c>
      <c r="M273" s="23">
        <f t="shared" si="11"/>
        <v>168000.00000000003</v>
      </c>
      <c r="N273" s="26"/>
      <c r="O273" s="26"/>
    </row>
    <row r="274" spans="1:18" s="3" customFormat="1" ht="48.75" customHeight="1">
      <c r="A274" s="24">
        <v>258</v>
      </c>
      <c r="B274" s="13" t="s">
        <v>658</v>
      </c>
      <c r="C274" s="70" t="s">
        <v>659</v>
      </c>
      <c r="D274" s="13" t="s">
        <v>576</v>
      </c>
      <c r="E274" s="13" t="s">
        <v>665</v>
      </c>
      <c r="F274" s="70" t="s">
        <v>683</v>
      </c>
      <c r="G274" s="49" t="s">
        <v>529</v>
      </c>
      <c r="H274" s="113">
        <v>60</v>
      </c>
      <c r="I274" s="121">
        <v>50000</v>
      </c>
      <c r="J274" s="13" t="s">
        <v>180</v>
      </c>
      <c r="K274" s="24" t="s">
        <v>22</v>
      </c>
      <c r="L274" s="15">
        <f t="shared" si="12"/>
        <v>3000000</v>
      </c>
      <c r="M274" s="23">
        <f t="shared" si="11"/>
        <v>3360000.0000000005</v>
      </c>
      <c r="N274" s="26"/>
      <c r="O274" s="26"/>
      <c r="Q274" s="9"/>
      <c r="R274" s="9"/>
    </row>
    <row r="275" spans="1:18" s="3" customFormat="1" ht="42" customHeight="1">
      <c r="A275" s="24">
        <v>259</v>
      </c>
      <c r="B275" s="13" t="s">
        <v>658</v>
      </c>
      <c r="C275" s="70" t="s">
        <v>659</v>
      </c>
      <c r="D275" s="13" t="s">
        <v>576</v>
      </c>
      <c r="E275" s="13" t="s">
        <v>665</v>
      </c>
      <c r="F275" s="70" t="s">
        <v>684</v>
      </c>
      <c r="G275" s="49" t="s">
        <v>529</v>
      </c>
      <c r="H275" s="113">
        <v>30</v>
      </c>
      <c r="I275" s="121">
        <v>50000</v>
      </c>
      <c r="J275" s="13" t="s">
        <v>538</v>
      </c>
      <c r="K275" s="24" t="s">
        <v>22</v>
      </c>
      <c r="L275" s="15">
        <f t="shared" si="12"/>
        <v>1500000</v>
      </c>
      <c r="M275" s="23">
        <f t="shared" si="11"/>
        <v>1680000.0000000002</v>
      </c>
      <c r="N275" s="26"/>
      <c r="O275" s="26"/>
      <c r="Q275" s="9"/>
      <c r="R275" s="9"/>
    </row>
    <row r="276" spans="1:18" s="3" customFormat="1" ht="42.75" customHeight="1">
      <c r="A276" s="24">
        <v>260</v>
      </c>
      <c r="B276" s="1" t="s">
        <v>685</v>
      </c>
      <c r="C276" s="70" t="s">
        <v>686</v>
      </c>
      <c r="D276" s="13" t="s">
        <v>17</v>
      </c>
      <c r="E276" s="1" t="s">
        <v>685</v>
      </c>
      <c r="F276" s="70" t="s">
        <v>687</v>
      </c>
      <c r="G276" s="49" t="s">
        <v>529</v>
      </c>
      <c r="H276" s="113">
        <v>30</v>
      </c>
      <c r="I276" s="121">
        <v>60000</v>
      </c>
      <c r="J276" s="13" t="s">
        <v>538</v>
      </c>
      <c r="K276" s="24" t="s">
        <v>22</v>
      </c>
      <c r="L276" s="15">
        <f>H276*I276</f>
        <v>1800000</v>
      </c>
      <c r="M276" s="23">
        <f>L276*1.12</f>
        <v>2016000.0000000002</v>
      </c>
      <c r="N276" s="26"/>
      <c r="O276" s="26"/>
      <c r="Q276" s="9"/>
      <c r="R276" s="9"/>
    </row>
    <row r="277" spans="1:18" s="11" customFormat="1" ht="44.25" customHeight="1">
      <c r="A277" s="24">
        <v>261</v>
      </c>
      <c r="B277" s="1" t="s">
        <v>688</v>
      </c>
      <c r="C277" s="70" t="s">
        <v>689</v>
      </c>
      <c r="D277" s="13" t="s">
        <v>17</v>
      </c>
      <c r="E277" s="13" t="s">
        <v>690</v>
      </c>
      <c r="F277" s="70" t="s">
        <v>691</v>
      </c>
      <c r="G277" s="49" t="s">
        <v>529</v>
      </c>
      <c r="H277" s="113">
        <v>16</v>
      </c>
      <c r="I277" s="121">
        <v>100000</v>
      </c>
      <c r="J277" s="13" t="s">
        <v>692</v>
      </c>
      <c r="K277" s="24" t="s">
        <v>22</v>
      </c>
      <c r="L277" s="15">
        <f>H277*I277</f>
        <v>1600000</v>
      </c>
      <c r="M277" s="23">
        <f>L277*1.12</f>
        <v>1792000.0000000002</v>
      </c>
      <c r="N277" s="26"/>
      <c r="O277" s="26"/>
      <c r="Q277" s="22"/>
      <c r="R277" s="19"/>
    </row>
    <row r="278" spans="1:18" s="11" customFormat="1" ht="39" customHeight="1">
      <c r="A278" s="24">
        <v>262</v>
      </c>
      <c r="B278" s="1" t="s">
        <v>688</v>
      </c>
      <c r="C278" s="13" t="s">
        <v>689</v>
      </c>
      <c r="D278" s="13" t="s">
        <v>17</v>
      </c>
      <c r="E278" s="81" t="s">
        <v>693</v>
      </c>
      <c r="F278" s="13" t="s">
        <v>694</v>
      </c>
      <c r="G278" s="13" t="s">
        <v>529</v>
      </c>
      <c r="H278" s="80">
        <v>1</v>
      </c>
      <c r="I278" s="15">
        <v>299000</v>
      </c>
      <c r="J278" s="13" t="s">
        <v>259</v>
      </c>
      <c r="K278" s="13" t="s">
        <v>512</v>
      </c>
      <c r="L278" s="15">
        <v>299000</v>
      </c>
      <c r="M278" s="23">
        <f>L278*1.12</f>
        <v>334880.00000000006</v>
      </c>
      <c r="N278" s="34"/>
      <c r="O278" s="34"/>
      <c r="Q278" s="19"/>
      <c r="R278" s="19"/>
    </row>
    <row r="279" spans="1:18" s="6" customFormat="1" ht="69" customHeight="1">
      <c r="A279" s="128">
        <v>263</v>
      </c>
      <c r="B279" s="102"/>
      <c r="C279" s="105" t="s">
        <v>695</v>
      </c>
      <c r="D279" s="58" t="s">
        <v>70</v>
      </c>
      <c r="E279" s="58"/>
      <c r="F279" s="106" t="s">
        <v>696</v>
      </c>
      <c r="G279" s="107" t="s">
        <v>462</v>
      </c>
      <c r="H279" s="59">
        <v>1</v>
      </c>
      <c r="I279" s="130">
        <v>1741071429</v>
      </c>
      <c r="J279" s="58" t="s">
        <v>771</v>
      </c>
      <c r="K279" s="102" t="s">
        <v>22</v>
      </c>
      <c r="L279" s="103">
        <f>H279*I279</f>
        <v>1741071429</v>
      </c>
      <c r="M279" s="104">
        <f>L279*1.12</f>
        <v>1950000000.4800003</v>
      </c>
      <c r="N279" s="26"/>
      <c r="O279" s="26"/>
      <c r="Q279" s="29"/>
      <c r="R279" s="29"/>
    </row>
    <row r="280" spans="1:18" s="13" customFormat="1" ht="69" customHeight="1">
      <c r="A280" s="24">
        <v>264</v>
      </c>
      <c r="B280" s="24"/>
      <c r="C280" s="82" t="s">
        <v>762</v>
      </c>
      <c r="D280" s="1" t="s">
        <v>576</v>
      </c>
      <c r="E280" s="1"/>
      <c r="F280" s="83" t="s">
        <v>763</v>
      </c>
      <c r="G280" s="14" t="s">
        <v>489</v>
      </c>
      <c r="H280" s="43">
        <v>1</v>
      </c>
      <c r="I280" s="84">
        <v>35606500</v>
      </c>
      <c r="J280" s="1" t="s">
        <v>770</v>
      </c>
      <c r="K280" s="24" t="s">
        <v>22</v>
      </c>
      <c r="L280" s="15">
        <f>H280*I280</f>
        <v>35606500</v>
      </c>
      <c r="M280" s="23">
        <f>L280*1.12</f>
        <v>39879280.000000007</v>
      </c>
      <c r="N280" s="108"/>
      <c r="O280" s="108"/>
    </row>
    <row r="281" spans="1:18" ht="21" customHeight="1">
      <c r="A281" s="148" t="s">
        <v>750</v>
      </c>
      <c r="B281" s="149"/>
      <c r="C281" s="149"/>
      <c r="D281" s="149"/>
      <c r="E281" s="149"/>
      <c r="F281" s="149"/>
      <c r="G281" s="149"/>
      <c r="H281" s="149"/>
      <c r="I281" s="149"/>
      <c r="J281" s="149"/>
      <c r="K281" s="150"/>
      <c r="L281" s="88">
        <f>SUM(L12:L280)</f>
        <v>6226988485.5714283</v>
      </c>
      <c r="M281" s="88">
        <f>SUM(M12:M280)</f>
        <v>6974227103.8400002</v>
      </c>
      <c r="N281" s="30"/>
      <c r="O281" s="30"/>
    </row>
    <row r="282" spans="1:18" ht="21.75" customHeight="1">
      <c r="C282" s="151" t="s">
        <v>697</v>
      </c>
      <c r="D282" s="152"/>
      <c r="E282" s="152"/>
      <c r="F282" s="152"/>
      <c r="G282" s="152"/>
      <c r="H282" s="152"/>
      <c r="I282" s="152"/>
      <c r="J282" s="152"/>
      <c r="K282" s="152"/>
      <c r="L282" s="152"/>
      <c r="M282" s="86"/>
      <c r="N282" s="34"/>
      <c r="O282" s="34"/>
    </row>
    <row r="283" spans="1:18" ht="44.25" customHeight="1">
      <c r="C283" s="8" t="s">
        <v>698</v>
      </c>
      <c r="D283" s="2"/>
      <c r="E283" s="2"/>
      <c r="G283" s="4"/>
      <c r="M283" s="37"/>
      <c r="N283" s="34"/>
      <c r="O283" s="34"/>
    </row>
    <row r="284" spans="1:18" ht="59.25" customHeight="1">
      <c r="A284" s="16"/>
      <c r="B284" s="16"/>
      <c r="C284" s="16"/>
      <c r="D284" s="51"/>
      <c r="E284" s="16"/>
      <c r="F284" s="51"/>
      <c r="G284" s="51"/>
      <c r="H284" s="119"/>
      <c r="I284" s="86"/>
      <c r="J284" s="29"/>
      <c r="K284" s="16"/>
      <c r="L284" s="86"/>
      <c r="M284" s="86"/>
      <c r="N284" s="34"/>
      <c r="O284" s="34"/>
    </row>
    <row r="285" spans="1:18" ht="2.25" hidden="1" customHeight="1">
      <c r="A285" s="16"/>
      <c r="B285" s="16"/>
      <c r="C285" s="16"/>
      <c r="D285" s="51"/>
      <c r="E285" s="16"/>
      <c r="F285" s="87"/>
      <c r="G285" s="51"/>
      <c r="H285" s="119"/>
      <c r="I285" s="86"/>
      <c r="J285" s="29"/>
      <c r="K285" s="16"/>
      <c r="L285" s="92">
        <f>L281-[1]ПЗ!$L$274</f>
        <v>109737634.4285717</v>
      </c>
      <c r="M285" s="86"/>
      <c r="N285" s="30"/>
      <c r="O285" s="30"/>
    </row>
    <row r="286" spans="1:18" hidden="1">
      <c r="A286" s="16"/>
      <c r="B286" s="16"/>
      <c r="C286" s="16"/>
      <c r="D286" s="51"/>
      <c r="E286" s="51"/>
      <c r="F286" s="51"/>
      <c r="G286" s="16"/>
      <c r="H286" s="119"/>
      <c r="I286" s="86"/>
      <c r="J286" s="29"/>
      <c r="K286" s="16"/>
      <c r="L286" s="86"/>
      <c r="M286" s="86"/>
    </row>
    <row r="287" spans="1:18" hidden="1">
      <c r="A287" s="127"/>
      <c r="M287" s="88">
        <f>L286*1.12</f>
        <v>0</v>
      </c>
    </row>
    <row r="288" spans="1:18" hidden="1">
      <c r="A288" s="127"/>
      <c r="M288" s="85">
        <f>L286*1.12</f>
        <v>0</v>
      </c>
    </row>
    <row r="289" spans="1:1" hidden="1">
      <c r="A289" s="127"/>
    </row>
    <row r="290" spans="1:1" hidden="1">
      <c r="A290" s="127"/>
    </row>
    <row r="291" spans="1:1" hidden="1">
      <c r="A291" s="127"/>
    </row>
    <row r="292" spans="1:1" hidden="1"/>
    <row r="293" spans="1:1" hidden="1"/>
  </sheetData>
  <mergeCells count="16">
    <mergeCell ref="A281:K281"/>
    <mergeCell ref="C282:L282"/>
    <mergeCell ref="K3:M3"/>
    <mergeCell ref="A8:M8"/>
    <mergeCell ref="A9:M9"/>
    <mergeCell ref="R220:R221"/>
    <mergeCell ref="A257:A258"/>
    <mergeCell ref="C257:C258"/>
    <mergeCell ref="F257:F258"/>
    <mergeCell ref="G257:G258"/>
    <mergeCell ref="H257:H258"/>
    <mergeCell ref="I257:I258"/>
    <mergeCell ref="J257:J258"/>
    <mergeCell ref="K257:K258"/>
    <mergeCell ref="L257:L258"/>
    <mergeCell ref="M257:M258"/>
  </mergeCells>
  <dataValidations count="2">
    <dataValidation allowBlank="1" showInputMessage="1" showErrorMessage="1" prompt="Введите краткую хар-ку на рус.языке" sqref="F279:F280"/>
    <dataValidation allowBlank="1" showInputMessage="1" showErrorMessage="1" prompt="Введите наименование на рус.языке" sqref="C279:C280"/>
  </dataValidations>
  <pageMargins left="0.55118110236220474" right="0.55118110236220474" top="0.59055118110236227" bottom="0.27559055118110237" header="0.39370078740157483" footer="0.19685039370078741"/>
  <pageSetup paperSize="9" scale="77" orientation="landscape" r:id="rId1"/>
  <colBreaks count="1" manualBreakCount="1">
    <brk id="13" max="28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18.140625" customWidth="1"/>
    <col min="2" max="2" width="18.28515625" customWidth="1"/>
    <col min="3" max="3" width="17.140625" customWidth="1"/>
  </cols>
  <sheetData>
    <row r="1" spans="1:1">
      <c r="A1" s="13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 </vt:lpstr>
      <vt:lpstr>Лист1</vt:lpstr>
      <vt:lpstr>'ПЗ 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2010-04-05T06:19:32Z</cp:lastPrinted>
  <dcterms:created xsi:type="dcterms:W3CDTF">2010-02-24T09:09:26Z</dcterms:created>
  <dcterms:modified xsi:type="dcterms:W3CDTF">2010-06-15T12:48:31Z</dcterms:modified>
</cp:coreProperties>
</file>