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2600" windowHeight="12405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L21" i="6" l="1"/>
  <c r="K31" i="6" l="1"/>
  <c r="K28" i="6"/>
  <c r="K29" i="6"/>
  <c r="K30" i="6"/>
  <c r="K22" i="6"/>
  <c r="K23" i="6"/>
  <c r="K24" i="6"/>
  <c r="K25" i="6"/>
  <c r="K26" i="6"/>
  <c r="K27" i="6"/>
  <c r="K21" i="6" l="1"/>
  <c r="K20" i="6"/>
  <c r="K19" i="6"/>
  <c r="K18" i="6"/>
  <c r="K17" i="6"/>
  <c r="K16" i="6"/>
  <c r="K15" i="6"/>
  <c r="K14" i="6"/>
  <c r="K13" i="6" l="1"/>
  <c r="G13" i="6" s="1"/>
  <c r="K12" i="6"/>
  <c r="K11" i="6"/>
  <c r="G11" i="6" l="1"/>
  <c r="K32" i="6"/>
  <c r="K34" i="7"/>
  <c r="L34" i="7" s="1"/>
  <c r="K33" i="7"/>
  <c r="L33" i="7" s="1"/>
  <c r="L32" i="7"/>
  <c r="K32" i="7"/>
  <c r="K31" i="7"/>
  <c r="L31" i="7" s="1"/>
  <c r="K30" i="7"/>
  <c r="L30" i="7" s="1"/>
  <c r="K29" i="7"/>
  <c r="L29" i="7" s="1"/>
  <c r="L28" i="7"/>
  <c r="K28" i="7"/>
  <c r="K27" i="7"/>
  <c r="L27" i="7" s="1"/>
  <c r="G26" i="7"/>
  <c r="K26" i="7" s="1"/>
  <c r="L26" i="7" s="1"/>
  <c r="G25" i="7"/>
  <c r="K25" i="7" s="1"/>
  <c r="L25" i="7" s="1"/>
  <c r="H24" i="7"/>
  <c r="G24" i="7" s="1"/>
  <c r="K24" i="7" s="1"/>
  <c r="L24" i="7" s="1"/>
  <c r="K23" i="7"/>
  <c r="L23" i="7" s="1"/>
  <c r="G23" i="7"/>
  <c r="K22" i="7"/>
  <c r="L22" i="7" s="1"/>
  <c r="H21" i="7"/>
  <c r="G21" i="7"/>
  <c r="K21" i="7" s="1"/>
  <c r="L21" i="7" s="1"/>
  <c r="K20" i="7"/>
  <c r="L20" i="7" s="1"/>
  <c r="G20" i="7"/>
  <c r="H19" i="7"/>
  <c r="G19" i="7" s="1"/>
  <c r="K19" i="7" s="1"/>
  <c r="L19" i="7" s="1"/>
  <c r="K18" i="7"/>
  <c r="L18" i="7" s="1"/>
  <c r="L17" i="7"/>
  <c r="K17" i="7"/>
  <c r="K16" i="7"/>
  <c r="L16" i="7" s="1"/>
  <c r="K15" i="7"/>
  <c r="L15" i="7" s="1"/>
  <c r="K14" i="7"/>
  <c r="L14" i="7" s="1"/>
  <c r="L13" i="7"/>
  <c r="L12" i="7"/>
  <c r="G12" i="7"/>
  <c r="L11" i="7"/>
  <c r="G11" i="7"/>
  <c r="L32" i="6" l="1"/>
</calcChain>
</file>

<file path=xl/comments1.xml><?xml version="1.0" encoding="utf-8"?>
<comments xmlns="http://schemas.openxmlformats.org/spreadsheetml/2006/main">
  <authors>
    <author>user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<sst xmlns="http://schemas.openxmlformats.org/spreadsheetml/2006/main" count="311" uniqueCount="108">
  <si>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</si>
  <si>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</si>
  <si>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</si>
  <si>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</si>
  <si>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</si>
  <si>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</si>
  <si>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</si>
  <si>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</si>
  <si>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</si>
  <si>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</si>
  <si>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</si>
  <si>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</si>
  <si>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</si>
  <si>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</si>
  <si>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</si>
  <si>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шт.</t>
  </si>
  <si>
    <t>Консультационные услуги по проектам</t>
  </si>
  <si>
    <t>Разработка ФЭО</t>
  </si>
  <si>
    <t>Услуги университета (Центра)-партнера в рамках проектов Центра</t>
  </si>
  <si>
    <t>Медицинское страхование для работников ЧУ "Центр энергетических исследовании"</t>
  </si>
  <si>
    <t>Обязательное страхование работника от несчастных случаев при исполнении им трудовых (служебных) обязанностей</t>
  </si>
  <si>
    <t xml:space="preserve">Медицинское страхование </t>
  </si>
  <si>
    <t>услуга</t>
  </si>
  <si>
    <t xml:space="preserve">из одного источника </t>
  </si>
  <si>
    <t>человек</t>
  </si>
  <si>
    <t>в течение 12 месяцев со дня вступления в силу договора</t>
  </si>
  <si>
    <t xml:space="preserve">Консалтинговые услуги по реализация основных мер, предусмотренных в концепции развития ЦЭИ </t>
  </si>
  <si>
    <t xml:space="preserve">Консальтинговые услуги по разработке инструктурного переоборудования лабораторий ЦЭИ </t>
  </si>
  <si>
    <t>Консалтинговые услуги по оценке реализации плана развития МИЦ и выработка рекомендаций по дальнейшему становлению МИЦа</t>
  </si>
  <si>
    <t xml:space="preserve">Консалтинговые услуги по разработке инфраструктурного переоборудования лабораторий ЦЭИ </t>
  </si>
  <si>
    <t>открытый тендер</t>
  </si>
  <si>
    <t>Услуги сотовой связи</t>
  </si>
  <si>
    <t>с даты вступления договора в силу по 31 декабря 2011 г.</t>
  </si>
  <si>
    <t>Услуги телефонной связи</t>
  </si>
  <si>
    <t>Услуги телефонной связи, телефонные переговоры (междугородние и международные)</t>
  </si>
  <si>
    <t>запрос ценовых предложений</t>
  </si>
  <si>
    <t>Курьерские услуги, включая доставку почты по дальнему и ближнему зарубежью</t>
  </si>
  <si>
    <t>Нотариальные услуги</t>
  </si>
  <si>
    <t>Услуги доступа к сети Интернет</t>
  </si>
  <si>
    <t>Услуги ip телевидения</t>
  </si>
  <si>
    <t>Услуги курьерские</t>
  </si>
  <si>
    <t>Представительские услуги</t>
  </si>
  <si>
    <t>делегации</t>
  </si>
  <si>
    <t>в течении 2011 г.</t>
  </si>
  <si>
    <t>Республика Казахстан</t>
  </si>
  <si>
    <t xml:space="preserve">Материалы и сырье для оснащения лаборатории </t>
  </si>
  <si>
    <t>комплект</t>
  </si>
  <si>
    <t>ПО 1С Бухгалтерия</t>
  </si>
  <si>
    <t>10 календарных дней со дня вступления в силу договора</t>
  </si>
  <si>
    <t xml:space="preserve">                                       План закупок товаров, работ и услуг на 2011 г. </t>
  </si>
  <si>
    <t>в течении 2011 г. (по согласованию с заказчиком)</t>
  </si>
  <si>
    <t>Комплектующие и запасные части</t>
  </si>
  <si>
    <t xml:space="preserve">Сырье и материалы (специальные товары) </t>
  </si>
  <si>
    <t>в течение 6 месяцев со дня вступления в силу договора</t>
  </si>
  <si>
    <t>Услуги сопровождения программного продукта 1С бухгалтерия</t>
  </si>
  <si>
    <t>Брокерские услуги</t>
  </si>
  <si>
    <t>приказом И.о. Исполнительного директора</t>
  </si>
  <si>
    <t xml:space="preserve">частного учреждения "Центр энергетических  </t>
  </si>
  <si>
    <t>частного учреждения "Центр энергетических исследований"</t>
  </si>
  <si>
    <t>исследований" от-- марта 2011 года № --</t>
  </si>
  <si>
    <t>1С Бухгалтерия 8.1 основная поставка  на 5 рабочих мест (для Казахстана типовой конфигурации к последнему релизу платформы программ семейства 1С)</t>
  </si>
  <si>
    <t xml:space="preserve"> </t>
  </si>
  <si>
    <t xml:space="preserve"> 12 месяцев со дня вступления в силу договора</t>
  </si>
  <si>
    <t>Республика Казахстан, страны дальнего и ближнего зарубежья</t>
  </si>
  <si>
    <t>приказом Генерального директора</t>
  </si>
  <si>
    <t xml:space="preserve">частного учреждения «Центр наук </t>
  </si>
  <si>
    <t>Ж. Жумадилов</t>
  </si>
  <si>
    <t>частного учреждения «Центр наук о жизни»</t>
  </si>
  <si>
    <t>Повышение квалификации работников</t>
  </si>
  <si>
    <t>Семинары, тренинги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</si>
  <si>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</si>
  <si>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</si>
  <si>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</si>
  <si>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</si>
  <si>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</si>
  <si>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Товары по комплектации лабораторий для гистологических исследований</t>
  </si>
  <si>
    <t>лабораторное оборудование для медико-генетических исследований</t>
  </si>
  <si>
    <t>Товары по комплектации лабораторий для полногеномного секвенирования</t>
  </si>
  <si>
    <t>лабораторное оборудование для полногеномного секвенирования</t>
  </si>
  <si>
    <t>Товары по кмплектации лабораторий для клеточных исследований</t>
  </si>
  <si>
    <t>лабораторное оборудование для клеточных исследований</t>
  </si>
  <si>
    <t>общелабораторное вспомогательное оборудование</t>
  </si>
  <si>
    <t>Товары по комплектации лабораторий для клинической диагностики</t>
  </si>
  <si>
    <t>лабораторное оборудование для клинической диагностике</t>
  </si>
  <si>
    <t>Товары по комплектации лабораторий для медицинских исследований</t>
  </si>
  <si>
    <t>лабораторное оборудование для медицинских исследований</t>
  </si>
  <si>
    <t>Расходные материалы лабораторного оборудования</t>
  </si>
  <si>
    <t>комплект расходных материалов и препаратов для лабораторного оборудования</t>
  </si>
  <si>
    <t>Общелабораторное оборудование</t>
  </si>
  <si>
    <t>Офисная мебель</t>
  </si>
  <si>
    <t>Организационная техника</t>
  </si>
  <si>
    <t>Бытовая техника</t>
  </si>
  <si>
    <t>Бытовая техника для комплектации кабинетов</t>
  </si>
  <si>
    <t>Организационная техника для комплектации кабинетов</t>
  </si>
  <si>
    <t>Офисная мебель для комплектации кабинетов</t>
  </si>
  <si>
    <t>Хозяйственные товары</t>
  </si>
  <si>
    <t>Хозяйственные товары для Учреждения</t>
  </si>
  <si>
    <t>Нематериальные активы</t>
  </si>
  <si>
    <t>программные обеспечения</t>
  </si>
  <si>
    <t>30 дней со дня вступления в силу договора</t>
  </si>
  <si>
    <t>Общие расходные материалы</t>
  </si>
  <si>
    <t>сырье и материалы для Учреждения</t>
  </si>
  <si>
    <t>Консультационные услуги</t>
  </si>
  <si>
    <t>Почтовые услуги</t>
  </si>
  <si>
    <t>Подрядные работы</t>
  </si>
  <si>
    <t>Услуги проиведенные подрядчиками</t>
  </si>
  <si>
    <t>Генеральный директор</t>
  </si>
  <si>
    <t>о жизни» от 20 апреля 2011 года №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</si>
</sst>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7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0" fillId="0" borderId="0"/>
    <xf numFmtId="0" fontId="4" fillId="0" borderId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34" fillId="9" borderId="8" applyNumberFormat="0" applyAlignment="0" applyProtection="0"/>
    <xf numFmtId="0" fontId="35" fillId="22" borderId="9" applyNumberFormat="0" applyAlignment="0" applyProtection="0"/>
    <xf numFmtId="0" fontId="36" fillId="22" borderId="8" applyNumberFormat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23" borderId="14" applyNumberFormat="0" applyAlignment="0" applyProtection="0"/>
    <xf numFmtId="0" fontId="42" fillId="0" borderId="0" applyNumberFormat="0" applyFill="0" applyBorder="0" applyAlignment="0" applyProtection="0"/>
    <xf numFmtId="0" fontId="43" fillId="24" borderId="0" applyNumberFormat="0" applyBorder="0" applyAlignment="0" applyProtection="0"/>
    <xf numFmtId="0" fontId="4" fillId="0" borderId="0"/>
    <xf numFmtId="0" fontId="4" fillId="0" borderId="0"/>
    <xf numFmtId="0" fontId="44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5" borderId="15" applyNumberFormat="0" applyFont="0" applyAlignment="0" applyProtection="0"/>
    <xf numFmtId="0" fontId="46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9" borderId="18" applyNumberFormat="0" applyAlignment="0" applyProtection="0"/>
    <xf numFmtId="0" fontId="35" fillId="22" borderId="19" applyNumberFormat="0" applyAlignment="0" applyProtection="0"/>
    <xf numFmtId="0" fontId="36" fillId="22" borderId="18" applyNumberFormat="0" applyAlignment="0" applyProtection="0"/>
    <xf numFmtId="0" fontId="40" fillId="0" borderId="20" applyNumberFormat="0" applyFill="0" applyAlignment="0" applyProtection="0"/>
    <xf numFmtId="0" fontId="3" fillId="25" borderId="21" applyNumberFormat="0" applyFont="0" applyAlignment="0" applyProtection="0"/>
  </cellStyleXfs>
  <cellXfs count="72">
    <xf numFmtId="0" fontId="0" fillId="0" borderId="0" xfId="0"/>
    <xf numFmtId="3" fontId="26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3" fontId="2" fillId="3" borderId="4" xfId="2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27" fillId="3" borderId="6" xfId="150" applyNumberFormat="1" applyFont="1" applyFill="1" applyBorder="1" applyAlignment="1">
      <alignment horizontal="center" vertical="center" wrapText="1"/>
    </xf>
    <xf numFmtId="3" fontId="26" fillId="3" borderId="4" xfId="2" applyNumberFormat="1" applyFont="1" applyFill="1" applyBorder="1" applyAlignment="1">
      <alignment horizontal="center" vertical="center" wrapText="1"/>
    </xf>
    <xf numFmtId="3" fontId="27" fillId="3" borderId="1" xfId="149" applyNumberFormat="1" applyFont="1" applyFill="1" applyBorder="1" applyAlignment="1">
      <alignment horizontal="center" vertical="center" wrapText="1"/>
    </xf>
    <xf numFmtId="3" fontId="26" fillId="3" borderId="1" xfId="152" applyNumberFormat="1" applyFont="1" applyFill="1" applyBorder="1" applyAlignment="1">
      <alignment horizontal="center" vertical="center" wrapText="1"/>
    </xf>
    <xf numFmtId="3" fontId="26" fillId="3" borderId="1" xfId="149" applyNumberFormat="1" applyFont="1" applyFill="1" applyBorder="1" applyAlignment="1">
      <alignment horizontal="center" vertical="center" wrapText="1"/>
    </xf>
    <xf numFmtId="3" fontId="26" fillId="3" borderId="1" xfId="132" applyNumberFormat="1" applyFont="1" applyFill="1" applyBorder="1" applyAlignment="1">
      <alignment horizontal="center" vertical="center" wrapText="1"/>
    </xf>
    <xf numFmtId="3" fontId="2" fillId="3" borderId="1" xfId="148" applyNumberFormat="1" applyFont="1" applyFill="1" applyBorder="1" applyAlignment="1">
      <alignment horizontal="center" vertical="center" wrapText="1"/>
    </xf>
    <xf numFmtId="3" fontId="27" fillId="3" borderId="1" xfId="148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 vertical="center" wrapText="1"/>
    </xf>
    <xf numFmtId="3" fontId="26" fillId="3" borderId="1" xfId="0" applyNumberFormat="1" applyFont="1" applyFill="1" applyBorder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3" fontId="26" fillId="3" borderId="1" xfId="1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 wrapText="1"/>
    </xf>
    <xf numFmtId="3" fontId="26" fillId="3" borderId="0" xfId="1" applyNumberFormat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6" fillId="3" borderId="4" xfId="0" applyNumberFormat="1" applyFont="1" applyFill="1" applyBorder="1" applyAlignment="1">
      <alignment horizontal="center" vertical="center" wrapText="1"/>
    </xf>
    <xf numFmtId="3" fontId="26" fillId="3" borderId="6" xfId="1" applyNumberFormat="1" applyFont="1" applyFill="1" applyBorder="1" applyAlignment="1">
      <alignment horizontal="center" vertical="center" wrapText="1"/>
    </xf>
    <xf numFmtId="3" fontId="26" fillId="3" borderId="7" xfId="0" applyNumberFormat="1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6" fillId="3" borderId="6" xfId="151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41" fontId="26" fillId="3" borderId="1" xfId="153" applyFont="1" applyFill="1" applyBorder="1" applyAlignment="1">
      <alignment horizontal="center" vertical="center" wrapText="1" shrinkToFit="1"/>
    </xf>
    <xf numFmtId="3" fontId="26" fillId="3" borderId="1" xfId="15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" fillId="2" borderId="23" xfId="2" applyNumberFormat="1" applyFont="1" applyFill="1" applyBorder="1" applyAlignment="1">
      <alignment horizontal="center" vertical="center" wrapText="1"/>
    </xf>
    <xf numFmtId="3" fontId="26" fillId="2" borderId="22" xfId="0" applyNumberFormat="1" applyFont="1" applyFill="1" applyBorder="1" applyAlignment="1">
      <alignment horizontal="center" vertical="center" wrapText="1"/>
    </xf>
    <xf numFmtId="3" fontId="27" fillId="2" borderId="22" xfId="149" applyNumberFormat="1" applyFont="1" applyFill="1" applyBorder="1" applyAlignment="1">
      <alignment horizontal="center" vertical="center" wrapText="1"/>
    </xf>
    <xf numFmtId="3" fontId="2" fillId="2" borderId="22" xfId="1" applyNumberFormat="1" applyFont="1" applyFill="1" applyBorder="1" applyAlignment="1">
      <alignment horizontal="center" vertical="center" wrapText="1"/>
    </xf>
    <xf numFmtId="3" fontId="25" fillId="2" borderId="22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vertical="center"/>
    </xf>
    <xf numFmtId="3" fontId="25" fillId="2" borderId="0" xfId="0" applyNumberFormat="1" applyFont="1" applyFill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7" fillId="2" borderId="1" xfId="149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25" xfId="0" applyNumberFormat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3" fontId="2" fillId="2" borderId="22" xfId="2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51" fillId="2" borderId="0" xfId="0" applyNumberFormat="1" applyFont="1" applyFill="1" applyAlignment="1">
      <alignment horizontal="center" vertical="center"/>
    </xf>
    <xf numFmtId="1" fontId="26" fillId="2" borderId="22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left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22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/>
    </xf>
  </cellXfs>
  <cellStyles count="258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4"/>
    <cellStyle name="20% - Акцент2 2" xfId="205"/>
    <cellStyle name="20% - Акцент3 2" xfId="206"/>
    <cellStyle name="20% - Акцент4 2" xfId="207"/>
    <cellStyle name="20% - Акцент5 2" xfId="208"/>
    <cellStyle name="20% - Акцент6 2" xfId="209"/>
    <cellStyle name="40% - Акцент1 2" xfId="210"/>
    <cellStyle name="40% - Акцент2 2" xfId="211"/>
    <cellStyle name="40% - Акцент3 2" xfId="212"/>
    <cellStyle name="40% - Акцент4 2" xfId="213"/>
    <cellStyle name="40% - Акцент5 2" xfId="214"/>
    <cellStyle name="40% - Акцент6 2" xfId="215"/>
    <cellStyle name="60% - Акцент1 2" xfId="216"/>
    <cellStyle name="60% - Акцент2 2" xfId="217"/>
    <cellStyle name="60% - Акцент3 2" xfId="218"/>
    <cellStyle name="60% - Акцент4 2" xfId="219"/>
    <cellStyle name="60% - Акцент5 2" xfId="220"/>
    <cellStyle name="60% - Акцент6 2" xfId="221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9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60"/>
    <cellStyle name="Normal 2 2" xfId="158"/>
    <cellStyle name="Normal 2 3" xfId="156"/>
    <cellStyle name="Normal 3" xfId="161"/>
    <cellStyle name="Normal 4" xfId="222"/>
    <cellStyle name="Normal 5" xfId="223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4"/>
    <cellStyle name="Акцент2 2" xfId="225"/>
    <cellStyle name="Акцент3 2" xfId="226"/>
    <cellStyle name="Акцент4 2" xfId="227"/>
    <cellStyle name="Акцент5 2" xfId="228"/>
    <cellStyle name="Акцент6 2" xfId="229"/>
    <cellStyle name="Ввод  2" xfId="230"/>
    <cellStyle name="Ввод  2 2" xfId="253"/>
    <cellStyle name="Виталий" xfId="111"/>
    <cellStyle name="Виталий 2" xfId="197"/>
    <cellStyle name="Вывод 2" xfId="231"/>
    <cellStyle name="Вывод 2 2" xfId="254"/>
    <cellStyle name="Вычисление 2" xfId="232"/>
    <cellStyle name="Вычисление 2 2" xfId="255"/>
    <cellStyle name="Гиперссылка 2" xfId="112"/>
    <cellStyle name="Денежный [0] 2" xfId="162"/>
    <cellStyle name="Денежный [0] 2 2" xfId="190"/>
    <cellStyle name="Денежный [0] 3" xfId="163"/>
    <cellStyle name="Денежный [0] 4" xfId="164"/>
    <cellStyle name="Денежный [0] 5" xfId="165"/>
    <cellStyle name="Денежный [0] 5 2" xfId="191"/>
    <cellStyle name="Денежный [0] 6" xfId="166"/>
    <cellStyle name="Заголовок 1 2" xfId="233"/>
    <cellStyle name="Заголовок 2 2" xfId="234"/>
    <cellStyle name="Заголовок 3 2" xfId="235"/>
    <cellStyle name="Заголовок 4 2" xfId="236"/>
    <cellStyle name="Итог 2" xfId="237"/>
    <cellStyle name="Итог 2 2" xfId="256"/>
    <cellStyle name="КАНДАГАЧ тел3-33-96" xfId="113"/>
    <cellStyle name="Контрольная ячейка 2" xfId="238"/>
    <cellStyle name="Название 2" xfId="239"/>
    <cellStyle name="Нейтральный 2" xfId="240"/>
    <cellStyle name="Обычный" xfId="0" builtinId="0"/>
    <cellStyle name="Обычный 10" xfId="114"/>
    <cellStyle name="Обычный 11" xfId="115"/>
    <cellStyle name="Обычный 12" xfId="1"/>
    <cellStyle name="Обычный 12 2" xfId="159"/>
    <cellStyle name="Обычный 12 3" xfId="188"/>
    <cellStyle name="Обычный 12 4" xfId="157"/>
    <cellStyle name="Обычный 12 4 2" xfId="201"/>
    <cellStyle name="Обычный 12 5" xfId="249"/>
    <cellStyle name="Обычный 13" xfId="167"/>
    <cellStyle name="Обычный 14" xfId="168"/>
    <cellStyle name="Обычный 14 2" xfId="202"/>
    <cellStyle name="Обычный 15" xfId="149"/>
    <cellStyle name="Обычный 15 2" xfId="200"/>
    <cellStyle name="Обычный 16" xfId="155"/>
    <cellStyle name="Обычный 16 2" xfId="250"/>
    <cellStyle name="Обычный 2" xfId="4"/>
    <cellStyle name="Обычный 2 2" xfId="116"/>
    <cellStyle name="Обычный 2 2 2" xfId="169"/>
    <cellStyle name="Обычный 2 2 3" xfId="170"/>
    <cellStyle name="Обычный 2 3" xfId="171"/>
    <cellStyle name="Обычный 2 4" xfId="172"/>
    <cellStyle name="Обычный 2 5" xfId="173"/>
    <cellStyle name="Обычный 2 6" xfId="174"/>
    <cellStyle name="Обычный 2 7" xfId="175"/>
    <cellStyle name="Обычный 2 8" xfId="176"/>
    <cellStyle name="Обычный 2 9" xfId="192"/>
    <cellStyle name="Обычный 3" xfId="117"/>
    <cellStyle name="Обычный 3 10" xfId="177"/>
    <cellStyle name="Обычный 3 2" xfId="118"/>
    <cellStyle name="Обычный 3 2 2" xfId="241"/>
    <cellStyle name="Обычный 3 2 3" xfId="242"/>
    <cellStyle name="Обычный 3 2 4" xfId="17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3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3"/>
    <cellStyle name="Пояснение 2" xfId="244"/>
    <cellStyle name="Примечание 2" xfId="245"/>
    <cellStyle name="Примечание 2 2" xfId="257"/>
    <cellStyle name="Связанная ячейка 2" xfId="246"/>
    <cellStyle name="Стиль 1" xfId="134"/>
    <cellStyle name="Текст предупреждения 2" xfId="247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" xfId="153" builtinId="6"/>
    <cellStyle name="Финансовый [0] 2" xfId="252"/>
    <cellStyle name="Финансовый [0] 4" xfId="179"/>
    <cellStyle name="Финансовый [0] 6" xfId="180"/>
    <cellStyle name="Финансовый 10" xfId="196"/>
    <cellStyle name="Финансовый 2" xfId="3"/>
    <cellStyle name="Финансовый 2 2" xfId="139"/>
    <cellStyle name="Финансовый 2 3" xfId="181"/>
    <cellStyle name="Финансовый 2 4" xfId="182"/>
    <cellStyle name="Финансовый 2 5" xfId="183"/>
    <cellStyle name="Финансовый 2 6" xfId="184"/>
    <cellStyle name="Финансовый 2 7" xfId="185"/>
    <cellStyle name="Финансовый 2 8" xfId="154"/>
    <cellStyle name="Финансовый 3" xfId="140"/>
    <cellStyle name="Финансовый 3 2" xfId="194"/>
    <cellStyle name="Финансовый 4" xfId="141"/>
    <cellStyle name="Финансовый 4 2" xfId="142"/>
    <cellStyle name="Финансовый 4 2 2" xfId="251"/>
    <cellStyle name="Финансовый 4 3" xfId="143"/>
    <cellStyle name="Финансовый 4 4" xfId="186"/>
    <cellStyle name="Финансовый 5" xfId="144"/>
    <cellStyle name="Финансовый 5 2" xfId="195"/>
    <cellStyle name="Финансовый 6" xfId="145"/>
    <cellStyle name="Финансовый 7" xfId="2"/>
    <cellStyle name="Финансовый 7 2" xfId="203"/>
    <cellStyle name="Финансовый 8" xfId="187"/>
    <cellStyle name="Финансовый 9" xfId="189"/>
    <cellStyle name="Хороший 2" xfId="248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tabSelected="1" topLeftCell="D14" zoomScale="80" zoomScaleNormal="80" workbookViewId="0">
      <selection activeCell="L14" sqref="L14"/>
    </sheetView>
  </sheetViews>
  <sheetFormatPr defaultRowHeight="15" x14ac:dyDescent="0.25"/>
  <cols>
    <col min="1" max="1" width="7.7109375" style="35" customWidth="1"/>
    <col min="2" max="2" width="29.28515625" style="35" customWidth="1"/>
    <col min="3" max="3" width="14.28515625" style="35" customWidth="1"/>
    <col min="4" max="4" width="28.5703125" style="35" customWidth="1"/>
    <col min="5" max="5" width="11.7109375" style="35" customWidth="1"/>
    <col min="6" max="6" width="13" style="35" customWidth="1"/>
    <col min="7" max="7" width="16.85546875" style="35" customWidth="1"/>
    <col min="8" max="8" width="16.85546875" style="35" hidden="1" customWidth="1"/>
    <col min="9" max="9" width="14.85546875" style="35" customWidth="1"/>
    <col min="10" max="10" width="13.7109375" style="35" customWidth="1"/>
    <col min="11" max="11" width="20.28515625" style="35" customWidth="1"/>
    <col min="12" max="12" width="24.28515625" style="35" customWidth="1"/>
    <col min="13" max="13" width="0" style="35" hidden="1" customWidth="1"/>
    <col min="14" max="14" width="19.85546875" style="35" customWidth="1"/>
    <col min="15" max="16" width="9.140625" style="35"/>
    <col min="17" max="17" width="13.5703125" style="35" bestFit="1" customWidth="1"/>
    <col min="18" max="16384" width="9.140625" style="35"/>
  </cols>
  <sheetData>
    <row r="1" spans="1:13" x14ac:dyDescent="0.25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70"/>
      <c r="K1" s="70"/>
      <c r="L1" s="70"/>
      <c r="M1" s="70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70"/>
      <c r="K2" s="70"/>
      <c r="L2" s="70"/>
      <c r="M2" s="70"/>
    </row>
    <row r="3" spans="1:13" x14ac:dyDescent="0.25">
      <c r="A3" s="42"/>
      <c r="B3" s="42"/>
      <c r="C3" s="42"/>
      <c r="D3" s="42"/>
      <c r="E3" s="42"/>
      <c r="F3" s="42"/>
      <c r="G3" s="42"/>
      <c r="H3" s="42"/>
      <c r="I3" s="42"/>
      <c r="J3" s="70" t="s">
        <v>0</v>
      </c>
      <c r="K3" s="70"/>
      <c r="L3" s="70"/>
      <c r="M3" s="21"/>
    </row>
    <row r="4" spans="1:13" x14ac:dyDescent="0.25">
      <c r="A4" s="42"/>
      <c r="B4" s="42"/>
      <c r="C4" s="42"/>
      <c r="D4" s="42"/>
      <c r="E4" s="42"/>
      <c r="F4" s="42"/>
      <c r="G4" s="42"/>
      <c r="H4" s="42"/>
      <c r="I4" s="42"/>
      <c r="J4" s="70" t="s">
        <v>64</v>
      </c>
      <c r="K4" s="70"/>
      <c r="L4" s="70"/>
      <c r="M4" s="21"/>
    </row>
    <row r="5" spans="1:13" x14ac:dyDescent="0.25">
      <c r="A5" s="42"/>
      <c r="B5" s="42"/>
      <c r="C5" s="42"/>
      <c r="D5" s="42"/>
      <c r="E5" s="42"/>
      <c r="F5" s="42"/>
      <c r="G5" s="42"/>
      <c r="H5" s="42"/>
      <c r="I5" s="42"/>
      <c r="J5" s="70" t="s">
        <v>65</v>
      </c>
      <c r="K5" s="70"/>
      <c r="L5" s="70"/>
      <c r="M5" s="21"/>
    </row>
    <row r="6" spans="1:13" x14ac:dyDescent="0.25">
      <c r="A6" s="42"/>
      <c r="B6" s="42"/>
      <c r="C6" s="42"/>
      <c r="D6" s="42"/>
      <c r="E6" s="42"/>
      <c r="F6" s="42"/>
      <c r="G6" s="42"/>
      <c r="H6" s="42"/>
      <c r="I6" s="42"/>
      <c r="J6" s="70" t="s">
        <v>107</v>
      </c>
      <c r="K6" s="70"/>
      <c r="L6" s="70"/>
      <c r="M6" s="21"/>
    </row>
    <row r="7" spans="1:13" x14ac:dyDescent="0.25">
      <c r="A7" s="42"/>
      <c r="B7" s="42"/>
      <c r="C7" s="42"/>
      <c r="D7" s="42"/>
      <c r="E7" s="42"/>
      <c r="F7" s="42"/>
      <c r="G7" s="42"/>
      <c r="H7" s="42"/>
      <c r="I7" s="42"/>
      <c r="J7" s="49"/>
      <c r="K7" s="52"/>
      <c r="L7" s="53" t="s">
        <v>66</v>
      </c>
      <c r="M7" s="21"/>
    </row>
    <row r="8" spans="1:13" ht="15" customHeight="1" x14ac:dyDescent="0.25">
      <c r="A8" s="42"/>
      <c r="B8" s="42"/>
      <c r="C8" s="42"/>
      <c r="D8" s="68" t="s">
        <v>49</v>
      </c>
      <c r="E8" s="68"/>
      <c r="F8" s="68"/>
      <c r="G8" s="68"/>
      <c r="H8" s="68"/>
      <c r="I8" s="68"/>
      <c r="J8" s="49"/>
      <c r="K8" s="49"/>
      <c r="L8" s="49"/>
      <c r="M8" s="21"/>
    </row>
    <row r="9" spans="1:13" ht="15" customHeight="1" x14ac:dyDescent="0.25">
      <c r="A9" s="42"/>
      <c r="B9" s="42"/>
      <c r="C9" s="67" t="s">
        <v>67</v>
      </c>
      <c r="D9" s="67"/>
      <c r="E9" s="67"/>
      <c r="F9" s="67"/>
      <c r="G9" s="67"/>
      <c r="H9" s="67"/>
      <c r="I9" s="67"/>
      <c r="J9" s="67"/>
      <c r="K9" s="67"/>
      <c r="L9" s="21"/>
      <c r="M9" s="21"/>
    </row>
    <row r="10" spans="1:13" ht="99.75" x14ac:dyDescent="0.25">
      <c r="A10" s="41" t="s">
        <v>12</v>
      </c>
      <c r="B10" s="41" t="s">
        <v>1</v>
      </c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6</v>
      </c>
      <c r="H10" s="22"/>
      <c r="I10" s="41" t="s">
        <v>7</v>
      </c>
      <c r="J10" s="41" t="s">
        <v>8</v>
      </c>
      <c r="K10" s="41" t="s">
        <v>9</v>
      </c>
      <c r="L10" s="41" t="s">
        <v>10</v>
      </c>
      <c r="M10" s="19" t="s">
        <v>11</v>
      </c>
    </row>
    <row r="11" spans="1:13" ht="75" x14ac:dyDescent="0.25">
      <c r="A11" s="30">
        <v>1</v>
      </c>
      <c r="B11" s="55" t="s">
        <v>20</v>
      </c>
      <c r="C11" s="20" t="s">
        <v>23</v>
      </c>
      <c r="D11" s="55" t="s">
        <v>20</v>
      </c>
      <c r="E11" s="56" t="s">
        <v>24</v>
      </c>
      <c r="F11" s="57">
        <v>28</v>
      </c>
      <c r="G11" s="57">
        <f>K11/F11</f>
        <v>17346.938775510203</v>
      </c>
      <c r="H11" s="57"/>
      <c r="I11" s="58" t="s">
        <v>62</v>
      </c>
      <c r="J11" s="20" t="s">
        <v>13</v>
      </c>
      <c r="K11" s="30">
        <f t="shared" ref="K11:K21" si="0">L11/1.12</f>
        <v>485714.28571428568</v>
      </c>
      <c r="L11" s="56">
        <v>544000</v>
      </c>
      <c r="M11" s="42"/>
    </row>
    <row r="12" spans="1:13" ht="91.5" customHeight="1" x14ac:dyDescent="0.25">
      <c r="A12" s="30">
        <v>2</v>
      </c>
      <c r="B12" s="59" t="s">
        <v>41</v>
      </c>
      <c r="C12" s="20" t="s">
        <v>23</v>
      </c>
      <c r="D12" s="57" t="s">
        <v>41</v>
      </c>
      <c r="E12" s="56" t="s">
        <v>42</v>
      </c>
      <c r="F12" s="57"/>
      <c r="G12" s="57"/>
      <c r="H12" s="57"/>
      <c r="I12" s="58" t="s">
        <v>43</v>
      </c>
      <c r="J12" s="20" t="s">
        <v>63</v>
      </c>
      <c r="K12" s="30">
        <f t="shared" si="0"/>
        <v>5842857.1428571427</v>
      </c>
      <c r="L12" s="56">
        <v>6544000</v>
      </c>
      <c r="M12" s="42"/>
    </row>
    <row r="13" spans="1:13" ht="91.5" customHeight="1" x14ac:dyDescent="0.25">
      <c r="A13" s="30">
        <v>3</v>
      </c>
      <c r="B13" s="59" t="s">
        <v>69</v>
      </c>
      <c r="C13" s="20" t="s">
        <v>23</v>
      </c>
      <c r="D13" s="45" t="s">
        <v>68</v>
      </c>
      <c r="E13" s="46" t="s">
        <v>24</v>
      </c>
      <c r="F13" s="45">
        <v>11</v>
      </c>
      <c r="G13" s="57">
        <f t="shared" ref="G13" si="1">K13/F13</f>
        <v>288474.02597402595</v>
      </c>
      <c r="H13" s="45"/>
      <c r="I13" s="58" t="s">
        <v>43</v>
      </c>
      <c r="J13" s="20" t="s">
        <v>63</v>
      </c>
      <c r="K13" s="30">
        <f t="shared" si="0"/>
        <v>3173214.2857142854</v>
      </c>
      <c r="L13" s="46">
        <v>3554000</v>
      </c>
      <c r="M13" s="42"/>
    </row>
    <row r="14" spans="1:13" ht="91.5" customHeight="1" x14ac:dyDescent="0.25">
      <c r="A14" s="30">
        <v>4</v>
      </c>
      <c r="B14" s="60" t="s">
        <v>71</v>
      </c>
      <c r="C14" s="47" t="s">
        <v>30</v>
      </c>
      <c r="D14" s="45" t="s">
        <v>73</v>
      </c>
      <c r="E14" s="46" t="s">
        <v>46</v>
      </c>
      <c r="F14" s="45">
        <v>1</v>
      </c>
      <c r="G14" s="45">
        <v>303093000</v>
      </c>
      <c r="H14" s="45"/>
      <c r="I14" s="61" t="s">
        <v>70</v>
      </c>
      <c r="J14" s="20" t="s">
        <v>63</v>
      </c>
      <c r="K14" s="30">
        <f t="shared" si="0"/>
        <v>270618750</v>
      </c>
      <c r="L14" s="46">
        <v>303093000</v>
      </c>
      <c r="M14" s="42"/>
    </row>
    <row r="15" spans="1:13" ht="91.5" customHeight="1" x14ac:dyDescent="0.25">
      <c r="A15" s="62">
        <v>5</v>
      </c>
      <c r="B15" s="45" t="s">
        <v>75</v>
      </c>
      <c r="C15" s="47" t="s">
        <v>30</v>
      </c>
      <c r="D15" s="45" t="s">
        <v>72</v>
      </c>
      <c r="E15" s="46" t="s">
        <v>46</v>
      </c>
      <c r="F15" s="45">
        <v>1</v>
      </c>
      <c r="G15" s="45">
        <v>86000000</v>
      </c>
      <c r="H15" s="45"/>
      <c r="I15" s="61" t="s">
        <v>70</v>
      </c>
      <c r="J15" s="47" t="s">
        <v>63</v>
      </c>
      <c r="K15" s="62">
        <f t="shared" si="0"/>
        <v>76785714.285714284</v>
      </c>
      <c r="L15" s="46">
        <v>86000000</v>
      </c>
      <c r="M15" s="42"/>
    </row>
    <row r="16" spans="1:13" ht="91.5" customHeight="1" x14ac:dyDescent="0.25">
      <c r="A16" s="30">
        <v>6</v>
      </c>
      <c r="B16" s="60" t="s">
        <v>74</v>
      </c>
      <c r="C16" s="47" t="s">
        <v>30</v>
      </c>
      <c r="D16" s="45" t="s">
        <v>76</v>
      </c>
      <c r="E16" s="46" t="s">
        <v>46</v>
      </c>
      <c r="F16" s="45">
        <v>1</v>
      </c>
      <c r="G16" s="45">
        <v>334126000</v>
      </c>
      <c r="H16" s="45"/>
      <c r="I16" s="61" t="s">
        <v>70</v>
      </c>
      <c r="J16" s="20" t="s">
        <v>63</v>
      </c>
      <c r="K16" s="44">
        <f t="shared" si="0"/>
        <v>298326785.71428567</v>
      </c>
      <c r="L16" s="45">
        <v>334126000</v>
      </c>
      <c r="M16" s="42"/>
    </row>
    <row r="17" spans="1:13" ht="91.5" customHeight="1" x14ac:dyDescent="0.25">
      <c r="A17" s="30">
        <v>7</v>
      </c>
      <c r="B17" s="60" t="s">
        <v>77</v>
      </c>
      <c r="C17" s="47" t="s">
        <v>30</v>
      </c>
      <c r="D17" s="45" t="s">
        <v>78</v>
      </c>
      <c r="E17" s="46" t="s">
        <v>46</v>
      </c>
      <c r="F17" s="45">
        <v>1</v>
      </c>
      <c r="G17" s="65">
        <v>363893200</v>
      </c>
      <c r="H17" s="45"/>
      <c r="I17" s="61" t="s">
        <v>70</v>
      </c>
      <c r="J17" s="20" t="s">
        <v>63</v>
      </c>
      <c r="K17" s="44">
        <f t="shared" si="0"/>
        <v>324904642.85714281</v>
      </c>
      <c r="L17" s="45">
        <v>363893200</v>
      </c>
      <c r="M17" s="42"/>
    </row>
    <row r="18" spans="1:13" ht="91.5" customHeight="1" x14ac:dyDescent="0.25">
      <c r="A18" s="30">
        <v>8</v>
      </c>
      <c r="B18" s="60" t="s">
        <v>79</v>
      </c>
      <c r="C18" s="47" t="s">
        <v>30</v>
      </c>
      <c r="D18" s="45" t="s">
        <v>80</v>
      </c>
      <c r="E18" s="46" t="s">
        <v>46</v>
      </c>
      <c r="F18" s="45">
        <v>1</v>
      </c>
      <c r="G18" s="45">
        <v>157963000</v>
      </c>
      <c r="H18" s="45"/>
      <c r="I18" s="61" t="s">
        <v>70</v>
      </c>
      <c r="J18" s="20" t="s">
        <v>63</v>
      </c>
      <c r="K18" s="44">
        <f t="shared" si="0"/>
        <v>141038392.85714284</v>
      </c>
      <c r="L18" s="45">
        <v>157963000</v>
      </c>
      <c r="M18" s="42"/>
    </row>
    <row r="19" spans="1:13" ht="91.5" customHeight="1" x14ac:dyDescent="0.25">
      <c r="A19" s="30">
        <v>9</v>
      </c>
      <c r="B19" s="60" t="s">
        <v>88</v>
      </c>
      <c r="C19" s="47" t="s">
        <v>30</v>
      </c>
      <c r="D19" s="45" t="s">
        <v>81</v>
      </c>
      <c r="E19" s="46" t="s">
        <v>46</v>
      </c>
      <c r="F19" s="45">
        <v>1</v>
      </c>
      <c r="G19" s="45">
        <v>138808200</v>
      </c>
      <c r="H19" s="45"/>
      <c r="I19" s="61" t="s">
        <v>70</v>
      </c>
      <c r="J19" s="20" t="s">
        <v>63</v>
      </c>
      <c r="K19" s="44">
        <f t="shared" si="0"/>
        <v>123935892.85714285</v>
      </c>
      <c r="L19" s="45">
        <v>138808200</v>
      </c>
      <c r="M19" s="42"/>
    </row>
    <row r="20" spans="1:13" ht="91.5" customHeight="1" x14ac:dyDescent="0.25">
      <c r="A20" s="30">
        <v>10</v>
      </c>
      <c r="B20" s="60" t="s">
        <v>82</v>
      </c>
      <c r="C20" s="47" t="s">
        <v>30</v>
      </c>
      <c r="D20" s="45" t="s">
        <v>83</v>
      </c>
      <c r="E20" s="46" t="s">
        <v>46</v>
      </c>
      <c r="F20" s="45">
        <v>1</v>
      </c>
      <c r="G20" s="45">
        <v>73370000</v>
      </c>
      <c r="H20" s="45"/>
      <c r="I20" s="61" t="s">
        <v>70</v>
      </c>
      <c r="J20" s="20" t="s">
        <v>63</v>
      </c>
      <c r="K20" s="44">
        <f t="shared" si="0"/>
        <v>65508928.571428567</v>
      </c>
      <c r="L20" s="45">
        <v>73370000</v>
      </c>
      <c r="M20" s="42"/>
    </row>
    <row r="21" spans="1:13" ht="91.5" customHeight="1" x14ac:dyDescent="0.25">
      <c r="A21" s="30">
        <v>11</v>
      </c>
      <c r="B21" s="60" t="s">
        <v>84</v>
      </c>
      <c r="C21" s="47" t="s">
        <v>30</v>
      </c>
      <c r="D21" s="45" t="s">
        <v>85</v>
      </c>
      <c r="E21" s="46" t="s">
        <v>46</v>
      </c>
      <c r="F21" s="45">
        <v>2</v>
      </c>
      <c r="G21" s="45">
        <v>69862500</v>
      </c>
      <c r="H21" s="45"/>
      <c r="I21" s="61" t="s">
        <v>70</v>
      </c>
      <c r="J21" s="20" t="s">
        <v>63</v>
      </c>
      <c r="K21" s="44">
        <f t="shared" si="0"/>
        <v>124754464.28571427</v>
      </c>
      <c r="L21" s="45">
        <f>G21*F21</f>
        <v>139725000</v>
      </c>
      <c r="M21" s="42"/>
    </row>
    <row r="22" spans="1:13" ht="91.5" customHeight="1" x14ac:dyDescent="0.25">
      <c r="A22" s="44">
        <v>12</v>
      </c>
      <c r="B22" s="60" t="s">
        <v>86</v>
      </c>
      <c r="C22" s="47" t="s">
        <v>23</v>
      </c>
      <c r="D22" s="45" t="s">
        <v>87</v>
      </c>
      <c r="E22" s="46" t="s">
        <v>46</v>
      </c>
      <c r="F22" s="45">
        <v>1</v>
      </c>
      <c r="G22" s="45">
        <v>121522600</v>
      </c>
      <c r="H22" s="45"/>
      <c r="I22" s="58" t="s">
        <v>43</v>
      </c>
      <c r="J22" s="20" t="s">
        <v>63</v>
      </c>
      <c r="K22" s="44">
        <f t="shared" ref="K22:K31" si="2">L22/1.12</f>
        <v>108502321.42857142</v>
      </c>
      <c r="L22" s="71">
        <v>121522600</v>
      </c>
      <c r="M22" s="42"/>
    </row>
    <row r="23" spans="1:13" ht="91.5" customHeight="1" x14ac:dyDescent="0.25">
      <c r="A23" s="62">
        <v>13</v>
      </c>
      <c r="B23" s="45" t="s">
        <v>89</v>
      </c>
      <c r="C23" s="47" t="s">
        <v>30</v>
      </c>
      <c r="D23" s="45" t="s">
        <v>94</v>
      </c>
      <c r="E23" s="46" t="s">
        <v>46</v>
      </c>
      <c r="F23" s="45">
        <v>1</v>
      </c>
      <c r="G23" s="45">
        <v>10616000</v>
      </c>
      <c r="H23" s="45"/>
      <c r="I23" s="61" t="s">
        <v>43</v>
      </c>
      <c r="J23" s="47" t="s">
        <v>63</v>
      </c>
      <c r="K23" s="62">
        <f t="shared" si="2"/>
        <v>9478571.4285714272</v>
      </c>
      <c r="L23" s="45">
        <v>10616000</v>
      </c>
      <c r="M23" s="42"/>
    </row>
    <row r="24" spans="1:13" ht="91.5" customHeight="1" x14ac:dyDescent="0.25">
      <c r="A24" s="44">
        <v>14</v>
      </c>
      <c r="B24" s="60" t="s">
        <v>90</v>
      </c>
      <c r="C24" s="47" t="s">
        <v>30</v>
      </c>
      <c r="D24" s="60" t="s">
        <v>93</v>
      </c>
      <c r="E24" s="46" t="s">
        <v>46</v>
      </c>
      <c r="F24" s="45">
        <v>1</v>
      </c>
      <c r="G24" s="45">
        <v>13530000</v>
      </c>
      <c r="H24" s="45"/>
      <c r="I24" s="61" t="s">
        <v>43</v>
      </c>
      <c r="J24" s="20" t="s">
        <v>63</v>
      </c>
      <c r="K24" s="44">
        <f t="shared" si="2"/>
        <v>12080357.142857142</v>
      </c>
      <c r="L24" s="45">
        <v>13530000</v>
      </c>
      <c r="M24" s="42"/>
    </row>
    <row r="25" spans="1:13" ht="91.5" customHeight="1" x14ac:dyDescent="0.25">
      <c r="A25" s="30">
        <v>15</v>
      </c>
      <c r="B25" s="60" t="s">
        <v>91</v>
      </c>
      <c r="C25" s="47" t="s">
        <v>30</v>
      </c>
      <c r="D25" s="60" t="s">
        <v>92</v>
      </c>
      <c r="E25" s="46" t="s">
        <v>46</v>
      </c>
      <c r="F25" s="45">
        <v>1</v>
      </c>
      <c r="G25" s="45">
        <v>336000</v>
      </c>
      <c r="H25" s="45"/>
      <c r="I25" s="61" t="s">
        <v>43</v>
      </c>
      <c r="J25" s="20" t="s">
        <v>63</v>
      </c>
      <c r="K25" s="44">
        <f t="shared" si="2"/>
        <v>300000</v>
      </c>
      <c r="L25" s="45">
        <v>336000</v>
      </c>
      <c r="M25" s="42"/>
    </row>
    <row r="26" spans="1:13" ht="91.5" customHeight="1" x14ac:dyDescent="0.25">
      <c r="A26" s="44">
        <v>16</v>
      </c>
      <c r="B26" s="60" t="s">
        <v>95</v>
      </c>
      <c r="C26" s="47" t="s">
        <v>30</v>
      </c>
      <c r="D26" s="45" t="s">
        <v>96</v>
      </c>
      <c r="E26" s="46" t="s">
        <v>46</v>
      </c>
      <c r="F26" s="45">
        <v>1</v>
      </c>
      <c r="G26" s="45">
        <v>2937000</v>
      </c>
      <c r="H26" s="45"/>
      <c r="I26" s="61" t="s">
        <v>43</v>
      </c>
      <c r="J26" s="20" t="s">
        <v>63</v>
      </c>
      <c r="K26" s="44">
        <f t="shared" si="2"/>
        <v>2622321.4285714282</v>
      </c>
      <c r="L26" s="45">
        <v>2937000</v>
      </c>
      <c r="M26" s="42"/>
    </row>
    <row r="27" spans="1:13" ht="91.5" customHeight="1" x14ac:dyDescent="0.25">
      <c r="A27" s="30">
        <v>17</v>
      </c>
      <c r="B27" s="60" t="s">
        <v>97</v>
      </c>
      <c r="C27" s="47" t="s">
        <v>30</v>
      </c>
      <c r="D27" s="45" t="s">
        <v>98</v>
      </c>
      <c r="E27" s="46" t="s">
        <v>46</v>
      </c>
      <c r="F27" s="45">
        <v>1</v>
      </c>
      <c r="G27" s="45">
        <v>3450000</v>
      </c>
      <c r="H27" s="45"/>
      <c r="I27" s="61" t="s">
        <v>99</v>
      </c>
      <c r="J27" s="20" t="s">
        <v>63</v>
      </c>
      <c r="K27" s="44">
        <f t="shared" si="2"/>
        <v>3080357.1428571427</v>
      </c>
      <c r="L27" s="45">
        <v>3450000</v>
      </c>
      <c r="M27" s="42"/>
    </row>
    <row r="28" spans="1:13" ht="91.5" customHeight="1" x14ac:dyDescent="0.25">
      <c r="A28" s="44">
        <v>18</v>
      </c>
      <c r="B28" s="54" t="s">
        <v>100</v>
      </c>
      <c r="C28" s="47" t="s">
        <v>35</v>
      </c>
      <c r="D28" s="45" t="s">
        <v>101</v>
      </c>
      <c r="E28" s="46" t="s">
        <v>46</v>
      </c>
      <c r="F28" s="45">
        <v>1</v>
      </c>
      <c r="G28" s="45">
        <v>85077000</v>
      </c>
      <c r="H28" s="45"/>
      <c r="I28" s="61" t="s">
        <v>43</v>
      </c>
      <c r="J28" s="20" t="s">
        <v>63</v>
      </c>
      <c r="K28" s="44">
        <f t="shared" si="2"/>
        <v>75961607.142857134</v>
      </c>
      <c r="L28" s="45">
        <v>85077000</v>
      </c>
      <c r="M28" s="42"/>
    </row>
    <row r="29" spans="1:13" ht="91.5" customHeight="1" x14ac:dyDescent="0.25">
      <c r="A29" s="62">
        <v>19</v>
      </c>
      <c r="B29" s="63" t="s">
        <v>102</v>
      </c>
      <c r="C29" s="47" t="s">
        <v>23</v>
      </c>
      <c r="D29" s="45" t="s">
        <v>102</v>
      </c>
      <c r="E29" s="46" t="s">
        <v>22</v>
      </c>
      <c r="F29" s="45">
        <v>1</v>
      </c>
      <c r="G29" s="45">
        <v>80000000</v>
      </c>
      <c r="H29" s="45"/>
      <c r="I29" s="61" t="s">
        <v>43</v>
      </c>
      <c r="J29" s="47" t="s">
        <v>63</v>
      </c>
      <c r="K29" s="62">
        <f t="shared" si="2"/>
        <v>71428571.428571418</v>
      </c>
      <c r="L29" s="45">
        <v>80000000</v>
      </c>
      <c r="M29" s="42"/>
    </row>
    <row r="30" spans="1:13" ht="91.5" customHeight="1" x14ac:dyDescent="0.25">
      <c r="A30" s="62">
        <v>20</v>
      </c>
      <c r="B30" s="63" t="s">
        <v>103</v>
      </c>
      <c r="C30" s="47" t="s">
        <v>23</v>
      </c>
      <c r="D30" s="63" t="s">
        <v>103</v>
      </c>
      <c r="E30" s="46" t="s">
        <v>22</v>
      </c>
      <c r="F30" s="45">
        <v>1</v>
      </c>
      <c r="G30" s="45">
        <v>166000</v>
      </c>
      <c r="H30" s="45"/>
      <c r="I30" s="61" t="s">
        <v>43</v>
      </c>
      <c r="J30" s="47" t="s">
        <v>63</v>
      </c>
      <c r="K30" s="62">
        <f t="shared" si="2"/>
        <v>148214.28571428571</v>
      </c>
      <c r="L30" s="45">
        <v>166000</v>
      </c>
      <c r="M30" s="42"/>
    </row>
    <row r="31" spans="1:13" ht="91.5" customHeight="1" x14ac:dyDescent="0.25">
      <c r="A31" s="30">
        <v>21</v>
      </c>
      <c r="B31" s="54" t="s">
        <v>104</v>
      </c>
      <c r="C31" s="47" t="s">
        <v>23</v>
      </c>
      <c r="D31" s="54" t="s">
        <v>105</v>
      </c>
      <c r="E31" s="46" t="s">
        <v>22</v>
      </c>
      <c r="F31" s="45">
        <v>1</v>
      </c>
      <c r="G31" s="45">
        <v>11588000</v>
      </c>
      <c r="H31" s="45"/>
      <c r="I31" s="61" t="s">
        <v>43</v>
      </c>
      <c r="J31" s="20" t="s">
        <v>63</v>
      </c>
      <c r="K31" s="44">
        <f t="shared" si="2"/>
        <v>10346428.571428571</v>
      </c>
      <c r="L31" s="45">
        <v>11588000</v>
      </c>
      <c r="M31" s="42"/>
    </row>
    <row r="32" spans="1:13" x14ac:dyDescent="0.25">
      <c r="A32" s="69" t="s">
        <v>14</v>
      </c>
      <c r="B32" s="69"/>
      <c r="C32" s="69"/>
      <c r="D32" s="69"/>
      <c r="E32" s="69"/>
      <c r="F32" s="69"/>
      <c r="G32" s="69"/>
      <c r="H32" s="69"/>
      <c r="I32" s="69"/>
      <c r="J32" s="69"/>
      <c r="K32" s="48">
        <f>SUM(K11:K31)</f>
        <v>1729324107.1428571</v>
      </c>
      <c r="L32" s="48">
        <f t="shared" ref="L32" si="3">K32*1.12</f>
        <v>1936843000</v>
      </c>
    </row>
    <row r="34" spans="1:12" s="51" customFormat="1" ht="23.25" customHeight="1" x14ac:dyDescent="0.25">
      <c r="A34" s="66"/>
      <c r="B34" s="66"/>
      <c r="C34" s="66"/>
      <c r="D34" s="66"/>
      <c r="E34" s="66"/>
      <c r="F34" s="50"/>
      <c r="G34" s="50"/>
      <c r="H34" s="50"/>
      <c r="I34" s="50"/>
      <c r="J34" s="50"/>
      <c r="K34" s="50"/>
      <c r="L34" s="50"/>
    </row>
    <row r="35" spans="1:12" s="64" customFormat="1" ht="18.75" x14ac:dyDescent="0.25">
      <c r="B35" s="64" t="s">
        <v>106</v>
      </c>
      <c r="F35" s="64" t="s">
        <v>66</v>
      </c>
    </row>
  </sheetData>
  <mergeCells count="9">
    <mergeCell ref="A34:E34"/>
    <mergeCell ref="C9:K9"/>
    <mergeCell ref="D8:I8"/>
    <mergeCell ref="A32:J32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9" workbookViewId="0">
      <selection activeCell="P11" sqref="P11"/>
    </sheetView>
  </sheetViews>
  <sheetFormatPr defaultRowHeight="15" x14ac:dyDescent="0.25"/>
  <sheetData>
    <row r="1" spans="1:13" s="35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70"/>
      <c r="K1" s="70"/>
      <c r="L1" s="70"/>
      <c r="M1" s="70"/>
    </row>
    <row r="2" spans="1:13" s="35" customFormat="1" x14ac:dyDescent="0.25">
      <c r="A2" s="42"/>
      <c r="B2" s="42"/>
      <c r="C2" s="42"/>
      <c r="D2" s="42"/>
      <c r="E2" s="42"/>
      <c r="F2" s="42"/>
      <c r="G2" s="42"/>
      <c r="H2" s="42"/>
      <c r="I2" s="42"/>
      <c r="J2" s="70"/>
      <c r="K2" s="70"/>
      <c r="L2" s="70"/>
      <c r="M2" s="70"/>
    </row>
    <row r="3" spans="1:13" s="35" customFormat="1" x14ac:dyDescent="0.25">
      <c r="A3" s="42"/>
      <c r="B3" s="42"/>
      <c r="C3" s="42"/>
      <c r="D3" s="42"/>
      <c r="E3" s="42"/>
      <c r="F3" s="42"/>
      <c r="G3" s="42"/>
      <c r="H3" s="42"/>
      <c r="I3" s="42"/>
      <c r="J3" s="70" t="s">
        <v>0</v>
      </c>
      <c r="K3" s="70"/>
      <c r="L3" s="70"/>
      <c r="M3" s="21"/>
    </row>
    <row r="4" spans="1:13" s="35" customFormat="1" x14ac:dyDescent="0.25">
      <c r="A4" s="42"/>
      <c r="B4" s="42"/>
      <c r="C4" s="42"/>
      <c r="D4" s="42"/>
      <c r="E4" s="42"/>
      <c r="F4" s="23"/>
      <c r="G4" s="42"/>
      <c r="H4" s="42"/>
      <c r="I4" s="42"/>
      <c r="J4" s="70" t="s">
        <v>56</v>
      </c>
      <c r="K4" s="70"/>
      <c r="L4" s="70"/>
      <c r="M4" s="21"/>
    </row>
    <row r="5" spans="1:13" s="35" customFormat="1" x14ac:dyDescent="0.25">
      <c r="A5" s="42"/>
      <c r="B5" s="42"/>
      <c r="C5" s="42"/>
      <c r="D5" s="42"/>
      <c r="E5" s="42"/>
      <c r="F5" s="42"/>
      <c r="G5" s="42"/>
      <c r="H5" s="42"/>
      <c r="I5" s="42"/>
      <c r="J5" s="70" t="s">
        <v>57</v>
      </c>
      <c r="K5" s="70"/>
      <c r="L5" s="70"/>
      <c r="M5" s="21"/>
    </row>
    <row r="6" spans="1:13" s="35" customFormat="1" x14ac:dyDescent="0.25">
      <c r="A6" s="42"/>
      <c r="B6" s="42"/>
      <c r="C6" s="42"/>
      <c r="D6" s="42"/>
      <c r="E6" s="42"/>
      <c r="F6" s="42"/>
      <c r="G6" s="42"/>
      <c r="H6" s="42"/>
      <c r="I6" s="42"/>
      <c r="J6" s="70" t="s">
        <v>59</v>
      </c>
      <c r="K6" s="70"/>
      <c r="L6" s="70"/>
      <c r="M6" s="21"/>
    </row>
    <row r="7" spans="1:13" s="35" customFormat="1" x14ac:dyDescent="0.25">
      <c r="A7" s="42"/>
      <c r="B7" s="42"/>
      <c r="C7" s="42"/>
      <c r="D7" s="42"/>
      <c r="E7" s="42"/>
      <c r="F7" s="42"/>
      <c r="G7" s="42"/>
      <c r="H7" s="42"/>
      <c r="I7" s="42"/>
      <c r="J7" s="43"/>
      <c r="K7" s="43"/>
      <c r="L7" s="43"/>
      <c r="M7" s="21"/>
    </row>
    <row r="8" spans="1:13" s="35" customFormat="1" ht="15" customHeight="1" x14ac:dyDescent="0.25">
      <c r="A8" s="42"/>
      <c r="B8" s="42"/>
      <c r="C8" s="42"/>
      <c r="D8" s="68" t="s">
        <v>49</v>
      </c>
      <c r="E8" s="68"/>
      <c r="F8" s="68"/>
      <c r="G8" s="68"/>
      <c r="H8" s="68"/>
      <c r="I8" s="68"/>
      <c r="J8" s="43"/>
      <c r="K8" s="43"/>
      <c r="L8" s="43"/>
      <c r="M8" s="21"/>
    </row>
    <row r="9" spans="1:13" s="35" customFormat="1" ht="15" customHeight="1" x14ac:dyDescent="0.25">
      <c r="A9" s="42"/>
      <c r="B9" s="42"/>
      <c r="C9" s="67" t="s">
        <v>58</v>
      </c>
      <c r="D9" s="67"/>
      <c r="E9" s="67"/>
      <c r="F9" s="67"/>
      <c r="G9" s="67"/>
      <c r="H9" s="67"/>
      <c r="I9" s="67"/>
      <c r="J9" s="67"/>
      <c r="K9" s="67"/>
      <c r="L9" s="21"/>
      <c r="M9" s="21"/>
    </row>
    <row r="10" spans="1:13" s="35" customFormat="1" ht="128.25" x14ac:dyDescent="0.25">
      <c r="A10" s="41" t="s">
        <v>12</v>
      </c>
      <c r="B10" s="41" t="s">
        <v>1</v>
      </c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6</v>
      </c>
      <c r="H10" s="22"/>
      <c r="I10" s="41" t="s">
        <v>7</v>
      </c>
      <c r="J10" s="41" t="s">
        <v>8</v>
      </c>
      <c r="K10" s="41" t="s">
        <v>9</v>
      </c>
      <c r="L10" s="41" t="s">
        <v>10</v>
      </c>
      <c r="M10" s="19" t="s">
        <v>11</v>
      </c>
    </row>
    <row r="11" spans="1:13" s="5" customFormat="1" ht="270" x14ac:dyDescent="0.25">
      <c r="A11" s="4">
        <v>1</v>
      </c>
      <c r="B11" s="17" t="s">
        <v>20</v>
      </c>
      <c r="C11" s="18" t="s">
        <v>23</v>
      </c>
      <c r="D11" s="17" t="s">
        <v>20</v>
      </c>
      <c r="E11" s="8" t="s">
        <v>24</v>
      </c>
      <c r="F11" s="34">
        <v>118</v>
      </c>
      <c r="G11" s="34">
        <f>K11/F11</f>
        <v>1237.2881355932204</v>
      </c>
      <c r="H11" s="34"/>
      <c r="I11" s="2" t="s">
        <v>25</v>
      </c>
      <c r="J11" s="18" t="s">
        <v>13</v>
      </c>
      <c r="K11" s="4">
        <v>146000</v>
      </c>
      <c r="L11" s="8">
        <f t="shared" ref="L11:L34" si="0">K11*1.12</f>
        <v>163520.00000000003</v>
      </c>
      <c r="M11" s="3"/>
    </row>
    <row r="12" spans="1:13" s="5" customFormat="1" ht="165" x14ac:dyDescent="0.25">
      <c r="A12" s="4">
        <v>2</v>
      </c>
      <c r="B12" s="31" t="s">
        <v>21</v>
      </c>
      <c r="C12" s="18" t="s">
        <v>23</v>
      </c>
      <c r="D12" s="17" t="s">
        <v>19</v>
      </c>
      <c r="E12" s="8" t="s">
        <v>24</v>
      </c>
      <c r="F12" s="34">
        <v>118</v>
      </c>
      <c r="G12" s="34">
        <f>K12/F12</f>
        <v>180000</v>
      </c>
      <c r="H12" s="34"/>
      <c r="I12" s="2" t="s">
        <v>25</v>
      </c>
      <c r="J12" s="18" t="s">
        <v>13</v>
      </c>
      <c r="K12" s="4">
        <v>21240000</v>
      </c>
      <c r="L12" s="8">
        <f t="shared" si="0"/>
        <v>23788800.000000004</v>
      </c>
      <c r="M12" s="3"/>
    </row>
    <row r="13" spans="1:13" s="5" customFormat="1" ht="29.25" customHeight="1" x14ac:dyDescent="0.25">
      <c r="A13" s="4">
        <v>3</v>
      </c>
      <c r="B13" s="31" t="s">
        <v>41</v>
      </c>
      <c r="C13" s="18" t="s">
        <v>23</v>
      </c>
      <c r="D13" s="34" t="s">
        <v>41</v>
      </c>
      <c r="E13" s="8" t="s">
        <v>42</v>
      </c>
      <c r="F13" s="34"/>
      <c r="G13" s="34"/>
      <c r="H13" s="34"/>
      <c r="I13" s="2" t="s">
        <v>43</v>
      </c>
      <c r="J13" s="18" t="s">
        <v>44</v>
      </c>
      <c r="K13" s="4">
        <v>22015000</v>
      </c>
      <c r="L13" s="8">
        <f>K13*1.12</f>
        <v>24656800.000000004</v>
      </c>
      <c r="M13" s="3"/>
    </row>
    <row r="14" spans="1:13" s="25" customFormat="1" ht="120" x14ac:dyDescent="0.25">
      <c r="A14" s="4">
        <v>4</v>
      </c>
      <c r="B14" s="9" t="s">
        <v>45</v>
      </c>
      <c r="C14" s="26" t="s">
        <v>30</v>
      </c>
      <c r="D14" s="9" t="s">
        <v>45</v>
      </c>
      <c r="E14" s="10" t="s">
        <v>46</v>
      </c>
      <c r="F14" s="34">
        <v>1</v>
      </c>
      <c r="G14" s="11">
        <v>102318000</v>
      </c>
      <c r="H14" s="34"/>
      <c r="I14" s="18" t="s">
        <v>32</v>
      </c>
      <c r="J14" s="18" t="s">
        <v>13</v>
      </c>
      <c r="K14" s="7">
        <f>F14*G14</f>
        <v>102318000</v>
      </c>
      <c r="L14" s="10">
        <f t="shared" si="0"/>
        <v>114596160.00000001</v>
      </c>
      <c r="M14" s="29"/>
    </row>
    <row r="15" spans="1:13" s="5" customFormat="1" ht="345" x14ac:dyDescent="0.25">
      <c r="A15" s="4">
        <v>5</v>
      </c>
      <c r="B15" s="14" t="s">
        <v>47</v>
      </c>
      <c r="C15" s="18" t="s">
        <v>35</v>
      </c>
      <c r="D15" s="37" t="s">
        <v>60</v>
      </c>
      <c r="E15" s="8" t="s">
        <v>15</v>
      </c>
      <c r="F15" s="12">
        <v>1</v>
      </c>
      <c r="G15" s="13">
        <v>181500</v>
      </c>
      <c r="H15" s="34"/>
      <c r="I15" s="40" t="s">
        <v>48</v>
      </c>
      <c r="J15" s="18" t="s">
        <v>13</v>
      </c>
      <c r="K15" s="4">
        <f>F15*G15</f>
        <v>181500</v>
      </c>
      <c r="L15" s="8">
        <f t="shared" si="0"/>
        <v>203280.00000000003</v>
      </c>
      <c r="M15" s="3"/>
    </row>
    <row r="16" spans="1:13" s="5" customFormat="1" ht="120" x14ac:dyDescent="0.25">
      <c r="A16" s="4">
        <v>6</v>
      </c>
      <c r="B16" s="38" t="s">
        <v>51</v>
      </c>
      <c r="C16" s="18" t="s">
        <v>30</v>
      </c>
      <c r="D16" s="38" t="s">
        <v>51</v>
      </c>
      <c r="E16" s="10" t="s">
        <v>46</v>
      </c>
      <c r="F16" s="15">
        <v>1</v>
      </c>
      <c r="G16" s="15">
        <v>44300000</v>
      </c>
      <c r="H16" s="34"/>
      <c r="I16" s="2" t="s">
        <v>50</v>
      </c>
      <c r="J16" s="18" t="s">
        <v>13</v>
      </c>
      <c r="K16" s="4">
        <f t="shared" ref="K16:K17" si="1">F16*G16</f>
        <v>44300000</v>
      </c>
      <c r="L16" s="8">
        <f t="shared" si="0"/>
        <v>49616000.000000007</v>
      </c>
      <c r="M16" s="3"/>
    </row>
    <row r="17" spans="1:13" s="5" customFormat="1" ht="120" x14ac:dyDescent="0.25">
      <c r="A17" s="4">
        <v>7</v>
      </c>
      <c r="B17" s="38" t="s">
        <v>52</v>
      </c>
      <c r="C17" s="18" t="s">
        <v>30</v>
      </c>
      <c r="D17" s="38" t="s">
        <v>52</v>
      </c>
      <c r="E17" s="8" t="s">
        <v>46</v>
      </c>
      <c r="F17" s="15">
        <v>1</v>
      </c>
      <c r="G17" s="15">
        <v>102318000</v>
      </c>
      <c r="H17" s="34"/>
      <c r="I17" s="2" t="s">
        <v>50</v>
      </c>
      <c r="J17" s="18" t="s">
        <v>13</v>
      </c>
      <c r="K17" s="4">
        <f t="shared" si="1"/>
        <v>102318000</v>
      </c>
      <c r="L17" s="8">
        <f t="shared" si="0"/>
        <v>114596160.00000001</v>
      </c>
      <c r="M17" s="3"/>
    </row>
    <row r="18" spans="1:13" s="5" customFormat="1" ht="120" x14ac:dyDescent="0.25">
      <c r="A18" s="4">
        <v>8</v>
      </c>
      <c r="B18" s="9" t="s">
        <v>55</v>
      </c>
      <c r="C18" s="26" t="s">
        <v>35</v>
      </c>
      <c r="D18" s="9" t="s">
        <v>55</v>
      </c>
      <c r="E18" s="10" t="s">
        <v>15</v>
      </c>
      <c r="F18" s="34">
        <v>60</v>
      </c>
      <c r="G18" s="11">
        <v>20000</v>
      </c>
      <c r="H18" s="34"/>
      <c r="I18" s="16" t="s">
        <v>50</v>
      </c>
      <c r="J18" s="26" t="s">
        <v>13</v>
      </c>
      <c r="K18" s="7">
        <f>F18*G18</f>
        <v>1200000</v>
      </c>
      <c r="L18" s="10">
        <f t="shared" si="0"/>
        <v>1344000.0000000002</v>
      </c>
      <c r="M18" s="3"/>
    </row>
    <row r="19" spans="1:13" s="35" customFormat="1" ht="225" x14ac:dyDescent="0.25">
      <c r="A19" s="4">
        <v>9</v>
      </c>
      <c r="B19" s="34" t="s">
        <v>26</v>
      </c>
      <c r="C19" s="2" t="s">
        <v>30</v>
      </c>
      <c r="D19" s="34" t="s">
        <v>26</v>
      </c>
      <c r="E19" s="8" t="s">
        <v>22</v>
      </c>
      <c r="F19" s="6">
        <v>1</v>
      </c>
      <c r="G19" s="37">
        <f>H19*1000</f>
        <v>22500000</v>
      </c>
      <c r="H19" s="37">
        <f>22500000/1000</f>
        <v>22500</v>
      </c>
      <c r="I19" s="2" t="s">
        <v>53</v>
      </c>
      <c r="J19" s="18" t="s">
        <v>13</v>
      </c>
      <c r="K19" s="4">
        <f t="shared" ref="K19:K34" si="2">F19*G19</f>
        <v>22500000</v>
      </c>
      <c r="L19" s="8">
        <f t="shared" si="0"/>
        <v>25200000.000000004</v>
      </c>
      <c r="M19" s="42"/>
    </row>
    <row r="20" spans="1:13" s="35" customFormat="1" ht="120" x14ac:dyDescent="0.25">
      <c r="A20" s="4">
        <v>10</v>
      </c>
      <c r="B20" s="34" t="s">
        <v>16</v>
      </c>
      <c r="C20" s="2" t="s">
        <v>30</v>
      </c>
      <c r="D20" s="34" t="s">
        <v>16</v>
      </c>
      <c r="E20" s="8" t="s">
        <v>22</v>
      </c>
      <c r="F20" s="6">
        <v>2</v>
      </c>
      <c r="G20" s="37">
        <f>H20*1000</f>
        <v>15000000</v>
      </c>
      <c r="H20" s="37">
        <v>15000</v>
      </c>
      <c r="I20" s="2" t="s">
        <v>53</v>
      </c>
      <c r="J20" s="18" t="s">
        <v>13</v>
      </c>
      <c r="K20" s="4">
        <f t="shared" si="2"/>
        <v>30000000</v>
      </c>
      <c r="L20" s="8">
        <f t="shared" si="0"/>
        <v>33600000</v>
      </c>
      <c r="M20" s="42"/>
    </row>
    <row r="21" spans="1:13" s="35" customFormat="1" ht="180" x14ac:dyDescent="0.25">
      <c r="A21" s="4">
        <v>11</v>
      </c>
      <c r="B21" s="34" t="s">
        <v>27</v>
      </c>
      <c r="C21" s="2" t="s">
        <v>30</v>
      </c>
      <c r="D21" s="34" t="s">
        <v>27</v>
      </c>
      <c r="E21" s="8" t="s">
        <v>22</v>
      </c>
      <c r="F21" s="6">
        <v>2</v>
      </c>
      <c r="G21" s="37">
        <f>H21*1000</f>
        <v>15000000</v>
      </c>
      <c r="H21" s="37">
        <f>15000000/1000</f>
        <v>15000</v>
      </c>
      <c r="I21" s="2" t="s">
        <v>53</v>
      </c>
      <c r="J21" s="18" t="s">
        <v>13</v>
      </c>
      <c r="K21" s="4">
        <f t="shared" si="2"/>
        <v>30000000</v>
      </c>
      <c r="L21" s="8">
        <f t="shared" si="0"/>
        <v>33600000</v>
      </c>
      <c r="M21" s="42"/>
    </row>
    <row r="22" spans="1:13" s="35" customFormat="1" ht="270" x14ac:dyDescent="0.25">
      <c r="A22" s="4">
        <v>12</v>
      </c>
      <c r="B22" s="34" t="s">
        <v>28</v>
      </c>
      <c r="C22" s="2" t="s">
        <v>30</v>
      </c>
      <c r="D22" s="34" t="s">
        <v>28</v>
      </c>
      <c r="E22" s="8" t="s">
        <v>22</v>
      </c>
      <c r="F22" s="37">
        <v>1</v>
      </c>
      <c r="G22" s="37">
        <v>22499000</v>
      </c>
      <c r="H22" s="15">
        <v>22499</v>
      </c>
      <c r="I22" s="2" t="s">
        <v>53</v>
      </c>
      <c r="J22" s="18" t="s">
        <v>13</v>
      </c>
      <c r="K22" s="4">
        <f t="shared" si="2"/>
        <v>22499000</v>
      </c>
      <c r="L22" s="10">
        <f t="shared" si="0"/>
        <v>25198880.000000004</v>
      </c>
      <c r="M22" s="42"/>
    </row>
    <row r="23" spans="1:13" s="35" customFormat="1" ht="120" x14ac:dyDescent="0.25">
      <c r="A23" s="4">
        <v>13</v>
      </c>
      <c r="B23" s="34" t="s">
        <v>16</v>
      </c>
      <c r="C23" s="2" t="s">
        <v>30</v>
      </c>
      <c r="D23" s="34" t="s">
        <v>16</v>
      </c>
      <c r="E23" s="8" t="s">
        <v>22</v>
      </c>
      <c r="F23" s="6">
        <v>2</v>
      </c>
      <c r="G23" s="37">
        <f>H23*1000</f>
        <v>15000000</v>
      </c>
      <c r="H23" s="37">
        <v>15000</v>
      </c>
      <c r="I23" s="2" t="s">
        <v>53</v>
      </c>
      <c r="J23" s="18" t="s">
        <v>13</v>
      </c>
      <c r="K23" s="4">
        <f t="shared" si="2"/>
        <v>30000000</v>
      </c>
      <c r="L23" s="8">
        <f t="shared" si="0"/>
        <v>33600000</v>
      </c>
      <c r="M23" s="42"/>
    </row>
    <row r="24" spans="1:13" s="35" customFormat="1" ht="195" x14ac:dyDescent="0.25">
      <c r="A24" s="4">
        <v>14</v>
      </c>
      <c r="B24" s="34" t="s">
        <v>29</v>
      </c>
      <c r="C24" s="2" t="s">
        <v>30</v>
      </c>
      <c r="D24" s="34" t="s">
        <v>29</v>
      </c>
      <c r="E24" s="8" t="s">
        <v>22</v>
      </c>
      <c r="F24" s="6">
        <v>2</v>
      </c>
      <c r="G24" s="37">
        <f>H24*1000</f>
        <v>15000000</v>
      </c>
      <c r="H24" s="37">
        <f>15000000/1000</f>
        <v>15000</v>
      </c>
      <c r="I24" s="2" t="s">
        <v>53</v>
      </c>
      <c r="J24" s="18" t="s">
        <v>13</v>
      </c>
      <c r="K24" s="4">
        <f t="shared" si="2"/>
        <v>30000000</v>
      </c>
      <c r="L24" s="8">
        <f t="shared" si="0"/>
        <v>33600000</v>
      </c>
      <c r="M24" s="42"/>
    </row>
    <row r="25" spans="1:13" s="35" customFormat="1" ht="120" x14ac:dyDescent="0.25">
      <c r="A25" s="4">
        <v>15</v>
      </c>
      <c r="B25" s="34" t="s">
        <v>17</v>
      </c>
      <c r="C25" s="2" t="s">
        <v>35</v>
      </c>
      <c r="D25" s="34" t="s">
        <v>17</v>
      </c>
      <c r="E25" s="8" t="s">
        <v>22</v>
      </c>
      <c r="F25" s="6">
        <v>1</v>
      </c>
      <c r="G25" s="37">
        <f>H25*1000</f>
        <v>2500000</v>
      </c>
      <c r="H25" s="37">
        <v>2500</v>
      </c>
      <c r="I25" s="2" t="s">
        <v>53</v>
      </c>
      <c r="J25" s="18" t="s">
        <v>13</v>
      </c>
      <c r="K25" s="4">
        <f t="shared" si="2"/>
        <v>2500000</v>
      </c>
      <c r="L25" s="8">
        <f t="shared" si="0"/>
        <v>2800000.0000000005</v>
      </c>
      <c r="M25" s="42"/>
    </row>
    <row r="26" spans="1:13" s="35" customFormat="1" ht="120" x14ac:dyDescent="0.25">
      <c r="A26" s="4">
        <v>16</v>
      </c>
      <c r="B26" s="34" t="s">
        <v>31</v>
      </c>
      <c r="C26" s="2" t="s">
        <v>35</v>
      </c>
      <c r="D26" s="34" t="s">
        <v>31</v>
      </c>
      <c r="E26" s="8" t="s">
        <v>22</v>
      </c>
      <c r="F26" s="36">
        <v>1</v>
      </c>
      <c r="G26" s="34">
        <f>181440+272160</f>
        <v>453600</v>
      </c>
      <c r="H26" s="34"/>
      <c r="I26" s="18" t="s">
        <v>32</v>
      </c>
      <c r="J26" s="18" t="s">
        <v>13</v>
      </c>
      <c r="K26" s="4">
        <f t="shared" si="2"/>
        <v>453600</v>
      </c>
      <c r="L26" s="10">
        <f t="shared" si="0"/>
        <v>508032.00000000006</v>
      </c>
      <c r="M26" s="42"/>
    </row>
    <row r="27" spans="1:13" s="35" customFormat="1" ht="195" x14ac:dyDescent="0.25">
      <c r="A27" s="4">
        <v>17</v>
      </c>
      <c r="B27" s="34" t="s">
        <v>33</v>
      </c>
      <c r="C27" s="2" t="s">
        <v>35</v>
      </c>
      <c r="D27" s="34" t="s">
        <v>34</v>
      </c>
      <c r="E27" s="8" t="s">
        <v>22</v>
      </c>
      <c r="F27" s="36">
        <v>1</v>
      </c>
      <c r="G27" s="34">
        <v>1224000</v>
      </c>
      <c r="H27" s="34"/>
      <c r="I27" s="18" t="s">
        <v>32</v>
      </c>
      <c r="J27" s="18" t="s">
        <v>13</v>
      </c>
      <c r="K27" s="4">
        <f t="shared" si="2"/>
        <v>1224000</v>
      </c>
      <c r="L27" s="8">
        <f t="shared" si="0"/>
        <v>1370880.0000000002</v>
      </c>
      <c r="M27" s="42"/>
    </row>
    <row r="28" spans="1:13" s="35" customFormat="1" ht="120" x14ac:dyDescent="0.25">
      <c r="A28" s="4">
        <v>18</v>
      </c>
      <c r="B28" s="34" t="s">
        <v>38</v>
      </c>
      <c r="C28" s="2" t="s">
        <v>35</v>
      </c>
      <c r="D28" s="34" t="s">
        <v>38</v>
      </c>
      <c r="E28" s="8" t="s">
        <v>22</v>
      </c>
      <c r="F28" s="36">
        <v>1</v>
      </c>
      <c r="G28" s="34">
        <v>3540000</v>
      </c>
      <c r="H28" s="34"/>
      <c r="I28" s="18" t="s">
        <v>32</v>
      </c>
      <c r="J28" s="18" t="s">
        <v>13</v>
      </c>
      <c r="K28" s="4">
        <f t="shared" si="2"/>
        <v>3540000</v>
      </c>
      <c r="L28" s="8">
        <f t="shared" si="0"/>
        <v>3964800.0000000005</v>
      </c>
      <c r="M28" s="42"/>
    </row>
    <row r="29" spans="1:13" s="35" customFormat="1" ht="120.75" thickBot="1" x14ac:dyDescent="0.3">
      <c r="A29" s="4">
        <v>19</v>
      </c>
      <c r="B29" s="33" t="s">
        <v>39</v>
      </c>
      <c r="C29" s="2" t="s">
        <v>35</v>
      </c>
      <c r="D29" s="33" t="s">
        <v>39</v>
      </c>
      <c r="E29" s="8" t="s">
        <v>22</v>
      </c>
      <c r="F29" s="39">
        <v>1</v>
      </c>
      <c r="G29" s="34">
        <v>180000</v>
      </c>
      <c r="H29" s="34"/>
      <c r="I29" s="18" t="s">
        <v>32</v>
      </c>
      <c r="J29" s="18" t="s">
        <v>13</v>
      </c>
      <c r="K29" s="4">
        <f t="shared" si="2"/>
        <v>180000</v>
      </c>
      <c r="L29" s="8">
        <f t="shared" si="0"/>
        <v>201600.00000000003</v>
      </c>
      <c r="M29" s="42"/>
    </row>
    <row r="30" spans="1:13" s="35" customFormat="1" ht="180" x14ac:dyDescent="0.25">
      <c r="A30" s="4">
        <v>20</v>
      </c>
      <c r="B30" s="32" t="s">
        <v>40</v>
      </c>
      <c r="C30" s="2" t="s">
        <v>35</v>
      </c>
      <c r="D30" s="32" t="s">
        <v>36</v>
      </c>
      <c r="E30" s="8" t="s">
        <v>22</v>
      </c>
      <c r="F30" s="34">
        <v>1</v>
      </c>
      <c r="G30" s="1">
        <v>166005</v>
      </c>
      <c r="H30" s="34"/>
      <c r="I30" s="18" t="s">
        <v>32</v>
      </c>
      <c r="J30" s="18" t="s">
        <v>13</v>
      </c>
      <c r="K30" s="4">
        <f t="shared" si="2"/>
        <v>166005</v>
      </c>
      <c r="L30" s="10">
        <f t="shared" si="0"/>
        <v>185925.6</v>
      </c>
      <c r="M30" s="42"/>
    </row>
    <row r="31" spans="1:13" s="35" customFormat="1" ht="120" x14ac:dyDescent="0.25">
      <c r="A31" s="4">
        <v>21</v>
      </c>
      <c r="B31" s="32" t="s">
        <v>37</v>
      </c>
      <c r="C31" s="2" t="s">
        <v>35</v>
      </c>
      <c r="D31" s="32" t="s">
        <v>37</v>
      </c>
      <c r="E31" s="8" t="s">
        <v>22</v>
      </c>
      <c r="F31" s="34">
        <v>1</v>
      </c>
      <c r="G31" s="1">
        <v>275000</v>
      </c>
      <c r="H31" s="34"/>
      <c r="I31" s="18" t="s">
        <v>32</v>
      </c>
      <c r="J31" s="18" t="s">
        <v>13</v>
      </c>
      <c r="K31" s="4">
        <f t="shared" si="2"/>
        <v>275000</v>
      </c>
      <c r="L31" s="8">
        <f t="shared" si="0"/>
        <v>308000.00000000006</v>
      </c>
      <c r="M31" s="42"/>
    </row>
    <row r="32" spans="1:13" s="35" customFormat="1" ht="135" x14ac:dyDescent="0.25">
      <c r="A32" s="4">
        <v>22</v>
      </c>
      <c r="B32" s="32" t="s">
        <v>54</v>
      </c>
      <c r="C32" s="2" t="s">
        <v>35</v>
      </c>
      <c r="D32" s="32" t="s">
        <v>54</v>
      </c>
      <c r="E32" s="8" t="s">
        <v>22</v>
      </c>
      <c r="F32" s="34">
        <v>1</v>
      </c>
      <c r="G32" s="1">
        <v>125000</v>
      </c>
      <c r="H32" s="34"/>
      <c r="I32" s="18" t="s">
        <v>32</v>
      </c>
      <c r="J32" s="18" t="s">
        <v>13</v>
      </c>
      <c r="K32" s="4">
        <f t="shared" si="2"/>
        <v>125000</v>
      </c>
      <c r="L32" s="8">
        <f t="shared" si="0"/>
        <v>140000</v>
      </c>
      <c r="M32" s="42"/>
    </row>
    <row r="33" spans="1:13" s="27" customFormat="1" ht="120" x14ac:dyDescent="0.25">
      <c r="A33" s="4">
        <v>23</v>
      </c>
      <c r="B33" s="34" t="s">
        <v>18</v>
      </c>
      <c r="C33" s="26" t="s">
        <v>23</v>
      </c>
      <c r="D33" s="34" t="s">
        <v>18</v>
      </c>
      <c r="E33" s="10" t="s">
        <v>22</v>
      </c>
      <c r="F33" s="34">
        <v>1</v>
      </c>
      <c r="G33" s="24">
        <v>157452000</v>
      </c>
      <c r="H33" s="34"/>
      <c r="I33" s="26" t="s">
        <v>32</v>
      </c>
      <c r="J33" s="26" t="s">
        <v>13</v>
      </c>
      <c r="K33" s="7">
        <f t="shared" si="2"/>
        <v>157452000</v>
      </c>
      <c r="L33" s="8">
        <f t="shared" si="0"/>
        <v>176346240.00000003</v>
      </c>
      <c r="M33" s="28"/>
    </row>
    <row r="34" spans="1:13" s="27" customFormat="1" ht="125.25" customHeight="1" x14ac:dyDescent="0.25">
      <c r="A34" s="4">
        <v>24</v>
      </c>
      <c r="B34" s="34" t="s">
        <v>18</v>
      </c>
      <c r="C34" s="26" t="s">
        <v>23</v>
      </c>
      <c r="D34" s="34" t="s">
        <v>18</v>
      </c>
      <c r="E34" s="10" t="s">
        <v>22</v>
      </c>
      <c r="F34" s="34">
        <v>1</v>
      </c>
      <c r="G34" s="24">
        <v>230500000</v>
      </c>
      <c r="H34" s="34"/>
      <c r="I34" s="26" t="s">
        <v>32</v>
      </c>
      <c r="J34" s="26" t="s">
        <v>13</v>
      </c>
      <c r="K34" s="7">
        <f t="shared" si="2"/>
        <v>230500000</v>
      </c>
      <c r="L34" s="10">
        <f t="shared" si="0"/>
        <v>258160000.00000003</v>
      </c>
      <c r="M34" s="28"/>
    </row>
  </sheetData>
  <mergeCells count="7">
    <mergeCell ref="C9:K9"/>
    <mergeCell ref="J1:M2"/>
    <mergeCell ref="J3:L3"/>
    <mergeCell ref="J4:L4"/>
    <mergeCell ref="J5:L5"/>
    <mergeCell ref="J6:L6"/>
    <mergeCell ref="D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2011-05-31T09:21:12Z</cp:lastPrinted>
  <dcterms:created xsi:type="dcterms:W3CDTF">2010-11-22T12:00:33Z</dcterms:created>
  <dcterms:modified xsi:type="dcterms:W3CDTF">2011-05-31T13:37:26Z</dcterms:modified>
</cp:coreProperties>
</file>