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440" windowHeight="9735"/>
  </bookViews>
  <sheets>
    <sheet name="31,12,2013" sheetId="4" r:id="rId1"/>
  </sheets>
  <externalReferences>
    <externalReference r:id="rId2"/>
  </externalReferences>
  <definedNames>
    <definedName name="_Fill" hidden="1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движение" hidden="1">{#N/A,#N/A,FALSE,"Лист15"}</definedName>
    <definedName name="кал" hidden="1">{#N/A,#N/A,FALSE,"Лист15"}</definedName>
    <definedName name="коммунальные" hidden="1">#REF!</definedName>
    <definedName name="материалы" hidden="1">{#N/A,#N/A,FALSE,"Лист15"}</definedName>
    <definedName name="МКС" hidden="1">{#N/A,#N/A,FALSE,"Лист15"}</definedName>
    <definedName name="пре" hidden="1">{#N/A,#N/A,FALSE,"Лист15"}</definedName>
    <definedName name="пролграаммм" hidden="1">{#N/A,#N/A,FALSE,"Лист15"}</definedName>
    <definedName name="проч" hidden="1">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49" i="4" l="1"/>
  <c r="I48" i="4"/>
  <c r="I47" i="4"/>
  <c r="I46" i="4"/>
  <c r="J44" i="4"/>
  <c r="I44" i="4"/>
  <c r="J43" i="4"/>
  <c r="J42" i="4"/>
  <c r="J41" i="4"/>
  <c r="I41" i="4"/>
  <c r="J40" i="4"/>
  <c r="I40" i="4"/>
  <c r="J39" i="4"/>
  <c r="I39" i="4"/>
  <c r="J38" i="4"/>
  <c r="H38" i="4"/>
  <c r="I38" i="4" s="1"/>
  <c r="J37" i="4"/>
  <c r="H37" i="4"/>
  <c r="H50" i="4" s="1"/>
  <c r="I36" i="4"/>
  <c r="J30" i="4"/>
  <c r="I30" i="4"/>
  <c r="H30" i="4"/>
  <c r="J28" i="4"/>
  <c r="H28" i="4"/>
  <c r="I28" i="4" s="1"/>
  <c r="J27" i="4"/>
  <c r="H27" i="4"/>
  <c r="H31" i="4" s="1"/>
  <c r="I50" i="4" l="1"/>
  <c r="I51" i="4" s="1"/>
  <c r="I52" i="4" s="1"/>
  <c r="H51" i="4"/>
  <c r="H52" i="4" s="1"/>
  <c r="I27" i="4"/>
  <c r="I31" i="4" s="1"/>
  <c r="I37" i="4"/>
</calcChain>
</file>

<file path=xl/sharedStrings.xml><?xml version="1.0" encoding="utf-8"?>
<sst xmlns="http://schemas.openxmlformats.org/spreadsheetml/2006/main" count="130" uniqueCount="77">
  <si>
    <t xml:space="preserve">Приложение к приказу  Директора частного учреждения </t>
  </si>
  <si>
    <t xml:space="preserve">Дирекция строящегося предприятия </t>
  </si>
  <si>
    <t>ЧУ "Дирекция строящегося предприятия"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</si>
  <si>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</si>
  <si>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</si>
  <si>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</si>
  <si>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</si>
  <si>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</si>
  <si>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</si>
  <si>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</si>
  <si>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</si>
  <si>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</si>
  <si>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</si>
  <si>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</si>
  <si>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</si>
  <si>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</si>
  <si>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</si>
  <si>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</si>
  <si>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</si>
  <si>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</si>
  <si>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услуга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</si>
  <si>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</si>
  <si>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</si>
  <si>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</si>
  <si>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</si>
  <si>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</si>
  <si>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</si>
  <si>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</si>
  <si>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</si>
  <si>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</si>
  <si>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</si>
  <si>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</si>
  <si>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Имущественный найм (аренда) служебного нежилого помещения</t>
  </si>
  <si>
    <t>пп. 36) п. 15 Правил</t>
  </si>
  <si>
    <t>Аренда транспортного средства (с экипажем)</t>
  </si>
  <si>
    <t>Аренда автотранспорта для первого руководителя за 12 мес.</t>
  </si>
  <si>
    <t>Аренда автотранспорта для руководителя проекта за 12 мес.</t>
  </si>
  <si>
    <t>Услуги корпоративной сотовой связи</t>
  </si>
  <si>
    <t>Услуги обязательного страхования работника от несчастных случаев при исполнении им трудовых (служебных) обязанностей</t>
  </si>
  <si>
    <t>Обязательное страхование работника от несчастных случаев при исполнении им трудовых (служебных) обязательств</t>
  </si>
  <si>
    <t xml:space="preserve">Услуги по добровольному страхованию на случай болезни </t>
  </si>
  <si>
    <t>Страхование на случаи болезни для работников ЧУ "Дирекция строящегося предприятия"</t>
  </si>
  <si>
    <t xml:space="preserve">Корпоротивное мероприятие "Проведение Нового года" </t>
  </si>
  <si>
    <t>Корпоративное мероприятие</t>
  </si>
  <si>
    <t>Услуги по письменному переводу</t>
  </si>
  <si>
    <t>Услуги по письменному переводу текстовой иинформации с русского на государственный и английский язык</t>
  </si>
  <si>
    <t>пп. 41) п. 15 Правил</t>
  </si>
  <si>
    <t>Итого по разделу 2:</t>
  </si>
  <si>
    <t>ВСЕГО (раздел1+
раздел2):</t>
  </si>
  <si>
    <t>План закупок товаров, работ, услуг на 2014 год</t>
  </si>
  <si>
    <t>г.Астана
пр. Кабанбай батыра, 54</t>
  </si>
  <si>
    <t>Служебные нежилые помещения с имуществом, общей площадью 2514 кв.м.- за 12 мес.</t>
  </si>
  <si>
    <t>Аренда автобуса</t>
  </si>
  <si>
    <t>пп.34) п. 15 Правил</t>
  </si>
  <si>
    <t>пп. 4) п. 15 Правил</t>
  </si>
  <si>
    <t>Услуги по подготовке и получению исходно-разрешительной, разрешительной документации</t>
  </si>
  <si>
    <t>от 27 декабря 2013 года № 55-пр</t>
  </si>
  <si>
    <t>Усулуги по подготовке и получению исходно-разрешительной, разрешительной документации</t>
  </si>
  <si>
    <t>Подготовка документов для строительства</t>
  </si>
  <si>
    <t>Оформление договора аренды и изготовление идентификационного докуменат на земельный участок по ПК 5 (Спортивное сооружение) 2 очереди строительства НОК , по адресу г.Астана, пр.Туран 64/3, площадью 0,6285 га.</t>
  </si>
  <si>
    <t>Составление проекта по образованию землепользователей на земельный участок по адресу г.Астана, район пересечения пр.Туран, пр. кабанбай батыра бен Талал и ул.31, площадью 95,2296 га.</t>
  </si>
  <si>
    <t>Оформление договора аренды и изготовление идентификационного докуменат на земельный участок под строительство НОК, по адресу г.Астана, район пересечения пр.Туран, пр. Кабанбай батыра, бен Талал и ул.31,площадью 95,2296 га.</t>
  </si>
  <si>
    <t>Менеджер по экономическому планированию и анализу</t>
  </si>
  <si>
    <t>тел.70-94-35</t>
  </si>
  <si>
    <t>Мусабекова Л.Д.</t>
  </si>
  <si>
    <t>Канцелярские товары</t>
  </si>
  <si>
    <t>комплект</t>
  </si>
  <si>
    <t>г. Астана, пр. Кабанбай батыра,53</t>
  </si>
  <si>
    <t>Исключен</t>
  </si>
  <si>
    <t>Исключена</t>
  </si>
  <si>
    <t xml:space="preserve">1 (один)  календарный месяц со дня подписангия договора </t>
  </si>
  <si>
    <t>Ед. измерения 
(в соответствии с МКЕИ)**</t>
  </si>
  <si>
    <t>3-81</t>
  </si>
  <si>
    <t xml:space="preserve">Приказ от 31 декабря 2013 г.  № 60-пр. о внесении изменений и/или дополнений </t>
  </si>
  <si>
    <t>С даты вступления 
в силу договора 
по 31.12.2014 г.</t>
  </si>
  <si>
    <t xml:space="preserve">1 (один)  календарный месяц со дня подписания договора </t>
  </si>
  <si>
    <t>Исполнитель: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</si>
</sst>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1" formatCode="_-* #,##0_р_._-;\-* #,##0_р_._-;_-* &quot;-&quot;_р_._-;_-@_-"/>
    <numFmt numFmtId="43" formatCode="_-* #,##0.00_р_._-;\-* #,##0.00_р_._-;_-* &quot;-&quot;??_р_._-;_-@_-"/>
    <numFmt numFmtId="164" formatCode="[$-419]mmmm\ yyyy;@"/>
    <numFmt numFmtId="165" formatCode="_(* #,##0_);_(* \(#,##0\);_(* &quot;-&quot;_);_(@_)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_(&quot;$&quot;* #,##0_);_(&quot;$&quot;* \(#,##0\);_(&quot;$&quot;* &quot;-&quot;_);_(@_)"/>
    <numFmt numFmtId="197" formatCode="&quot;$&quot;#,##0.00_);[Red]\(&quot;$&quot;#,##0.00\)"/>
    <numFmt numFmtId="198" formatCode="_(* #,##0.00_);_(* \(#,##0.00\);_(* &quot;-&quot;??_);_(@_)"/>
    <numFmt numFmtId="199" formatCode="0.0%"/>
    <numFmt numFmtId="200" formatCode="#,##0_ ;\-#,##0\ "/>
    <numFmt numFmtId="201" formatCode="%#.00"/>
    <numFmt numFmtId="202" formatCode="_-* #,##0.00_-;\-* #,##0.00_-;_-* &quot;-&quot;??_-;_-@_-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b/>
      <sz val="10"/>
      <color rgb="FF20202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8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166" fontId="5" fillId="0" borderId="5">
      <protection locked="0"/>
    </xf>
    <xf numFmtId="166" fontId="5" fillId="0" borderId="5">
      <protection locked="0"/>
    </xf>
    <xf numFmtId="0" fontId="6" fillId="0" borderId="0"/>
    <xf numFmtId="0" fontId="6" fillId="0" borderId="0"/>
    <xf numFmtId="4" fontId="5" fillId="0" borderId="0">
      <protection locked="0"/>
    </xf>
    <xf numFmtId="4" fontId="5" fillId="0" borderId="0">
      <protection locked="0"/>
    </xf>
    <xf numFmtId="167" fontId="5" fillId="0" borderId="0">
      <protection locked="0"/>
    </xf>
    <xf numFmtId="167" fontId="5" fillId="0" borderId="0">
      <protection locked="0"/>
    </xf>
    <xf numFmtId="4" fontId="5" fillId="0" borderId="0">
      <protection locked="0"/>
    </xf>
    <xf numFmtId="4" fontId="5" fillId="0" borderId="0">
      <protection locked="0"/>
    </xf>
    <xf numFmtId="167" fontId="5" fillId="0" borderId="0">
      <protection locked="0"/>
    </xf>
    <xf numFmtId="167" fontId="5" fillId="0" borderId="0">
      <protection locked="0"/>
    </xf>
    <xf numFmtId="4" fontId="5" fillId="0" borderId="0">
      <protection locked="0"/>
    </xf>
    <xf numFmtId="167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6" fontId="5" fillId="0" borderId="5">
      <protection locked="0"/>
    </xf>
    <xf numFmtId="166" fontId="5" fillId="0" borderId="5">
      <protection locked="0"/>
    </xf>
    <xf numFmtId="166" fontId="7" fillId="0" borderId="0">
      <protection locked="0"/>
    </xf>
    <xf numFmtId="166" fontId="7" fillId="0" borderId="0">
      <protection locked="0"/>
    </xf>
    <xf numFmtId="166" fontId="5" fillId="0" borderId="5">
      <protection locked="0"/>
    </xf>
    <xf numFmtId="0" fontId="4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169" fontId="2" fillId="0" borderId="0" applyFill="0" applyBorder="0">
      <alignment vertical="top"/>
    </xf>
    <xf numFmtId="170" fontId="2" fillId="0" borderId="0" applyFill="0" applyBorder="0">
      <alignment vertical="top"/>
    </xf>
    <xf numFmtId="171" fontId="2" fillId="0" borderId="0" applyFill="0" applyBorder="0">
      <alignment vertical="top"/>
    </xf>
    <xf numFmtId="172" fontId="2" fillId="0" borderId="0" applyFill="0" applyBorder="0">
      <alignment vertical="top"/>
    </xf>
    <xf numFmtId="173" fontId="2" fillId="0" borderId="0" applyFill="0" applyBorder="0">
      <alignment vertical="top"/>
    </xf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176" fontId="2" fillId="0" borderId="0" applyFill="0" applyBorder="0">
      <alignment vertical="top"/>
    </xf>
    <xf numFmtId="177" fontId="2" fillId="0" borderId="0" applyFill="0" applyBorder="0">
      <alignment vertical="top"/>
    </xf>
    <xf numFmtId="178" fontId="2" fillId="0" borderId="0" applyFill="0" applyBorder="0">
      <alignment vertical="top"/>
    </xf>
    <xf numFmtId="179" fontId="2" fillId="0" borderId="0" applyFill="0" applyBorder="0">
      <alignment vertical="top"/>
    </xf>
    <xf numFmtId="179" fontId="2" fillId="0" borderId="0" applyFill="0" applyBorder="0">
      <alignment horizontal="center" vertical="top"/>
    </xf>
    <xf numFmtId="180" fontId="2" fillId="0" borderId="0" applyFill="0" applyBorder="0">
      <alignment vertical="top"/>
    </xf>
    <xf numFmtId="181" fontId="2" fillId="0" borderId="0" applyFill="0" applyBorder="0">
      <alignment vertical="top"/>
    </xf>
    <xf numFmtId="182" fontId="2" fillId="0" borderId="0" applyFill="0" applyBorder="0">
      <alignment vertical="top"/>
    </xf>
    <xf numFmtId="183" fontId="2" fillId="0" borderId="0" applyFill="0" applyBorder="0">
      <alignment vertical="top"/>
    </xf>
    <xf numFmtId="184" fontId="10" fillId="0" borderId="0" applyFill="0" applyBorder="0">
      <alignment vertical="top"/>
    </xf>
    <xf numFmtId="185" fontId="2" fillId="0" borderId="0" applyFill="0" applyBorder="0">
      <alignment vertical="top"/>
    </xf>
    <xf numFmtId="186" fontId="2" fillId="0" borderId="0" applyFill="0" applyBorder="0">
      <alignment vertical="top"/>
    </xf>
    <xf numFmtId="187" fontId="2" fillId="0" borderId="0" applyFill="0" applyBorder="0">
      <alignment vertical="top"/>
    </xf>
    <xf numFmtId="188" fontId="2" fillId="0" borderId="0" applyFill="0" applyBorder="0">
      <alignment vertical="top"/>
    </xf>
    <xf numFmtId="189" fontId="2" fillId="0" borderId="0" applyFill="0" applyBorder="0">
      <alignment vertical="top"/>
    </xf>
    <xf numFmtId="190" fontId="2" fillId="0" borderId="0" applyFill="0" applyBorder="0">
      <alignment vertical="top"/>
    </xf>
    <xf numFmtId="191" fontId="2" fillId="0" borderId="0" applyFill="0" applyBorder="0">
      <alignment vertical="top"/>
    </xf>
    <xf numFmtId="0" fontId="11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0" fontId="8" fillId="0" borderId="0"/>
    <xf numFmtId="0" fontId="8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73" fontId="17" fillId="0" borderId="0" applyFill="0" applyBorder="0">
      <alignment vertical="top"/>
      <protection locked="0"/>
    </xf>
    <xf numFmtId="174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0" fontId="18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190" fontId="17" fillId="0" borderId="0" applyFill="0" applyBorder="0">
      <alignment vertical="top"/>
      <protection locked="0"/>
    </xf>
    <xf numFmtId="191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2" fillId="0" borderId="0" applyFill="0" applyBorder="0">
      <alignment vertical="top"/>
    </xf>
    <xf numFmtId="0" fontId="2" fillId="0" borderId="0" applyFill="0" applyBorder="0">
      <alignment vertical="top" wrapText="1"/>
    </xf>
    <xf numFmtId="0" fontId="4" fillId="0" borderId="0"/>
    <xf numFmtId="0" fontId="4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2" fillId="0" borderId="0" applyFill="0" applyBorder="0">
      <alignment vertical="top"/>
    </xf>
    <xf numFmtId="0" fontId="2" fillId="0" borderId="0" applyFill="0" applyBorder="0">
      <alignment horizontal="left" vertical="top" indent="1"/>
    </xf>
    <xf numFmtId="0" fontId="2" fillId="0" borderId="0" applyFill="0" applyBorder="0">
      <alignment horizontal="left" vertical="top" indent="2"/>
    </xf>
    <xf numFmtId="0" fontId="2" fillId="0" borderId="0" applyFill="0" applyBorder="0">
      <alignment horizontal="left" vertical="top" indent="3"/>
    </xf>
    <xf numFmtId="0" fontId="2" fillId="0" borderId="0" applyFill="0" applyBorder="0">
      <alignment horizontal="left" vertical="top" indent="4"/>
    </xf>
    <xf numFmtId="0" fontId="2" fillId="0" borderId="0" applyFill="0" applyBorder="0">
      <alignment horizontal="center"/>
    </xf>
    <xf numFmtId="0" fontId="2" fillId="0" borderId="0" applyFill="0" applyBorder="0">
      <alignment horizontal="center" wrapText="1"/>
    </xf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195" fontId="22" fillId="0" borderId="1" applyBorder="0">
      <protection hidden="1"/>
    </xf>
    <xf numFmtId="195" fontId="22" fillId="0" borderId="1" applyBorder="0">
      <protection hidden="1"/>
    </xf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96" fontId="26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6" fillId="0" borderId="0" applyFont="0" applyFill="0" applyBorder="0" applyAlignment="0" applyProtection="0"/>
    <xf numFmtId="196" fontId="27" fillId="0" borderId="0" applyFon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4" fillId="0" borderId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Fill="0" applyBorder="0"/>
    <xf numFmtId="0" fontId="36" fillId="0" borderId="0"/>
    <xf numFmtId="0" fontId="1" fillId="0" borderId="0"/>
    <xf numFmtId="0" fontId="8" fillId="0" borderId="0"/>
    <xf numFmtId="0" fontId="3" fillId="0" borderId="0"/>
    <xf numFmtId="0" fontId="1" fillId="0" borderId="0"/>
    <xf numFmtId="0" fontId="4" fillId="0" borderId="0"/>
    <xf numFmtId="0" fontId="37" fillId="0" borderId="0"/>
    <xf numFmtId="0" fontId="38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14" applyNumberFormat="0" applyFill="0" applyAlignment="0" applyProtection="0"/>
    <xf numFmtId="0" fontId="41" fillId="0" borderId="0"/>
    <xf numFmtId="0" fontId="42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>
      <protection locked="0"/>
    </xf>
    <xf numFmtId="166" fontId="7" fillId="0" borderId="0">
      <protection locked="0"/>
    </xf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0" fontId="43" fillId="6" borderId="0" applyNumberFormat="0" applyBorder="0" applyAlignment="0" applyProtection="0"/>
    <xf numFmtId="201" fontId="5" fillId="0" borderId="0">
      <protection locked="0"/>
    </xf>
    <xf numFmtId="201" fontId="5" fillId="0" borderId="0">
      <protection locked="0"/>
    </xf>
    <xf numFmtId="0" fontId="44" fillId="0" borderId="0">
      <alignment vertical="center"/>
    </xf>
    <xf numFmtId="0" fontId="4" fillId="0" borderId="0"/>
    <xf numFmtId="0" fontId="26" fillId="0" borderId="0"/>
    <xf numFmtId="0" fontId="4" fillId="0" borderId="0"/>
    <xf numFmtId="0" fontId="1" fillId="0" borderId="0"/>
    <xf numFmtId="198" fontId="8" fillId="0" borderId="0" applyFont="0" applyFill="0" applyBorder="0" applyAlignment="0" applyProtection="0"/>
    <xf numFmtId="0" fontId="44" fillId="0" borderId="0"/>
    <xf numFmtId="19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0" borderId="0"/>
    <xf numFmtId="196" fontId="46" fillId="0" borderId="0" applyFont="0" applyFill="0" applyBorder="0" applyAlignment="0" applyProtection="0"/>
    <xf numFmtId="196" fontId="46" fillId="0" borderId="0" applyFont="0" applyFill="0" applyBorder="0" applyAlignment="0" applyProtection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196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0" fontId="8" fillId="0" borderId="0"/>
    <xf numFmtId="0" fontId="3" fillId="0" borderId="0"/>
    <xf numFmtId="19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6" fillId="0" borderId="0"/>
    <xf numFmtId="0" fontId="3" fillId="0" borderId="0"/>
    <xf numFmtId="43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4" fillId="0" borderId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94">
    <xf numFmtId="0" fontId="0" fillId="0" borderId="0" xfId="0"/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3" fontId="49" fillId="0" borderId="0" xfId="0" applyNumberFormat="1" applyFont="1" applyFill="1" applyBorder="1" applyAlignment="1">
      <alignment vertical="center" wrapText="1"/>
    </xf>
    <xf numFmtId="3" fontId="49" fillId="0" borderId="0" xfId="0" applyNumberFormat="1" applyFont="1" applyFill="1" applyBorder="1" applyAlignment="1">
      <alignment horizontal="left" vertical="center" wrapText="1"/>
    </xf>
    <xf numFmtId="3" fontId="49" fillId="0" borderId="0" xfId="0" applyNumberFormat="1" applyFont="1" applyFill="1" applyBorder="1" applyAlignment="1">
      <alignment vertical="center"/>
    </xf>
    <xf numFmtId="3" fontId="49" fillId="0" borderId="0" xfId="0" applyNumberFormat="1" applyFont="1" applyFill="1" applyBorder="1" applyAlignment="1">
      <alignment horizontal="left" vertical="center" wrapText="1"/>
    </xf>
    <xf numFmtId="3" fontId="22" fillId="0" borderId="0" xfId="0" applyNumberFormat="1" applyFont="1" applyFill="1" applyBorder="1" applyAlignment="1">
      <alignment vertical="center"/>
    </xf>
    <xf numFmtId="3" fontId="49" fillId="0" borderId="0" xfId="0" applyNumberFormat="1" applyFont="1" applyFill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Fill="1" applyAlignment="1">
      <alignment vertical="center" wrapText="1"/>
    </xf>
    <xf numFmtId="0" fontId="48" fillId="0" borderId="0" xfId="0" applyFont="1" applyFill="1" applyAlignment="1">
      <alignment horizontal="right" vertical="center" wrapText="1"/>
    </xf>
    <xf numFmtId="3" fontId="4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right"/>
    </xf>
    <xf numFmtId="0" fontId="48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right" vertical="center" wrapText="1"/>
    </xf>
    <xf numFmtId="0" fontId="49" fillId="2" borderId="2" xfId="0" applyFont="1" applyFill="1" applyBorder="1" applyAlignment="1">
      <alignment vertical="center"/>
    </xf>
    <xf numFmtId="0" fontId="49" fillId="2" borderId="3" xfId="0" applyFont="1" applyFill="1" applyBorder="1" applyAlignment="1">
      <alignment vertical="center"/>
    </xf>
    <xf numFmtId="0" fontId="49" fillId="2" borderId="3" xfId="0" applyFont="1" applyFill="1" applyBorder="1" applyAlignment="1">
      <alignment horizontal="right" vertical="center"/>
    </xf>
    <xf numFmtId="0" fontId="49" fillId="2" borderId="4" xfId="0" applyFont="1" applyFill="1" applyBorder="1" applyAlignment="1">
      <alignment vertical="center"/>
    </xf>
    <xf numFmtId="0" fontId="49" fillId="2" borderId="2" xfId="0" applyFont="1" applyFill="1" applyBorder="1" applyAlignment="1">
      <alignment vertical="center" wrapText="1"/>
    </xf>
    <xf numFmtId="0" fontId="49" fillId="2" borderId="3" xfId="0" applyFont="1" applyFill="1" applyBorder="1" applyAlignment="1">
      <alignment vertical="center" wrapText="1"/>
    </xf>
    <xf numFmtId="0" fontId="49" fillId="2" borderId="3" xfId="0" applyFont="1" applyFill="1" applyBorder="1" applyAlignment="1">
      <alignment horizontal="right" vertical="center" wrapText="1"/>
    </xf>
    <xf numFmtId="0" fontId="49" fillId="2" borderId="4" xfId="0" applyFont="1" applyFill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9" fillId="2" borderId="1" xfId="0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center"/>
    </xf>
    <xf numFmtId="4" fontId="48" fillId="2" borderId="1" xfId="0" applyNumberFormat="1" applyFont="1" applyFill="1" applyBorder="1" applyAlignment="1">
      <alignment horizontal="right" vertical="center" wrapText="1"/>
    </xf>
    <xf numFmtId="0" fontId="48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right" vertical="center" wrapText="1"/>
    </xf>
    <xf numFmtId="0" fontId="50" fillId="2" borderId="1" xfId="0" applyFont="1" applyFill="1" applyBorder="1" applyAlignment="1">
      <alignment horizontal="left" vertical="center"/>
    </xf>
    <xf numFmtId="0" fontId="50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 wrapText="1"/>
    </xf>
    <xf numFmtId="4" fontId="50" fillId="2" borderId="1" xfId="0" applyNumberFormat="1" applyFont="1" applyFill="1" applyBorder="1" applyAlignment="1">
      <alignment horizontal="right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vertical="center" wrapText="1"/>
    </xf>
    <xf numFmtId="0" fontId="48" fillId="3" borderId="1" xfId="0" applyFont="1" applyFill="1" applyBorder="1" applyAlignment="1">
      <alignment horizontal="center" vertical="center" wrapText="1"/>
    </xf>
    <xf numFmtId="3" fontId="48" fillId="3" borderId="1" xfId="1" applyNumberFormat="1" applyFont="1" applyFill="1" applyBorder="1" applyAlignment="1">
      <alignment horizontal="left" vertical="center" wrapText="1"/>
    </xf>
    <xf numFmtId="3" fontId="48" fillId="3" borderId="1" xfId="1" applyNumberFormat="1" applyFont="1" applyFill="1" applyBorder="1" applyAlignment="1">
      <alignment horizontal="center" vertical="center" wrapText="1"/>
    </xf>
    <xf numFmtId="4" fontId="48" fillId="3" borderId="1" xfId="0" applyNumberFormat="1" applyFont="1" applyFill="1" applyBorder="1" applyAlignment="1">
      <alignment horizontal="right" vertical="center" wrapText="1"/>
    </xf>
    <xf numFmtId="4" fontId="48" fillId="3" borderId="1" xfId="0" applyNumberFormat="1" applyFont="1" applyFill="1" applyBorder="1" applyAlignment="1">
      <alignment horizontal="right" vertical="center"/>
    </xf>
    <xf numFmtId="4" fontId="48" fillId="0" borderId="1" xfId="0" applyNumberFormat="1" applyFont="1" applyFill="1" applyBorder="1" applyAlignment="1">
      <alignment horizontal="right" vertical="center"/>
    </xf>
    <xf numFmtId="0" fontId="48" fillId="0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22" fillId="0" borderId="1" xfId="2" applyNumberFormat="1" applyFont="1" applyFill="1" applyBorder="1" applyAlignment="1">
      <alignment horizontal="right" vertical="center"/>
    </xf>
    <xf numFmtId="0" fontId="22" fillId="0" borderId="1" xfId="3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3" fontId="22" fillId="3" borderId="1" xfId="1" applyNumberFormat="1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right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3" fontId="22" fillId="0" borderId="1" xfId="3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50" fillId="2" borderId="2" xfId="0" applyFont="1" applyFill="1" applyBorder="1" applyAlignment="1">
      <alignment vertical="center" wrapText="1"/>
    </xf>
    <xf numFmtId="0" fontId="50" fillId="2" borderId="3" xfId="0" applyFont="1" applyFill="1" applyBorder="1" applyAlignment="1">
      <alignment horizontal="left" vertical="center" wrapText="1"/>
    </xf>
    <xf numFmtId="0" fontId="50" fillId="2" borderId="3" xfId="0" applyFont="1" applyFill="1" applyBorder="1" applyAlignment="1">
      <alignment vertical="center" wrapText="1"/>
    </xf>
    <xf numFmtId="0" fontId="50" fillId="2" borderId="3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vertical="center" wrapText="1"/>
    </xf>
    <xf numFmtId="0" fontId="50" fillId="2" borderId="1" xfId="0" applyFont="1" applyFill="1" applyBorder="1" applyAlignment="1">
      <alignment horizontal="right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left" vertical="center" wrapText="1"/>
    </xf>
    <xf numFmtId="4" fontId="22" fillId="3" borderId="1" xfId="0" applyNumberFormat="1" applyFont="1" applyFill="1" applyBorder="1" applyAlignment="1">
      <alignment horizontal="right" vertical="center" wrapText="1"/>
    </xf>
    <xf numFmtId="3" fontId="22" fillId="3" borderId="1" xfId="1" applyNumberFormat="1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22" fillId="3" borderId="1" xfId="4" applyNumberFormat="1" applyFont="1" applyFill="1" applyBorder="1" applyAlignment="1">
      <alignment horizontal="left" vertical="center" wrapText="1"/>
    </xf>
    <xf numFmtId="0" fontId="22" fillId="0" borderId="1" xfId="3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4" fontId="22" fillId="0" borderId="1" xfId="2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</cellXfs>
  <cellStyles count="484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2 2" xfId="450"/>
    <cellStyle name="Normal 2 3" xfId="452"/>
    <cellStyle name="Normal 2 4" xfId="458"/>
    <cellStyle name="Normal 2 5" xfId="455"/>
    <cellStyle name="Normal 3" xfId="131"/>
    <cellStyle name="Normal 5 2 2" xfId="474"/>
    <cellStyle name="Normal_формы ПР утвержденные" xfId="475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2 2" xfId="467"/>
    <cellStyle name="Денежный [0] 2 3" xfId="459"/>
    <cellStyle name="Денежный [0] 3" xfId="175"/>
    <cellStyle name="Денежный [0] 4" xfId="176"/>
    <cellStyle name="Денежный [0] 5" xfId="177"/>
    <cellStyle name="Денежный [0] 5 2" xfId="468"/>
    <cellStyle name="Денежный [0] 5 3" xfId="460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1 4" xfId="478"/>
    <cellStyle name="Обычный 12" xfId="3"/>
    <cellStyle name="Обычный 12 2" xfId="449"/>
    <cellStyle name="Обычный 12 3" xfId="465"/>
    <cellStyle name="Обычный 12 4" xfId="451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 5" xfId="453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 2" xfId="461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 9 2" xfId="469"/>
    <cellStyle name="Обычный 21" xfId="261"/>
    <cellStyle name="Обычный 3" xfId="262"/>
    <cellStyle name="Обычный 3 10" xfId="4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3 9" xfId="470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50" xfId="483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0 2" xfId="473"/>
    <cellStyle name="Финансовый 11" xfId="332"/>
    <cellStyle name="Финансовый 11 2" xfId="480"/>
    <cellStyle name="Финансовый 12" xfId="333"/>
    <cellStyle name="Финансовый 12 2" xfId="479"/>
    <cellStyle name="Финансовый 12 2 2" xfId="456"/>
    <cellStyle name="Финансовый 12 2 3" xfId="481"/>
    <cellStyle name="Финансовый 12 3" xfId="476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 2" xfId="471"/>
    <cellStyle name="Финансовый 3 3" xfId="457"/>
    <cellStyle name="Финансовый 30" xfId="401"/>
    <cellStyle name="Финансовый 31" xfId="402"/>
    <cellStyle name="Финансовый 34" xfId="403"/>
    <cellStyle name="Финансовый 34 2" xfId="482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 4" xfId="463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 2 2" xfId="472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2 2" xfId="454"/>
    <cellStyle name="Финансовый 7 3" xfId="437"/>
    <cellStyle name="Финансовый 7 3 2" xfId="47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8 2" xfId="464"/>
    <cellStyle name="Финансовый 9" xfId="445"/>
    <cellStyle name="Финансовый 9 2" xfId="466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99;%20&#1079;&#1072;&#1082;&#1091;&#1087;&#1086;&#1082;%20&#1063;&#1059;%20&#1044;&#1057;&#1055;%20&#1085;&#1072;%202014&#1075;&#1086;&#1076;%20(55-&#1087;&#1088;,%2060-&#1087;&#1088;,%2002-0,%2022-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 -пр 27.12.13"/>
      <sheetName val="60-пр 31.12.13"/>
      <sheetName val="02-0 20.01.14"/>
      <sheetName val="22-0 10.04.14"/>
    </sheetNames>
    <sheetDataSet>
      <sheetData sheetId="0">
        <row r="26">
          <cell r="J26" t="str">
            <v>По заявке Заказчика, 
с даты вступления 
в силу договора 
по 31.12.2014 г.</v>
          </cell>
        </row>
        <row r="27">
          <cell r="J27" t="str">
            <v>По заявке Заказчика, 
с даты вступления 
в силу договора 
по 31.12.2014 г.</v>
          </cell>
        </row>
        <row r="116">
          <cell r="J116" t="str">
            <v>С даты вступления 
в силу договора 
по 31.12.2014 г.</v>
          </cell>
        </row>
        <row r="117">
          <cell r="J117" t="str">
            <v>С даты вступления 
в силу договора 
по 31.12.2014 г.</v>
          </cell>
        </row>
        <row r="118">
          <cell r="J118" t="str">
            <v xml:space="preserve">12 месяцев 
со дня вступления 
в силу договора </v>
          </cell>
        </row>
        <row r="119">
          <cell r="J119" t="str">
            <v xml:space="preserve">12 месяцев 
со дня вступления 
в силу договора </v>
          </cell>
        </row>
        <row r="120">
          <cell r="J120" t="str">
            <v>По заявке Заказчика, 
с даты вступления 
в силу договора 
по 31.12.2014 г.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A27" sqref="A27:XFD52"/>
    </sheetView>
  </sheetViews>
  <sheetFormatPr defaultRowHeight="15"/>
  <cols>
    <col min="2" max="3" width="16.42578125" customWidth="1"/>
    <col min="4" max="4" width="25.85546875" customWidth="1"/>
    <col min="5" max="11" width="16.42578125" customWidth="1"/>
  </cols>
  <sheetData>
    <row r="1" spans="1:11">
      <c r="A1" s="1"/>
      <c r="B1" s="2"/>
      <c r="C1" s="2"/>
      <c r="D1" s="2"/>
      <c r="E1" s="2"/>
      <c r="F1" s="2"/>
      <c r="G1" s="3"/>
      <c r="H1" s="4" t="s">
        <v>0</v>
      </c>
      <c r="I1" s="4"/>
      <c r="J1" s="4"/>
      <c r="K1" s="4"/>
    </row>
    <row r="2" spans="1:11">
      <c r="A2" s="1"/>
      <c r="B2" s="2"/>
      <c r="C2" s="2"/>
      <c r="D2" s="2"/>
      <c r="E2" s="2"/>
      <c r="F2" s="2"/>
      <c r="G2" s="3"/>
      <c r="H2" s="4" t="s">
        <v>1</v>
      </c>
      <c r="I2" s="4"/>
      <c r="J2" s="4"/>
      <c r="K2" s="4"/>
    </row>
    <row r="3" spans="1:11">
      <c r="A3" s="1"/>
      <c r="B3" s="2"/>
      <c r="C3" s="2"/>
      <c r="D3" s="2"/>
      <c r="E3" s="2"/>
      <c r="F3" s="2"/>
      <c r="G3" s="5"/>
      <c r="H3" s="5" t="s">
        <v>56</v>
      </c>
      <c r="I3" s="5"/>
      <c r="J3" s="6"/>
      <c r="K3" s="2"/>
    </row>
    <row r="4" spans="1:11">
      <c r="A4" s="1"/>
      <c r="B4" s="2"/>
      <c r="C4" s="2"/>
      <c r="D4" s="2"/>
      <c r="E4" s="2"/>
      <c r="F4" s="7"/>
      <c r="G4" s="7"/>
      <c r="H4" s="7"/>
      <c r="I4" s="2"/>
      <c r="J4" s="7"/>
      <c r="K4" s="2"/>
    </row>
    <row r="5" spans="1:11">
      <c r="A5" s="1"/>
      <c r="B5" s="2"/>
      <c r="C5" s="2"/>
      <c r="D5" s="2"/>
      <c r="E5" s="2"/>
      <c r="F5" s="2"/>
      <c r="G5" s="5"/>
      <c r="H5" s="5" t="s">
        <v>73</v>
      </c>
      <c r="I5" s="5"/>
      <c r="J5" s="8"/>
      <c r="K5" s="2"/>
    </row>
    <row r="6" spans="1:11">
      <c r="A6" s="9"/>
      <c r="B6" s="2"/>
      <c r="C6" s="2"/>
      <c r="D6" s="2"/>
      <c r="E6" s="2"/>
      <c r="F6" s="5"/>
      <c r="G6" s="5"/>
      <c r="H6" s="5"/>
      <c r="I6" s="2"/>
      <c r="J6" s="5"/>
      <c r="K6" s="2"/>
    </row>
    <row r="7" spans="1:11">
      <c r="A7" s="9"/>
      <c r="B7" s="2"/>
      <c r="C7" s="2"/>
      <c r="D7" s="2"/>
      <c r="E7" s="2"/>
      <c r="F7" s="2"/>
      <c r="G7" s="10"/>
      <c r="H7" s="11"/>
      <c r="I7" s="11"/>
      <c r="J7" s="12"/>
      <c r="K7" s="10"/>
    </row>
    <row r="8" spans="1:11">
      <c r="A8" s="13" t="s">
        <v>49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>
      <c r="A9" s="13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>
      <c r="A11" s="15"/>
      <c r="B11" s="15"/>
      <c r="C11" s="15"/>
      <c r="D11" s="16"/>
      <c r="E11" s="15"/>
      <c r="F11" s="15"/>
      <c r="G11" s="15"/>
      <c r="H11" s="17"/>
      <c r="I11" s="17"/>
      <c r="J11" s="15"/>
      <c r="K11" s="15"/>
    </row>
    <row r="12" spans="1:11" ht="89.25">
      <c r="A12" s="18" t="s">
        <v>3</v>
      </c>
      <c r="B12" s="18" t="s">
        <v>4</v>
      </c>
      <c r="C12" s="18" t="s">
        <v>5</v>
      </c>
      <c r="D12" s="18" t="s">
        <v>6</v>
      </c>
      <c r="E12" s="18" t="s">
        <v>71</v>
      </c>
      <c r="F12" s="18" t="s">
        <v>7</v>
      </c>
      <c r="G12" s="18" t="s">
        <v>8</v>
      </c>
      <c r="H12" s="18" t="s">
        <v>9</v>
      </c>
      <c r="I12" s="18" t="s">
        <v>10</v>
      </c>
      <c r="J12" s="18" t="s">
        <v>11</v>
      </c>
      <c r="K12" s="18" t="s">
        <v>12</v>
      </c>
    </row>
    <row r="13" spans="1:11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19">
        <v>8</v>
      </c>
      <c r="I13" s="19">
        <v>9</v>
      </c>
      <c r="J13" s="18">
        <v>10</v>
      </c>
      <c r="K13" s="18">
        <v>11</v>
      </c>
    </row>
    <row r="14" spans="1:11">
      <c r="A14" s="20" t="s">
        <v>13</v>
      </c>
      <c r="B14" s="21"/>
      <c r="C14" s="21"/>
      <c r="D14" s="21"/>
      <c r="E14" s="21"/>
      <c r="F14" s="21"/>
      <c r="G14" s="21"/>
      <c r="H14" s="22"/>
      <c r="I14" s="22"/>
      <c r="J14" s="21"/>
      <c r="K14" s="23"/>
    </row>
    <row r="15" spans="1:11">
      <c r="A15" s="24" t="s">
        <v>14</v>
      </c>
      <c r="B15" s="25"/>
      <c r="C15" s="25"/>
      <c r="D15" s="25"/>
      <c r="E15" s="25"/>
      <c r="F15" s="25"/>
      <c r="G15" s="25"/>
      <c r="H15" s="26"/>
      <c r="I15" s="26"/>
      <c r="J15" s="25"/>
      <c r="K15" s="27"/>
    </row>
    <row r="16" spans="1:11">
      <c r="A16" s="28" t="s">
        <v>15</v>
      </c>
      <c r="B16" s="28"/>
      <c r="C16" s="28"/>
      <c r="D16" s="28"/>
      <c r="E16" s="28"/>
      <c r="F16" s="28"/>
      <c r="G16" s="28"/>
      <c r="H16" s="29"/>
      <c r="I16" s="29"/>
      <c r="J16" s="28"/>
      <c r="K16" s="28"/>
    </row>
    <row r="17" spans="1:11">
      <c r="A17" s="30" t="s">
        <v>16</v>
      </c>
      <c r="B17" s="31"/>
      <c r="C17" s="18"/>
      <c r="D17" s="18"/>
      <c r="E17" s="18"/>
      <c r="F17" s="18"/>
      <c r="G17" s="18"/>
      <c r="H17" s="32"/>
      <c r="I17" s="32"/>
      <c r="J17" s="18"/>
      <c r="K17" s="18"/>
    </row>
    <row r="18" spans="1:11">
      <c r="A18" s="24" t="s">
        <v>17</v>
      </c>
      <c r="B18" s="25"/>
      <c r="C18" s="25"/>
      <c r="D18" s="25"/>
      <c r="E18" s="25"/>
      <c r="F18" s="25"/>
      <c r="G18" s="25"/>
      <c r="H18" s="26"/>
      <c r="I18" s="26"/>
      <c r="J18" s="25"/>
      <c r="K18" s="27"/>
    </row>
    <row r="19" spans="1:11">
      <c r="A19" s="28" t="s">
        <v>15</v>
      </c>
      <c r="B19" s="28"/>
      <c r="C19" s="28"/>
      <c r="D19" s="28"/>
      <c r="E19" s="28"/>
      <c r="F19" s="28"/>
      <c r="G19" s="28"/>
      <c r="H19" s="29"/>
      <c r="I19" s="29"/>
      <c r="J19" s="28"/>
      <c r="K19" s="28"/>
    </row>
    <row r="20" spans="1:11">
      <c r="A20" s="30" t="s">
        <v>18</v>
      </c>
      <c r="B20" s="33"/>
      <c r="C20" s="18"/>
      <c r="D20" s="18"/>
      <c r="E20" s="18"/>
      <c r="F20" s="18"/>
      <c r="G20" s="18"/>
      <c r="H20" s="32"/>
      <c r="I20" s="32"/>
      <c r="J20" s="18"/>
      <c r="K20" s="18"/>
    </row>
    <row r="21" spans="1:11">
      <c r="A21" s="34" t="s">
        <v>19</v>
      </c>
      <c r="B21" s="35"/>
      <c r="C21" s="35"/>
      <c r="D21" s="35"/>
      <c r="E21" s="35"/>
      <c r="F21" s="35"/>
      <c r="G21" s="35"/>
      <c r="H21" s="36"/>
      <c r="I21" s="36"/>
      <c r="J21" s="35"/>
      <c r="K21" s="35"/>
    </row>
    <row r="22" spans="1:11">
      <c r="A22" s="28" t="s">
        <v>15</v>
      </c>
      <c r="B22" s="28"/>
      <c r="C22" s="28"/>
      <c r="D22" s="28"/>
      <c r="E22" s="28"/>
      <c r="F22" s="28"/>
      <c r="G22" s="28"/>
      <c r="H22" s="29"/>
      <c r="I22" s="29"/>
      <c r="J22" s="28"/>
      <c r="K22" s="28"/>
    </row>
    <row r="23" spans="1:11">
      <c r="A23" s="37" t="s">
        <v>22</v>
      </c>
      <c r="B23" s="38"/>
      <c r="C23" s="39"/>
      <c r="D23" s="39"/>
      <c r="E23" s="39"/>
      <c r="F23" s="39"/>
      <c r="G23" s="39"/>
      <c r="H23" s="40"/>
      <c r="I23" s="40"/>
      <c r="J23" s="39"/>
      <c r="K23" s="39"/>
    </row>
    <row r="24" spans="1:11">
      <c r="A24" s="37" t="s">
        <v>23</v>
      </c>
      <c r="B24" s="37"/>
      <c r="C24" s="39"/>
      <c r="D24" s="39"/>
      <c r="E24" s="39"/>
      <c r="F24" s="39"/>
      <c r="G24" s="39"/>
      <c r="H24" s="40"/>
      <c r="I24" s="40"/>
      <c r="J24" s="39"/>
      <c r="K24" s="39"/>
    </row>
    <row r="25" spans="1:11">
      <c r="A25" s="20" t="s">
        <v>24</v>
      </c>
      <c r="B25" s="25"/>
      <c r="C25" s="25"/>
      <c r="D25" s="25"/>
      <c r="E25" s="25"/>
      <c r="F25" s="41"/>
      <c r="G25" s="25"/>
      <c r="H25" s="26"/>
      <c r="I25" s="26"/>
      <c r="J25" s="25"/>
      <c r="K25" s="27"/>
    </row>
    <row r="26" spans="1:11">
      <c r="A26" s="42" t="s">
        <v>14</v>
      </c>
      <c r="B26" s="42"/>
      <c r="C26" s="42"/>
      <c r="D26" s="42"/>
      <c r="E26" s="42"/>
      <c r="F26" s="35"/>
      <c r="G26" s="42"/>
      <c r="H26" s="36"/>
      <c r="I26" s="36"/>
      <c r="J26" s="42"/>
      <c r="K26" s="42"/>
    </row>
    <row r="27" spans="1:11" ht="153">
      <c r="A27" s="43">
        <v>1</v>
      </c>
      <c r="B27" s="44" t="s">
        <v>25</v>
      </c>
      <c r="C27" s="45" t="s">
        <v>26</v>
      </c>
      <c r="D27" s="44" t="s">
        <v>27</v>
      </c>
      <c r="E27" s="45" t="s">
        <v>28</v>
      </c>
      <c r="F27" s="43">
        <v>960</v>
      </c>
      <c r="G27" s="46">
        <v>477.68</v>
      </c>
      <c r="H27" s="47">
        <f t="shared" ref="H27:H28" si="0">F27*G27</f>
        <v>458572.79999999999</v>
      </c>
      <c r="I27" s="48">
        <f>H27*1.12</f>
        <v>513601.53600000002</v>
      </c>
      <c r="J27" s="49" t="str">
        <f>'[1]55 -пр 27.12.13'!J26</f>
        <v>По заявке Заказчика, 
с даты вступления 
в силу договора 
по 31.12.2014 г.</v>
      </c>
      <c r="K27" s="43" t="s">
        <v>21</v>
      </c>
    </row>
    <row r="28" spans="1:11" ht="64.5">
      <c r="A28" s="50">
        <v>2</v>
      </c>
      <c r="B28" s="51" t="s">
        <v>29</v>
      </c>
      <c r="C28" s="45" t="s">
        <v>26</v>
      </c>
      <c r="D28" s="51" t="s">
        <v>30</v>
      </c>
      <c r="E28" s="50" t="s">
        <v>31</v>
      </c>
      <c r="F28" s="50">
        <v>70</v>
      </c>
      <c r="G28" s="52">
        <v>2500</v>
      </c>
      <c r="H28" s="52">
        <f t="shared" si="0"/>
        <v>175000</v>
      </c>
      <c r="I28" s="52">
        <f>H28*1.12</f>
        <v>196000.00000000003</v>
      </c>
      <c r="J28" s="53" t="str">
        <f>'[1]55 -пр 27.12.13'!J27</f>
        <v>По заявке Заказчика, 
с даты вступления 
в силу договора 
по 31.12.2014 г.</v>
      </c>
      <c r="K28" s="54" t="s">
        <v>21</v>
      </c>
    </row>
    <row r="29" spans="1:11">
      <c r="A29" s="55" t="s">
        <v>72</v>
      </c>
      <c r="B29" s="51" t="s">
        <v>69</v>
      </c>
      <c r="C29" s="56"/>
      <c r="D29" s="51"/>
      <c r="E29" s="57"/>
      <c r="F29" s="50"/>
      <c r="G29" s="52"/>
      <c r="H29" s="58"/>
      <c r="I29" s="52"/>
      <c r="J29" s="59"/>
      <c r="K29" s="54"/>
    </row>
    <row r="30" spans="1:11" ht="63.75">
      <c r="A30" s="50">
        <v>82</v>
      </c>
      <c r="B30" s="51" t="s">
        <v>65</v>
      </c>
      <c r="C30" s="60" t="s">
        <v>26</v>
      </c>
      <c r="D30" s="61" t="s">
        <v>65</v>
      </c>
      <c r="E30" s="62" t="s">
        <v>66</v>
      </c>
      <c r="F30" s="63">
        <v>1</v>
      </c>
      <c r="G30" s="64">
        <v>2044608</v>
      </c>
      <c r="H30" s="65">
        <f>G30</f>
        <v>2044608</v>
      </c>
      <c r="I30" s="66">
        <f>H30*1.12</f>
        <v>2289960.9600000004</v>
      </c>
      <c r="J30" s="67" t="str">
        <f>J28</f>
        <v>По заявке Заказчика, 
с даты вступления 
в силу договора 
по 31.12.2014 г.</v>
      </c>
      <c r="K30" s="68" t="s">
        <v>67</v>
      </c>
    </row>
    <row r="31" spans="1:11">
      <c r="A31" s="37" t="s">
        <v>16</v>
      </c>
      <c r="B31" s="69"/>
      <c r="C31" s="70"/>
      <c r="D31" s="71"/>
      <c r="E31" s="70"/>
      <c r="F31" s="72"/>
      <c r="G31" s="72"/>
      <c r="H31" s="40">
        <f>SUM(H27:H30)</f>
        <v>2678180.7999999998</v>
      </c>
      <c r="I31" s="40">
        <f>SUM(I27:I30)</f>
        <v>2999562.4960000003</v>
      </c>
      <c r="J31" s="70"/>
      <c r="K31" s="70"/>
    </row>
    <row r="32" spans="1:11">
      <c r="A32" s="73" t="s">
        <v>17</v>
      </c>
      <c r="B32" s="74"/>
      <c r="C32" s="75"/>
      <c r="D32" s="74"/>
      <c r="E32" s="75"/>
      <c r="F32" s="76"/>
      <c r="G32" s="76"/>
      <c r="H32" s="76"/>
      <c r="I32" s="76"/>
      <c r="J32" s="75"/>
      <c r="K32" s="77"/>
    </row>
    <row r="33" spans="1:11">
      <c r="A33" s="28" t="s">
        <v>15</v>
      </c>
      <c r="B33" s="28"/>
      <c r="C33" s="28"/>
      <c r="D33" s="28"/>
      <c r="E33" s="28"/>
      <c r="F33" s="28"/>
      <c r="G33" s="28"/>
      <c r="H33" s="29"/>
      <c r="I33" s="29"/>
      <c r="J33" s="28"/>
      <c r="K33" s="28"/>
    </row>
    <row r="34" spans="1:11">
      <c r="A34" s="37" t="s">
        <v>18</v>
      </c>
      <c r="B34" s="69"/>
      <c r="C34" s="70"/>
      <c r="D34" s="71"/>
      <c r="E34" s="70"/>
      <c r="F34" s="72"/>
      <c r="G34" s="72"/>
      <c r="H34" s="78"/>
      <c r="I34" s="78"/>
      <c r="J34" s="70"/>
      <c r="K34" s="70"/>
    </row>
    <row r="35" spans="1:11">
      <c r="A35" s="73" t="s">
        <v>19</v>
      </c>
      <c r="B35" s="74"/>
      <c r="C35" s="75"/>
      <c r="D35" s="74"/>
      <c r="E35" s="75"/>
      <c r="F35" s="76"/>
      <c r="G35" s="76"/>
      <c r="H35" s="76"/>
      <c r="I35" s="76"/>
      <c r="J35" s="75"/>
      <c r="K35" s="77"/>
    </row>
    <row r="36" spans="1:11" ht="89.25">
      <c r="A36" s="79">
        <v>1</v>
      </c>
      <c r="B36" s="80" t="s">
        <v>32</v>
      </c>
      <c r="C36" s="56" t="s">
        <v>33</v>
      </c>
      <c r="D36" s="80" t="s">
        <v>51</v>
      </c>
      <c r="E36" s="50" t="s">
        <v>20</v>
      </c>
      <c r="F36" s="50">
        <v>1</v>
      </c>
      <c r="G36" s="81"/>
      <c r="H36" s="52">
        <v>22460753</v>
      </c>
      <c r="I36" s="66">
        <f t="shared" ref="I36:I49" si="1">H36*1.12</f>
        <v>25156043.360000003</v>
      </c>
      <c r="J36" s="56" t="s">
        <v>74</v>
      </c>
      <c r="K36" s="50" t="s">
        <v>21</v>
      </c>
    </row>
    <row r="37" spans="1:11" ht="63.75">
      <c r="A37" s="79">
        <v>2</v>
      </c>
      <c r="B37" s="82" t="s">
        <v>34</v>
      </c>
      <c r="C37" s="56" t="s">
        <v>26</v>
      </c>
      <c r="D37" s="82" t="s">
        <v>35</v>
      </c>
      <c r="E37" s="50" t="s">
        <v>20</v>
      </c>
      <c r="F37" s="50">
        <v>1</v>
      </c>
      <c r="G37" s="81"/>
      <c r="H37" s="52">
        <f>5027510+705275</f>
        <v>5732785</v>
      </c>
      <c r="I37" s="66">
        <f t="shared" si="1"/>
        <v>6420719.2000000002</v>
      </c>
      <c r="J37" s="56" t="str">
        <f>J36</f>
        <v>С даты вступления 
в силу договора 
по 31.12.2014 г.</v>
      </c>
      <c r="K37" s="50" t="s">
        <v>21</v>
      </c>
    </row>
    <row r="38" spans="1:11" ht="51">
      <c r="A38" s="79">
        <v>3</v>
      </c>
      <c r="B38" s="82" t="s">
        <v>34</v>
      </c>
      <c r="C38" s="56" t="s">
        <v>26</v>
      </c>
      <c r="D38" s="82" t="s">
        <v>36</v>
      </c>
      <c r="E38" s="50" t="s">
        <v>20</v>
      </c>
      <c r="F38" s="50">
        <v>1</v>
      </c>
      <c r="G38" s="81"/>
      <c r="H38" s="58">
        <f>4339440+705275</f>
        <v>5044715</v>
      </c>
      <c r="I38" s="66">
        <f t="shared" si="1"/>
        <v>5650080.8000000007</v>
      </c>
      <c r="J38" s="56" t="str">
        <f>J37</f>
        <v>С даты вступления 
в силу договора 
по 31.12.2014 г.</v>
      </c>
      <c r="K38" s="50" t="s">
        <v>21</v>
      </c>
    </row>
    <row r="39" spans="1:11" ht="63.75">
      <c r="A39" s="79">
        <v>4</v>
      </c>
      <c r="B39" s="82" t="s">
        <v>34</v>
      </c>
      <c r="C39" s="56" t="s">
        <v>26</v>
      </c>
      <c r="D39" s="82" t="s">
        <v>52</v>
      </c>
      <c r="E39" s="50" t="s">
        <v>20</v>
      </c>
      <c r="F39" s="50">
        <v>1</v>
      </c>
      <c r="G39" s="81"/>
      <c r="H39" s="58">
        <v>300000</v>
      </c>
      <c r="I39" s="66">
        <f t="shared" si="1"/>
        <v>336000.00000000006</v>
      </c>
      <c r="J39" s="56" t="str">
        <f>J27</f>
        <v>По заявке Заказчика, 
с даты вступления 
в силу договора 
по 31.12.2014 г.</v>
      </c>
      <c r="K39" s="50" t="s">
        <v>50</v>
      </c>
    </row>
    <row r="40" spans="1:11" ht="51">
      <c r="A40" s="79">
        <v>5</v>
      </c>
      <c r="B40" s="83" t="s">
        <v>42</v>
      </c>
      <c r="C40" s="56" t="s">
        <v>26</v>
      </c>
      <c r="D40" s="83" t="s">
        <v>43</v>
      </c>
      <c r="E40" s="67" t="s">
        <v>20</v>
      </c>
      <c r="F40" s="67">
        <v>1</v>
      </c>
      <c r="G40" s="84"/>
      <c r="H40" s="66">
        <v>1200000</v>
      </c>
      <c r="I40" s="66">
        <f t="shared" si="1"/>
        <v>1344000.0000000002</v>
      </c>
      <c r="J40" s="85" t="str">
        <f>'[1]55 -пр 27.12.13'!J116</f>
        <v>С даты вступления 
в силу договора 
по 31.12.2014 г.</v>
      </c>
      <c r="K40" s="50" t="s">
        <v>21</v>
      </c>
    </row>
    <row r="41" spans="1:11" ht="38.25">
      <c r="A41" s="79">
        <v>6</v>
      </c>
      <c r="B41" s="82" t="s">
        <v>37</v>
      </c>
      <c r="C41" s="56" t="s">
        <v>53</v>
      </c>
      <c r="D41" s="82" t="s">
        <v>37</v>
      </c>
      <c r="E41" s="56" t="s">
        <v>20</v>
      </c>
      <c r="F41" s="50">
        <v>1</v>
      </c>
      <c r="G41" s="81"/>
      <c r="H41" s="58">
        <v>450008</v>
      </c>
      <c r="I41" s="66">
        <f>H41*1.12</f>
        <v>504008.96000000002</v>
      </c>
      <c r="J41" s="56" t="str">
        <f>'[1]55 -пр 27.12.13'!J117</f>
        <v>С даты вступления 
в силу договора 
по 31.12.2014 г.</v>
      </c>
      <c r="K41" s="50" t="s">
        <v>21</v>
      </c>
    </row>
    <row r="42" spans="1:11" ht="127.5">
      <c r="A42" s="79">
        <v>7</v>
      </c>
      <c r="B42" s="86" t="s">
        <v>38</v>
      </c>
      <c r="C42" s="56" t="s">
        <v>54</v>
      </c>
      <c r="D42" s="51" t="s">
        <v>39</v>
      </c>
      <c r="E42" s="56" t="s">
        <v>20</v>
      </c>
      <c r="F42" s="50">
        <v>1</v>
      </c>
      <c r="G42" s="81"/>
      <c r="H42" s="58">
        <v>114118</v>
      </c>
      <c r="I42" s="66">
        <v>114118</v>
      </c>
      <c r="J42" s="87" t="str">
        <f>'[1]55 -пр 27.12.13'!J118</f>
        <v xml:space="preserve">12 месяцев 
со дня вступления 
в силу договора </v>
      </c>
      <c r="K42" s="50" t="s">
        <v>21</v>
      </c>
    </row>
    <row r="43" spans="1:11" ht="76.5">
      <c r="A43" s="79">
        <v>8</v>
      </c>
      <c r="B43" s="83" t="s">
        <v>40</v>
      </c>
      <c r="C43" s="56" t="s">
        <v>54</v>
      </c>
      <c r="D43" s="86" t="s">
        <v>41</v>
      </c>
      <c r="E43" s="56" t="s">
        <v>20</v>
      </c>
      <c r="F43" s="50">
        <v>1</v>
      </c>
      <c r="G43" s="81"/>
      <c r="H43" s="58">
        <v>12318375</v>
      </c>
      <c r="I43" s="66">
        <v>12318375</v>
      </c>
      <c r="J43" s="87" t="str">
        <f>'[1]55 -пр 27.12.13'!J119</f>
        <v xml:space="preserve">12 месяцев 
со дня вступления 
в силу договора </v>
      </c>
      <c r="K43" s="50" t="s">
        <v>21</v>
      </c>
    </row>
    <row r="44" spans="1:11" ht="102">
      <c r="A44" s="79">
        <v>9</v>
      </c>
      <c r="B44" s="83" t="s">
        <v>44</v>
      </c>
      <c r="C44" s="56" t="s">
        <v>26</v>
      </c>
      <c r="D44" s="83" t="s">
        <v>45</v>
      </c>
      <c r="E44" s="67" t="s">
        <v>20</v>
      </c>
      <c r="F44" s="67">
        <v>1</v>
      </c>
      <c r="G44" s="84"/>
      <c r="H44" s="66">
        <v>1310400</v>
      </c>
      <c r="I44" s="66">
        <f t="shared" si="1"/>
        <v>1467648.0000000002</v>
      </c>
      <c r="J44" s="56" t="str">
        <f>'[1]55 -пр 27.12.13'!J120</f>
        <v>По заявке Заказчика, 
с даты вступления 
в силу договора 
по 31.12.2014 г.</v>
      </c>
      <c r="K44" s="50" t="s">
        <v>21</v>
      </c>
    </row>
    <row r="45" spans="1:11">
      <c r="A45" s="79">
        <v>10</v>
      </c>
      <c r="B45" s="83" t="s">
        <v>68</v>
      </c>
      <c r="C45" s="56"/>
      <c r="D45" s="88"/>
      <c r="E45" s="67"/>
      <c r="F45" s="67"/>
      <c r="G45" s="84"/>
      <c r="H45" s="89"/>
      <c r="I45" s="66"/>
      <c r="J45" s="56"/>
      <c r="K45" s="50"/>
    </row>
    <row r="46" spans="1:11" ht="165.75">
      <c r="A46" s="79">
        <v>11</v>
      </c>
      <c r="B46" s="83" t="s">
        <v>55</v>
      </c>
      <c r="C46" s="56" t="s">
        <v>46</v>
      </c>
      <c r="D46" s="83" t="s">
        <v>60</v>
      </c>
      <c r="E46" s="67" t="s">
        <v>20</v>
      </c>
      <c r="F46" s="67">
        <v>1</v>
      </c>
      <c r="G46" s="84"/>
      <c r="H46" s="89">
        <v>898426.78</v>
      </c>
      <c r="I46" s="66">
        <f>H46*1.12+0.01</f>
        <v>1006238.0036000002</v>
      </c>
      <c r="J46" s="56" t="s">
        <v>70</v>
      </c>
      <c r="K46" s="50" t="s">
        <v>21</v>
      </c>
    </row>
    <row r="47" spans="1:11" ht="204">
      <c r="A47" s="79">
        <v>12</v>
      </c>
      <c r="B47" s="83" t="s">
        <v>55</v>
      </c>
      <c r="C47" s="56" t="s">
        <v>46</v>
      </c>
      <c r="D47" s="83" t="s">
        <v>61</v>
      </c>
      <c r="E47" s="67" t="s">
        <v>20</v>
      </c>
      <c r="F47" s="67">
        <v>1</v>
      </c>
      <c r="G47" s="84"/>
      <c r="H47" s="89">
        <v>74291.070000000007</v>
      </c>
      <c r="I47" s="66">
        <f t="shared" si="1"/>
        <v>83205.998400000011</v>
      </c>
      <c r="J47" s="56" t="s">
        <v>75</v>
      </c>
      <c r="K47" s="50" t="s">
        <v>21</v>
      </c>
    </row>
    <row r="48" spans="1:11" ht="191.25">
      <c r="A48" s="79">
        <v>13</v>
      </c>
      <c r="B48" s="83" t="s">
        <v>55</v>
      </c>
      <c r="C48" s="56" t="s">
        <v>46</v>
      </c>
      <c r="D48" s="83" t="s">
        <v>59</v>
      </c>
      <c r="E48" s="67" t="s">
        <v>20</v>
      </c>
      <c r="F48" s="67">
        <v>1</v>
      </c>
      <c r="G48" s="84"/>
      <c r="H48" s="89">
        <v>74291.070000000007</v>
      </c>
      <c r="I48" s="66">
        <f>H48*1.12+0.01</f>
        <v>83206.008400000006</v>
      </c>
      <c r="J48" s="56" t="s">
        <v>75</v>
      </c>
      <c r="K48" s="50" t="s">
        <v>21</v>
      </c>
    </row>
    <row r="49" spans="1:11" ht="89.25">
      <c r="A49" s="79">
        <v>14</v>
      </c>
      <c r="B49" s="83" t="s">
        <v>57</v>
      </c>
      <c r="C49" s="56" t="s">
        <v>46</v>
      </c>
      <c r="D49" s="83" t="s">
        <v>58</v>
      </c>
      <c r="E49" s="67" t="s">
        <v>20</v>
      </c>
      <c r="F49" s="67">
        <v>1</v>
      </c>
      <c r="G49" s="84"/>
      <c r="H49" s="89">
        <v>5288709.08</v>
      </c>
      <c r="I49" s="66">
        <f t="shared" si="1"/>
        <v>5923354.1696000006</v>
      </c>
      <c r="J49" s="56" t="s">
        <v>75</v>
      </c>
      <c r="K49" s="50" t="s">
        <v>21</v>
      </c>
    </row>
    <row r="50" spans="1:11" ht="25.5">
      <c r="A50" s="39" t="s">
        <v>22</v>
      </c>
      <c r="B50" s="69"/>
      <c r="C50" s="70"/>
      <c r="D50" s="71"/>
      <c r="E50" s="70"/>
      <c r="F50" s="72"/>
      <c r="G50" s="72"/>
      <c r="H50" s="40">
        <f>SUM(H36:H49)</f>
        <v>55266872</v>
      </c>
      <c r="I50" s="40">
        <f>SUM(I36:I49)</f>
        <v>60406997.500000007</v>
      </c>
      <c r="J50" s="70"/>
      <c r="K50" s="70"/>
    </row>
    <row r="51" spans="1:11" ht="25.5">
      <c r="A51" s="39" t="s">
        <v>47</v>
      </c>
      <c r="B51" s="71"/>
      <c r="C51" s="70"/>
      <c r="D51" s="70"/>
      <c r="E51" s="70"/>
      <c r="F51" s="72"/>
      <c r="G51" s="72"/>
      <c r="H51" s="40">
        <f>H50+H34+H31</f>
        <v>57945052.799999997</v>
      </c>
      <c r="I51" s="40">
        <f>I50+I34+I31</f>
        <v>63406559.996000007</v>
      </c>
      <c r="J51" s="70"/>
      <c r="K51" s="70"/>
    </row>
    <row r="52" spans="1:11" ht="38.25">
      <c r="A52" s="39" t="s">
        <v>48</v>
      </c>
      <c r="B52" s="71"/>
      <c r="C52" s="70"/>
      <c r="D52" s="70"/>
      <c r="E52" s="70"/>
      <c r="F52" s="72"/>
      <c r="G52" s="72"/>
      <c r="H52" s="40">
        <f>H51+H24</f>
        <v>57945052.799999997</v>
      </c>
      <c r="I52" s="40">
        <f>I51+I24</f>
        <v>63406559.996000007</v>
      </c>
      <c r="J52" s="70"/>
      <c r="K52" s="70"/>
    </row>
    <row r="53" spans="1:11">
      <c r="A53" s="2"/>
      <c r="B53" s="2"/>
      <c r="C53" s="2"/>
      <c r="D53" s="2"/>
      <c r="E53" s="2"/>
      <c r="F53" s="2"/>
      <c r="G53" s="2"/>
      <c r="H53" s="90"/>
      <c r="I53" s="90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90"/>
      <c r="I54" s="91"/>
      <c r="J54" s="2"/>
      <c r="K54" s="2"/>
    </row>
    <row r="55" spans="1:11">
      <c r="A55" s="2"/>
      <c r="B55" s="92" t="s">
        <v>76</v>
      </c>
      <c r="C55" s="93"/>
      <c r="D55" s="2"/>
      <c r="E55" s="93"/>
      <c r="F55" s="2"/>
      <c r="G55" s="2"/>
      <c r="H55" s="2"/>
      <c r="I55" s="2"/>
      <c r="J55" s="2"/>
      <c r="K55" s="2"/>
    </row>
    <row r="56" spans="1:11">
      <c r="A56" s="2"/>
      <c r="B56" s="92" t="s">
        <v>62</v>
      </c>
      <c r="C56" s="93"/>
      <c r="D56" s="2"/>
      <c r="E56" s="92" t="s">
        <v>64</v>
      </c>
      <c r="F56" s="2"/>
      <c r="G56" s="2"/>
      <c r="H56" s="2"/>
      <c r="I56" s="2"/>
      <c r="J56" s="2"/>
      <c r="K56" s="2"/>
    </row>
    <row r="57" spans="1:11">
      <c r="A57" s="2"/>
      <c r="B57" s="92" t="s">
        <v>63</v>
      </c>
      <c r="C57" s="2"/>
      <c r="D57" s="2"/>
      <c r="E57" s="2"/>
      <c r="F57" s="2"/>
      <c r="G57" s="2"/>
      <c r="H57" s="2"/>
      <c r="I57" s="2"/>
      <c r="J57" s="2"/>
      <c r="K57" s="2"/>
    </row>
  </sheetData>
  <mergeCells count="5">
    <mergeCell ref="H1:K1"/>
    <mergeCell ref="H2:K2"/>
    <mergeCell ref="A8:K8"/>
    <mergeCell ref="A9:K9"/>
    <mergeCell ref="A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31,12,2013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Leila Mussabekova</cp:lastModifiedBy>
  <cp:lastPrinted>2014-04-28T10:41:59Z</cp:lastPrinted>
  <dcterms:created xsi:type="dcterms:W3CDTF">2013-10-12T03:41:09Z</dcterms:created>
  <dcterms:modified xsi:type="dcterms:W3CDTF">2014-05-05T07:30:00Z</dcterms:modified>
</cp:coreProperties>
</file>