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915"/>
  </bookViews>
  <sheets>
    <sheet name="27-12-2013" sheetId="2" r:id="rId1"/>
  </sheets>
  <definedNames>
    <definedName name="_Fill" hidden="1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121" i="2" l="1"/>
  <c r="I120" i="2"/>
  <c r="J119" i="2"/>
  <c r="J117" i="2"/>
  <c r="I117" i="2"/>
  <c r="I116" i="2"/>
  <c r="I115" i="2"/>
  <c r="H114" i="2"/>
  <c r="H122" i="2" s="1"/>
  <c r="I113" i="2"/>
  <c r="H113" i="2"/>
  <c r="I112" i="2"/>
  <c r="I106" i="2"/>
  <c r="G106" i="2"/>
  <c r="I105" i="2"/>
  <c r="G105" i="2"/>
  <c r="I104" i="2"/>
  <c r="G104" i="2"/>
  <c r="I103" i="2"/>
  <c r="G103" i="2"/>
  <c r="I102" i="2"/>
  <c r="G102" i="2"/>
  <c r="I101" i="2"/>
  <c r="G101" i="2"/>
  <c r="I100" i="2"/>
  <c r="G100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9" i="2"/>
  <c r="G89" i="2"/>
  <c r="I88" i="2"/>
  <c r="G88" i="2"/>
  <c r="I87" i="2"/>
  <c r="G87" i="2"/>
  <c r="I86" i="2"/>
  <c r="G86" i="2"/>
  <c r="I85" i="2"/>
  <c r="G85" i="2"/>
  <c r="I84" i="2"/>
  <c r="G84" i="2"/>
  <c r="I83" i="2"/>
  <c r="G83" i="2"/>
  <c r="I82" i="2"/>
  <c r="G82" i="2"/>
  <c r="I81" i="2"/>
  <c r="G81" i="2"/>
  <c r="I80" i="2"/>
  <c r="G80" i="2"/>
  <c r="I79" i="2"/>
  <c r="G79" i="2"/>
  <c r="I78" i="2"/>
  <c r="G78" i="2"/>
  <c r="I77" i="2"/>
  <c r="G77" i="2"/>
  <c r="I76" i="2"/>
  <c r="G76" i="2"/>
  <c r="I75" i="2"/>
  <c r="G75" i="2"/>
  <c r="I74" i="2"/>
  <c r="G74" i="2"/>
  <c r="I73" i="2"/>
  <c r="G73" i="2"/>
  <c r="I72" i="2"/>
  <c r="G72" i="2"/>
  <c r="I71" i="2"/>
  <c r="G71" i="2"/>
  <c r="I70" i="2"/>
  <c r="G70" i="2"/>
  <c r="I69" i="2"/>
  <c r="G69" i="2"/>
  <c r="I68" i="2"/>
  <c r="G68" i="2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J27" i="2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H27" i="2"/>
  <c r="I27" i="2" s="1"/>
  <c r="H26" i="2"/>
  <c r="H107" i="2" s="1"/>
  <c r="H123" i="2" l="1"/>
  <c r="H124" i="2" s="1"/>
  <c r="I122" i="2"/>
  <c r="J115" i="2"/>
  <c r="J120" i="2" s="1"/>
  <c r="J89" i="2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I114" i="2"/>
  <c r="I26" i="2"/>
  <c r="I107" i="2" s="1"/>
  <c r="I123" i="2" l="1"/>
  <c r="I124" i="2" s="1"/>
</calcChain>
</file>

<file path=xl/sharedStrings.xml><?xml version="1.0" encoding="utf-8"?>
<sst xmlns="http://schemas.openxmlformats.org/spreadsheetml/2006/main" count="503" uniqueCount="150">
  <si>
    <t xml:space="preserve">Приложение к приказу  Директора частного учреждения </t>
  </si>
  <si>
    <t xml:space="preserve">Дирекция строящегося предприятия 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</si>
  <si>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</si>
  <si>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</si>
  <si>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</si>
  <si>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</si>
  <si>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</si>
  <si>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</si>
  <si>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</si>
  <si>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</si>
  <si>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</si>
  <si>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</si>
  <si>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</si>
  <si>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</si>
  <si>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</si>
  <si>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</si>
  <si>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</si>
  <si>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</si>
  <si>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</si>
  <si>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</si>
  <si>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</si>
  <si>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</si>
  <si>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услуга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</si>
  <si>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</si>
  <si>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</si>
  <si>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</si>
  <si>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</si>
  <si>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</si>
  <si>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</si>
  <si>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</si>
  <si>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</si>
  <si>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</si>
  <si>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</si>
  <si>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</si>
  <si>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-</t>
  </si>
  <si>
    <t>Имущественный найм (аренда) служебного нежилого помещения</t>
  </si>
  <si>
    <t>пп. 36) п. 15 Правил</t>
  </si>
  <si>
    <t>Аренда транспортного средства (с экипажем)</t>
  </si>
  <si>
    <t>Аренда автотранспорта для первого руководителя за 12 мес.</t>
  </si>
  <si>
    <t>Аренда автотранспорта для руководителя проекта за 12 мес.</t>
  </si>
  <si>
    <t>Услуги корпоративной сотовой связи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</si>
  <si>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</si>
  <si>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</si>
  <si>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</si>
  <si>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</si>
  <si>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 xml:space="preserve">Корпоротивное мероприятие "Проведение Нового года" </t>
  </si>
  <si>
    <t>Корпоративное мероприятие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</si>
  <si>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</si>
  <si>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</si>
  <si>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Усулуги по подготовке и получению исходно-разрешительной, разрешительной документации</t>
  </si>
  <si>
    <t>пп. 41) п. 15 Правил</t>
  </si>
  <si>
    <t>Итого по разделу 2:</t>
  </si>
  <si>
    <t>ВСЕГО (раздел1+
раздел2):</t>
  </si>
  <si>
    <t>План закупок товаров, работ, услуг на 2014 год</t>
  </si>
  <si>
    <t>г.Астана
пр. Кабанбай батыра, 54</t>
  </si>
  <si>
    <t>Служебные нежилые помещения с имуществом, общей площадью 2514 кв.м.- за 12 мес.</t>
  </si>
  <si>
    <t>Аренда автобуса</t>
  </si>
  <si>
    <t>Антистеплер</t>
  </si>
  <si>
    <t xml:space="preserve">Блокнот  </t>
  </si>
  <si>
    <t>Блок для записи в боксе</t>
  </si>
  <si>
    <t>Бумага для заметок с липким слоем</t>
  </si>
  <si>
    <t>Бумага А4</t>
  </si>
  <si>
    <t>Бумага А3</t>
  </si>
  <si>
    <t>Бумага для факса</t>
  </si>
  <si>
    <t>Ватман А1</t>
  </si>
  <si>
    <t>Вкладыш-файл</t>
  </si>
  <si>
    <t>Гребешки 8мм</t>
  </si>
  <si>
    <t>Гребешки 12мм</t>
  </si>
  <si>
    <t>Гребешки 25мм</t>
  </si>
  <si>
    <t>Гребешки 45мм</t>
  </si>
  <si>
    <t>Грифель</t>
  </si>
  <si>
    <t>Губка для маркерной доски на магните</t>
  </si>
  <si>
    <t>Дырокол (60 л)</t>
  </si>
  <si>
    <t>Дырокол (16 л)</t>
  </si>
  <si>
    <t>Дырокол (150 л)</t>
  </si>
  <si>
    <t>Диск DVD-R</t>
  </si>
  <si>
    <t>Ежедневник датированный</t>
  </si>
  <si>
    <t>Жидкость для очистки маркерных досок</t>
  </si>
  <si>
    <t>Зажим-клипса 41 мм</t>
  </si>
  <si>
    <t>Зажим-клипса 25 мм</t>
  </si>
  <si>
    <t>Игла для прошивки документов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</si>
  <si>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</si>
  <si>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</si>
  <si>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</si>
  <si>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</si>
  <si>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Каттер (нож канцелярский)</t>
  </si>
  <si>
    <t>Клей-карандаш 35 гр</t>
  </si>
  <si>
    <t>Конверты А4</t>
  </si>
  <si>
    <t>Конверты маленькие (евростандарт)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</si>
  <si>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</si>
  <si>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</si>
  <si>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</si>
  <si>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</si>
  <si>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</si>
  <si>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Маркер для доски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</si>
  <si>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</si>
  <si>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</si>
  <si>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</si>
  <si>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</si>
  <si>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</si>
  <si>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Обложка для переплета формат А4</t>
  </si>
  <si>
    <t>Обложка для переплета формат А3</t>
  </si>
  <si>
    <t>Папка-регистратор 7,5 см</t>
  </si>
  <si>
    <t>Папка-каталог с файлами (200 файлов)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</si>
  <si>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</si>
  <si>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</si>
  <si>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</si>
  <si>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</si>
  <si>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</si>
  <si>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Папка бегунок</t>
  </si>
  <si>
    <t>Разделитель</t>
  </si>
  <si>
    <t>Ручка шариковая</t>
  </si>
  <si>
    <t>Ручка гелевая</t>
  </si>
  <si>
    <t>Ручка шариковая - красный стержень "Rotomac-Fine TC Ball" (Rotomac)</t>
  </si>
  <si>
    <t>Степлер № 24/6</t>
  </si>
  <si>
    <t>Степлер - №23/13 черн. "Office Robust" (Silwerhof)/042322</t>
  </si>
  <si>
    <t>Степлер толщиной сшивания бумаги до 200 листов EAGLE 39755</t>
  </si>
  <si>
    <t>Скобы № 24/6</t>
  </si>
  <si>
    <t xml:space="preserve">Скобы - №23/13 1000шт. </t>
  </si>
  <si>
    <t>Скобы для степлера толщиной сшивания бумаги до 200 листов - Скобы - №26/6 1000шт. (Maped)*</t>
  </si>
  <si>
    <t>Скоросшиватель картонный белый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</si>
  <si>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</si>
  <si>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</si>
  <si>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</si>
  <si>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</si>
  <si>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</si>
  <si>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</si>
  <si>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</si>
  <si>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</si>
  <si>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</si>
  <si>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</si>
  <si>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</si>
  <si>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Указка лазерная</t>
  </si>
  <si>
    <t>Фломастер</t>
  </si>
  <si>
    <t>Шило для прошивки документов</t>
  </si>
  <si>
    <t>Штрих-корректор ленточный</t>
  </si>
  <si>
    <t>пачка</t>
  </si>
  <si>
    <t>пп.34) п. 15 Правил</t>
  </si>
  <si>
    <t>пп. 4) п. 15 Правил</t>
  </si>
  <si>
    <t>Подготовка документов для строительства</t>
  </si>
  <si>
    <t>от 27 декабря 2013 года № 55-пр</t>
  </si>
  <si>
    <t>Исполнитель:</t>
  </si>
  <si>
    <t>Менеджер по экономическому планированию и анализу</t>
  </si>
  <si>
    <t>Мусабекова Л.Д.</t>
  </si>
  <si>
    <t>тел.70-94-35</t>
  </si>
  <si>
    <t>По заявке Заказчика, 
с даты вступления 
в силу договора 
по 31.12.2014 г.</t>
  </si>
  <si>
    <t>С даты вступления в силу договора 
по 31.12.2014 г.</t>
  </si>
  <si>
    <t>С даты вступления 
в силу договора 
по 31.12.2014 г.</t>
  </si>
  <si>
    <t xml:space="preserve">12 месяцев 
со дня вступления 
в силу договора </t>
  </si>
  <si>
    <t xml:space="preserve">не более 1 (одного)  календарного месяца со дня подписания договора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</si>
</sst>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$-419]mmmm\ yyyy;@"/>
    <numFmt numFmtId="169" formatCode="#."/>
    <numFmt numFmtId="170" formatCode="#.00"/>
    <numFmt numFmtId="171" formatCode="&quot;$&quot;#.00"/>
    <numFmt numFmtId="172" formatCode="#,##0_);\(#,##0\);0_);* @_)"/>
    <numFmt numFmtId="173" formatCode="#,##0.0_);\(#,##0.0\);0.0_);* @_)"/>
    <numFmt numFmtId="174" formatCode="#,##0.00_);\(#,##0.00\);0.00_);* @_)"/>
    <numFmt numFmtId="175" formatCode="#,##0.000_);\(#,##0.000\);0.000_);* @_)"/>
    <numFmt numFmtId="176" formatCode="#,##0.0000_);\(#,##0.0000\);0.0000_);* @_)"/>
    <numFmt numFmtId="177" formatCode="d\-mmm;[Red]&quot;Not date&quot;;&quot;-&quot;;[Red]* &quot;Not date&quot;"/>
    <numFmt numFmtId="178" formatCode="d\-mmm\-yyyy;[Red]&quot;Not date&quot;;&quot;-&quot;;[Red]* &quot;Not date&quot;"/>
    <numFmt numFmtId="179" formatCode="d\-mmm\-yyyy\ h:mm\ AM/PM;[Red]* &quot;Not date&quot;;&quot;-&quot;;[Red]* &quot;Not date&quot;"/>
    <numFmt numFmtId="180" formatCode="d/mm/yyyy;[Red]* &quot;Not date&quot;;&quot;-&quot;;[Red]* &quot;Not date&quot;"/>
    <numFmt numFmtId="181" formatCode="mm/dd/yyyy;[Red]* &quot;Not date&quot;;&quot;-&quot;;[Red]* &quot;Not date&quot;"/>
    <numFmt numFmtId="182" formatCode="mmm\-yy;[Red]* &quot;Not date&quot;;&quot;-&quot;;[Red]* &quot;Not date&quot;"/>
    <numFmt numFmtId="183" formatCode="0;\-0;0;* @"/>
    <numFmt numFmtId="184" formatCode="h:mm\ AM/PM;[Red]* &quot;Not time&quot;;\-;[Red]* &quot;Not time&quot;"/>
    <numFmt numFmtId="185" formatCode="[h]:mm;[Red]* &quot;Not time&quot;;[h]:mm;[Red]* &quot;Not time&quot;"/>
    <numFmt numFmtId="186" formatCode="0%;\-0%;0%;* @_%"/>
    <numFmt numFmtId="187" formatCode="0.0%;\-0.0%;0.0%;* @_%"/>
    <numFmt numFmtId="188" formatCode="0.00%;\-0.00%;0.00%;* @_%"/>
    <numFmt numFmtId="189" formatCode="0.000%;\-0.000%;0.000%;* @_%"/>
    <numFmt numFmtId="190" formatCode="&quot;$&quot;* #,##0_);&quot;$&quot;* \(#,##0\);&quot;$&quot;* 0_);* @_)"/>
    <numFmt numFmtId="191" formatCode="&quot;$&quot;* #,##0.0_);&quot;$&quot;* \(#,##0.0\);&quot;$&quot;* 0.0_);* @_)"/>
    <numFmt numFmtId="192" formatCode="&quot;$&quot;* #,##0.00_);&quot;$&quot;* \(#,##0.00\);&quot;$&quot;* 0.00_);* @_)"/>
    <numFmt numFmtId="193" formatCode="&quot;$&quot;* #,##0.000_);&quot;$&quot;* \(#,##0.000\);&quot;$&quot;* 0.000_);* @_)"/>
    <numFmt numFmtId="194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20202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169" fontId="5" fillId="0" borderId="5">
      <protection locked="0"/>
    </xf>
    <xf numFmtId="169" fontId="5" fillId="0" borderId="5">
      <protection locked="0"/>
    </xf>
    <xf numFmtId="0" fontId="6" fillId="0" borderId="0"/>
    <xf numFmtId="0" fontId="6" fillId="0" borderId="0"/>
    <xf numFmtId="4" fontId="5" fillId="0" borderId="0">
      <protection locked="0"/>
    </xf>
    <xf numFmtId="4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4" fontId="5" fillId="0" borderId="0">
      <protection locked="0"/>
    </xf>
    <xf numFmtId="170" fontId="5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69" fontId="5" fillId="0" borderId="5">
      <protection locked="0"/>
    </xf>
    <xf numFmtId="169" fontId="5" fillId="0" borderId="5">
      <protection locked="0"/>
    </xf>
    <xf numFmtId="169" fontId="7" fillId="0" borderId="0">
      <protection locked="0"/>
    </xf>
    <xf numFmtId="169" fontId="7" fillId="0" borderId="0">
      <protection locked="0"/>
    </xf>
    <xf numFmtId="169" fontId="5" fillId="0" borderId="5">
      <protection locked="0"/>
    </xf>
    <xf numFmtId="0" fontId="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72" fontId="2" fillId="0" borderId="0" applyFill="0" applyBorder="0">
      <alignment vertical="top"/>
    </xf>
    <xf numFmtId="173" fontId="2" fillId="0" borderId="0" applyFill="0" applyBorder="0">
      <alignment vertical="top"/>
    </xf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178" fontId="2" fillId="0" borderId="0" applyFill="0" applyBorder="0">
      <alignment vertical="top"/>
    </xf>
    <xf numFmtId="179" fontId="2" fillId="0" borderId="0" applyFill="0" applyBorder="0">
      <alignment vertical="top"/>
    </xf>
    <xf numFmtId="180" fontId="2" fillId="0" borderId="0" applyFill="0" applyBorder="0">
      <alignment vertical="top"/>
    </xf>
    <xf numFmtId="181" fontId="2" fillId="0" borderId="0" applyFill="0" applyBorder="0">
      <alignment vertical="top"/>
    </xf>
    <xf numFmtId="182" fontId="2" fillId="0" borderId="0" applyFill="0" applyBorder="0">
      <alignment vertical="top"/>
    </xf>
    <xf numFmtId="182" fontId="2" fillId="0" borderId="0" applyFill="0" applyBorder="0">
      <alignment horizontal="center" vertical="top"/>
    </xf>
    <xf numFmtId="183" fontId="2" fillId="0" borderId="0" applyFill="0" applyBorder="0">
      <alignment vertical="top"/>
    </xf>
    <xf numFmtId="184" fontId="2" fillId="0" borderId="0" applyFill="0" applyBorder="0">
      <alignment vertical="top"/>
    </xf>
    <xf numFmtId="185" fontId="2" fillId="0" borderId="0" applyFill="0" applyBorder="0">
      <alignment vertical="top"/>
    </xf>
    <xf numFmtId="186" fontId="2" fillId="0" borderId="0" applyFill="0" applyBorder="0">
      <alignment vertical="top"/>
    </xf>
    <xf numFmtId="187" fontId="10" fillId="0" borderId="0" applyFill="0" applyBorder="0">
      <alignment vertical="top"/>
    </xf>
    <xf numFmtId="188" fontId="2" fillId="0" borderId="0" applyFill="0" applyBorder="0">
      <alignment vertical="top"/>
    </xf>
    <xf numFmtId="189" fontId="2" fillId="0" borderId="0" applyFill="0" applyBorder="0">
      <alignment vertical="top"/>
    </xf>
    <xf numFmtId="190" fontId="2" fillId="0" borderId="0" applyFill="0" applyBorder="0">
      <alignment vertical="top"/>
    </xf>
    <xf numFmtId="191" fontId="2" fillId="0" borderId="0" applyFill="0" applyBorder="0">
      <alignment vertical="top"/>
    </xf>
    <xf numFmtId="192" fontId="2" fillId="0" borderId="0" applyFill="0" applyBorder="0">
      <alignment vertical="top"/>
    </xf>
    <xf numFmtId="193" fontId="2" fillId="0" borderId="0" applyFill="0" applyBorder="0">
      <alignment vertical="top"/>
    </xf>
    <xf numFmtId="194" fontId="2" fillId="0" borderId="0" applyFill="0" applyBorder="0">
      <alignment vertical="top"/>
    </xf>
    <xf numFmtId="0" fontId="11" fillId="0" borderId="0" applyNumberFormat="0" applyFill="0" applyBorder="0" applyAlignment="0" applyProtection="0"/>
    <xf numFmtId="195" fontId="3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96" fontId="17" fillId="0" borderId="0" applyFill="0" applyBorder="0">
      <alignment vertical="top"/>
      <protection locked="0"/>
    </xf>
    <xf numFmtId="197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3" fontId="18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19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2" fillId="0" borderId="0" applyFill="0" applyBorder="0">
      <alignment vertical="top"/>
    </xf>
    <xf numFmtId="0" fontId="2" fillId="0" borderId="0" applyFill="0" applyBorder="0">
      <alignment vertical="top" wrapText="1"/>
    </xf>
    <xf numFmtId="0" fontId="4" fillId="0" borderId="0"/>
    <xf numFmtId="0" fontId="4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2" fillId="0" borderId="0" applyFill="0" applyBorder="0">
      <alignment vertical="top"/>
    </xf>
    <xf numFmtId="0" fontId="2" fillId="0" borderId="0" applyFill="0" applyBorder="0">
      <alignment horizontal="left" vertical="top" indent="1"/>
    </xf>
    <xf numFmtId="0" fontId="2" fillId="0" borderId="0" applyFill="0" applyBorder="0">
      <alignment horizontal="left" vertical="top" indent="2"/>
    </xf>
    <xf numFmtId="0" fontId="2" fillId="0" borderId="0" applyFill="0" applyBorder="0">
      <alignment horizontal="left" vertical="top" indent="3"/>
    </xf>
    <xf numFmtId="0" fontId="2" fillId="0" borderId="0" applyFill="0" applyBorder="0">
      <alignment horizontal="left" vertical="top" indent="4"/>
    </xf>
    <xf numFmtId="0" fontId="2" fillId="0" borderId="0" applyFill="0" applyBorder="0">
      <alignment horizontal="center"/>
    </xf>
    <xf numFmtId="0" fontId="2" fillId="0" borderId="0" applyFill="0" applyBorder="0">
      <alignment horizontal="center" wrapText="1"/>
    </xf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198" fontId="22" fillId="0" borderId="1" applyBorder="0">
      <protection hidden="1"/>
    </xf>
    <xf numFmtId="198" fontId="22" fillId="0" borderId="1" applyBorder="0">
      <protection hidden="1"/>
    </xf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4" fillId="0" borderId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Fill="0" applyBorder="0"/>
    <xf numFmtId="0" fontId="36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4" fillId="0" borderId="0"/>
    <xf numFmtId="0" fontId="37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 applyNumberFormat="0" applyFill="0" applyAlignment="0" applyProtection="0"/>
    <xf numFmtId="0" fontId="41" fillId="0" borderId="0"/>
    <xf numFmtId="0" fontId="4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7" fillId="0" borderId="0">
      <protection locked="0"/>
    </xf>
    <xf numFmtId="169" fontId="7" fillId="0" borderId="0">
      <protection locked="0"/>
    </xf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3" fillId="6" borderId="0" applyNumberFormat="0" applyBorder="0" applyAlignment="0" applyProtection="0"/>
    <xf numFmtId="201" fontId="5" fillId="0" borderId="0">
      <protection locked="0"/>
    </xf>
    <xf numFmtId="201" fontId="5" fillId="0" borderId="0">
      <protection locked="0"/>
    </xf>
  </cellStyleXfs>
  <cellXfs count="83">
    <xf numFmtId="0" fontId="0" fillId="0" borderId="0" xfId="0"/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Fill="1" applyAlignment="1">
      <alignment vertical="center" wrapText="1"/>
    </xf>
    <xf numFmtId="3" fontId="44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vertical="center"/>
    </xf>
    <xf numFmtId="0" fontId="46" fillId="2" borderId="3" xfId="0" applyFont="1" applyFill="1" applyBorder="1" applyAlignment="1">
      <alignment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vertical="center"/>
    </xf>
    <xf numFmtId="0" fontId="46" fillId="2" borderId="2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center"/>
    </xf>
    <xf numFmtId="4" fontId="44" fillId="2" borderId="1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vertical="center" wrapText="1"/>
    </xf>
    <xf numFmtId="0" fontId="44" fillId="3" borderId="1" xfId="0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left" vertical="center" wrapText="1"/>
    </xf>
    <xf numFmtId="3" fontId="44" fillId="3" borderId="1" xfId="1" applyNumberFormat="1" applyFont="1" applyFill="1" applyBorder="1" applyAlignment="1">
      <alignment horizontal="center" vertical="center" wrapText="1"/>
    </xf>
    <xf numFmtId="4" fontId="44" fillId="3" borderId="1" xfId="0" applyNumberFormat="1" applyFont="1" applyFill="1" applyBorder="1" applyAlignment="1">
      <alignment horizontal="right" vertical="center" wrapText="1"/>
    </xf>
    <xf numFmtId="4" fontId="44" fillId="3" borderId="1" xfId="0" applyNumberFormat="1" applyFont="1" applyFill="1" applyBorder="1" applyAlignment="1">
      <alignment horizontal="right" vertical="center"/>
    </xf>
    <xf numFmtId="4" fontId="44" fillId="0" borderId="1" xfId="0" applyNumberFormat="1" applyFont="1" applyFill="1" applyBorder="1" applyAlignment="1">
      <alignment horizontal="right" vertical="center"/>
    </xf>
    <xf numFmtId="0" fontId="44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0" borderId="1" xfId="2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right" vertical="center" wrapText="1"/>
    </xf>
    <xf numFmtId="4" fontId="46" fillId="2" borderId="1" xfId="0" applyNumberFormat="1" applyFont="1" applyFill="1" applyBorder="1" applyAlignment="1">
      <alignment horizontal="right" vertical="center" wrapText="1"/>
    </xf>
    <xf numFmtId="0" fontId="46" fillId="2" borderId="3" xfId="0" applyFont="1" applyFill="1" applyBorder="1" applyAlignment="1">
      <alignment horizontal="left" vertical="center" wrapText="1"/>
    </xf>
    <xf numFmtId="0" fontId="46" fillId="2" borderId="3" xfId="0" applyFont="1" applyFill="1" applyBorder="1" applyAlignment="1">
      <alignment horizontal="righ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right" vertical="center" wrapText="1"/>
    </xf>
    <xf numFmtId="0" fontId="46" fillId="2" borderId="1" xfId="0" applyFont="1" applyFill="1" applyBorder="1" applyAlignment="1">
      <alignment horizontal="right" vertical="center" wrapText="1"/>
    </xf>
    <xf numFmtId="0" fontId="44" fillId="0" borderId="1" xfId="2" applyNumberFormat="1" applyFont="1" applyFill="1" applyBorder="1" applyAlignment="1">
      <alignment horizontal="center" vertical="center" wrapText="1"/>
    </xf>
    <xf numFmtId="0" fontId="44" fillId="0" borderId="1" xfId="2" applyNumberFormat="1" applyFont="1" applyFill="1" applyBorder="1" applyAlignment="1">
      <alignment horizontal="left" vertical="center" wrapText="1"/>
    </xf>
    <xf numFmtId="0" fontId="22" fillId="0" borderId="1" xfId="2" applyNumberFormat="1" applyFont="1" applyFill="1" applyBorder="1" applyAlignment="1">
      <alignment horizontal="left" vertical="center" wrapText="1"/>
    </xf>
    <xf numFmtId="4" fontId="44" fillId="0" borderId="1" xfId="2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/>
    </xf>
    <xf numFmtId="3" fontId="22" fillId="3" borderId="1" xfId="1" applyNumberFormat="1" applyFont="1" applyFill="1" applyBorder="1" applyAlignment="1">
      <alignment horizontal="left" vertical="center" wrapText="1"/>
    </xf>
    <xf numFmtId="3" fontId="22" fillId="3" borderId="1" xfId="1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right" vertical="center" wrapText="1"/>
    </xf>
    <xf numFmtId="4" fontId="22" fillId="3" borderId="1" xfId="0" applyNumberFormat="1" applyFont="1" applyFill="1" applyBorder="1" applyAlignment="1">
      <alignment horizontal="right" vertical="center"/>
    </xf>
    <xf numFmtId="3" fontId="22" fillId="3" borderId="1" xfId="4" applyNumberFormat="1" applyFont="1" applyFill="1" applyBorder="1" applyAlignment="1">
      <alignment horizontal="left" vertical="center" wrapText="1"/>
    </xf>
    <xf numFmtId="0" fontId="22" fillId="0" borderId="1" xfId="3" applyNumberFormat="1" applyFont="1" applyFill="1" applyBorder="1" applyAlignment="1">
      <alignment horizontal="center" vertical="center" wrapText="1"/>
    </xf>
    <xf numFmtId="14" fontId="44" fillId="0" borderId="0" xfId="0" applyNumberFormat="1" applyFont="1" applyAlignment="1">
      <alignment horizontal="center"/>
    </xf>
    <xf numFmtId="3" fontId="44" fillId="0" borderId="1" xfId="0" applyNumberFormat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right" vertical="center" wrapText="1"/>
    </xf>
    <xf numFmtId="4" fontId="44" fillId="0" borderId="1" xfId="2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4" fontId="47" fillId="2" borderId="1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right" vertical="center"/>
    </xf>
    <xf numFmtId="4" fontId="44" fillId="0" borderId="0" xfId="0" applyNumberFormat="1" applyFont="1" applyAlignment="1">
      <alignment horizont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workbookViewId="0">
      <selection activeCell="A8" sqref="A8:K8"/>
    </sheetView>
  </sheetViews>
  <sheetFormatPr defaultRowHeight="12.75"/>
  <cols>
    <col min="1" max="1" width="23.85546875" style="2" customWidth="1"/>
    <col min="2" max="2" width="30.5703125" style="2" customWidth="1"/>
    <col min="3" max="3" width="23.85546875" style="2" customWidth="1"/>
    <col min="4" max="4" width="25.5703125" style="2" customWidth="1"/>
    <col min="5" max="5" width="13.5703125" style="3" customWidth="1"/>
    <col min="6" max="6" width="9.42578125" style="2" customWidth="1"/>
    <col min="7" max="7" width="13.85546875" style="2" customWidth="1"/>
    <col min="8" max="8" width="16.28515625" style="2" customWidth="1"/>
    <col min="9" max="9" width="23.85546875" style="2" customWidth="1"/>
    <col min="10" max="10" width="19.5703125" style="2" customWidth="1"/>
    <col min="11" max="11" width="17.7109375" style="3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4" t="s">
        <v>0</v>
      </c>
      <c r="G1" s="4"/>
      <c r="H1" s="4"/>
      <c r="I1" s="4"/>
      <c r="J1" s="4"/>
    </row>
    <row r="2" spans="1:11">
      <c r="A2" s="1"/>
      <c r="F2" s="4" t="s">
        <v>1</v>
      </c>
      <c r="G2" s="4"/>
      <c r="H2" s="4"/>
      <c r="I2" s="4"/>
      <c r="J2" s="4"/>
    </row>
    <row r="3" spans="1:11">
      <c r="A3" s="1"/>
      <c r="F3" s="4" t="s">
        <v>140</v>
      </c>
      <c r="G3" s="4"/>
      <c r="H3" s="4"/>
      <c r="I3" s="4"/>
      <c r="J3" s="4"/>
    </row>
    <row r="4" spans="1:11">
      <c r="A4" s="1"/>
      <c r="F4" s="5"/>
      <c r="G4" s="5"/>
      <c r="H4" s="5"/>
      <c r="I4" s="5"/>
      <c r="J4" s="5"/>
    </row>
    <row r="5" spans="1:11">
      <c r="A5" s="1"/>
      <c r="F5" s="6"/>
      <c r="G5" s="6"/>
      <c r="H5" s="6"/>
      <c r="I5" s="6"/>
      <c r="J5" s="6"/>
    </row>
    <row r="6" spans="1:11">
      <c r="A6" s="7"/>
      <c r="F6" s="5"/>
      <c r="G6" s="5"/>
      <c r="H6" s="5"/>
      <c r="I6" s="5"/>
      <c r="J6" s="5"/>
    </row>
    <row r="7" spans="1:11">
      <c r="A7" s="7"/>
      <c r="G7" s="8"/>
      <c r="H7" s="8"/>
      <c r="I7" s="8"/>
      <c r="J7" s="9"/>
      <c r="K7" s="8"/>
    </row>
    <row r="8" spans="1:11">
      <c r="A8" s="10" t="s">
        <v>53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>
      <c r="A11" s="12"/>
      <c r="B11" s="12"/>
      <c r="C11" s="12"/>
      <c r="D11" s="13"/>
      <c r="E11" s="13"/>
      <c r="F11" s="12"/>
      <c r="G11" s="12"/>
      <c r="H11" s="12"/>
      <c r="I11" s="12"/>
      <c r="J11" s="12"/>
      <c r="K11" s="13"/>
    </row>
    <row r="12" spans="1:11" ht="51">
      <c r="A12" s="14" t="s">
        <v>4</v>
      </c>
      <c r="B12" s="14" t="s">
        <v>5</v>
      </c>
      <c r="C12" s="14" t="s">
        <v>6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14" t="s">
        <v>12</v>
      </c>
      <c r="J12" s="14" t="s">
        <v>13</v>
      </c>
      <c r="K12" s="14" t="s">
        <v>14</v>
      </c>
    </row>
    <row r="13" spans="1:11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</row>
    <row r="14" spans="1:11">
      <c r="A14" s="15" t="s">
        <v>15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1">
      <c r="A15" s="19" t="s">
        <v>16</v>
      </c>
      <c r="B15" s="20"/>
      <c r="C15" s="20"/>
      <c r="D15" s="20"/>
      <c r="E15" s="20"/>
      <c r="F15" s="20"/>
      <c r="G15" s="20"/>
      <c r="H15" s="20"/>
      <c r="I15" s="20"/>
      <c r="J15" s="21"/>
      <c r="K15" s="22"/>
    </row>
    <row r="16" spans="1:11">
      <c r="A16" s="23" t="s">
        <v>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>
      <c r="A17" s="24" t="s">
        <v>18</v>
      </c>
      <c r="B17" s="25"/>
      <c r="C17" s="14"/>
      <c r="D17" s="14"/>
      <c r="E17" s="14"/>
      <c r="F17" s="14"/>
      <c r="G17" s="14"/>
      <c r="H17" s="26"/>
      <c r="I17" s="26"/>
      <c r="J17" s="14"/>
      <c r="K17" s="14"/>
    </row>
    <row r="18" spans="1:11">
      <c r="A18" s="19" t="s">
        <v>19</v>
      </c>
      <c r="B18" s="20"/>
      <c r="C18" s="20"/>
      <c r="D18" s="20"/>
      <c r="E18" s="20"/>
      <c r="F18" s="20"/>
      <c r="G18" s="20"/>
      <c r="H18" s="20"/>
      <c r="I18" s="20"/>
      <c r="J18" s="21"/>
      <c r="K18" s="22"/>
    </row>
    <row r="19" spans="1:1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>
      <c r="A20" s="24" t="s">
        <v>20</v>
      </c>
      <c r="B20" s="27"/>
      <c r="C20" s="14"/>
      <c r="D20" s="14"/>
      <c r="E20" s="14"/>
      <c r="F20" s="14"/>
      <c r="G20" s="14"/>
      <c r="H20" s="26"/>
      <c r="I20" s="26"/>
      <c r="J20" s="14"/>
      <c r="K20" s="14"/>
    </row>
    <row r="21" spans="1:11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29" t="s">
        <v>24</v>
      </c>
      <c r="B22" s="30"/>
      <c r="C22" s="31"/>
      <c r="D22" s="31"/>
      <c r="E22" s="31"/>
      <c r="F22" s="31"/>
      <c r="G22" s="31"/>
      <c r="H22" s="32"/>
      <c r="I22" s="32"/>
      <c r="J22" s="31"/>
      <c r="K22" s="31"/>
    </row>
    <row r="23" spans="1:11">
      <c r="A23" s="29" t="s">
        <v>25</v>
      </c>
      <c r="B23" s="29"/>
      <c r="C23" s="31"/>
      <c r="D23" s="31"/>
      <c r="E23" s="31"/>
      <c r="F23" s="31"/>
      <c r="G23" s="31"/>
      <c r="H23" s="32"/>
      <c r="I23" s="32"/>
      <c r="J23" s="31"/>
      <c r="K23" s="31"/>
    </row>
    <row r="24" spans="1:11">
      <c r="A24" s="15" t="s">
        <v>26</v>
      </c>
      <c r="B24" s="20"/>
      <c r="C24" s="20"/>
      <c r="D24" s="20"/>
      <c r="E24" s="20"/>
      <c r="F24" s="21"/>
      <c r="G24" s="20"/>
      <c r="H24" s="20"/>
      <c r="I24" s="20"/>
      <c r="J24" s="21"/>
      <c r="K24" s="22"/>
    </row>
    <row r="25" spans="1:11">
      <c r="A25" s="33" t="s">
        <v>16</v>
      </c>
      <c r="B25" s="33"/>
      <c r="C25" s="33"/>
      <c r="D25" s="33"/>
      <c r="E25" s="33"/>
      <c r="F25" s="28"/>
      <c r="G25" s="33"/>
      <c r="H25" s="33"/>
      <c r="I25" s="33"/>
      <c r="J25" s="28"/>
      <c r="K25" s="33"/>
    </row>
    <row r="26" spans="1:11" ht="102">
      <c r="A26" s="34">
        <v>1</v>
      </c>
      <c r="B26" s="35" t="s">
        <v>27</v>
      </c>
      <c r="C26" s="36" t="s">
        <v>28</v>
      </c>
      <c r="D26" s="35" t="s">
        <v>29</v>
      </c>
      <c r="E26" s="36" t="s">
        <v>30</v>
      </c>
      <c r="F26" s="34">
        <v>960</v>
      </c>
      <c r="G26" s="37">
        <v>477.68</v>
      </c>
      <c r="H26" s="38">
        <f>F26*G26</f>
        <v>458572.79999999999</v>
      </c>
      <c r="I26" s="39">
        <f>H26*1.12</f>
        <v>513601.53600000002</v>
      </c>
      <c r="J26" s="40" t="s">
        <v>145</v>
      </c>
      <c r="K26" s="34" t="s">
        <v>23</v>
      </c>
    </row>
    <row r="27" spans="1:11" ht="51">
      <c r="A27" s="41">
        <v>2</v>
      </c>
      <c r="B27" s="42" t="s">
        <v>31</v>
      </c>
      <c r="C27" s="36" t="s">
        <v>28</v>
      </c>
      <c r="D27" s="42" t="s">
        <v>32</v>
      </c>
      <c r="E27" s="41" t="s">
        <v>33</v>
      </c>
      <c r="F27" s="41">
        <v>70</v>
      </c>
      <c r="G27" s="43">
        <v>2500</v>
      </c>
      <c r="H27" s="43">
        <f>F27*G27</f>
        <v>175000</v>
      </c>
      <c r="I27" s="43">
        <f>H27*1.12</f>
        <v>196000.00000000003</v>
      </c>
      <c r="J27" s="40" t="str">
        <f>J26</f>
        <v>По заявке Заказчика, 
с даты вступления 
в силу договора 
по 31.12.2014 г.</v>
      </c>
      <c r="K27" s="44" t="s">
        <v>23</v>
      </c>
    </row>
    <row r="28" spans="1:11" ht="51">
      <c r="A28" s="34">
        <v>3</v>
      </c>
      <c r="B28" s="42" t="s">
        <v>57</v>
      </c>
      <c r="C28" s="36" t="s">
        <v>28</v>
      </c>
      <c r="D28" s="42" t="s">
        <v>57</v>
      </c>
      <c r="E28" s="45" t="s">
        <v>30</v>
      </c>
      <c r="F28" s="41">
        <v>5</v>
      </c>
      <c r="G28" s="43">
        <f>H28/F28</f>
        <v>120</v>
      </c>
      <c r="H28" s="43">
        <v>600</v>
      </c>
      <c r="I28" s="43">
        <f>H28*1.12</f>
        <v>672.00000000000011</v>
      </c>
      <c r="J28" s="40" t="str">
        <f t="shared" ref="J28:J91" si="0">J27</f>
        <v>По заявке Заказчика, 
с даты вступления 
в силу договора 
по 31.12.2014 г.</v>
      </c>
      <c r="K28" s="44" t="s">
        <v>23</v>
      </c>
    </row>
    <row r="29" spans="1:11" ht="51">
      <c r="A29" s="34">
        <v>4</v>
      </c>
      <c r="B29" s="42" t="s">
        <v>58</v>
      </c>
      <c r="C29" s="36" t="s">
        <v>28</v>
      </c>
      <c r="D29" s="42" t="s">
        <v>58</v>
      </c>
      <c r="E29" s="45" t="s">
        <v>30</v>
      </c>
      <c r="F29" s="41">
        <v>30</v>
      </c>
      <c r="G29" s="43">
        <f t="shared" ref="G29:G92" si="1">H29/F29</f>
        <v>780</v>
      </c>
      <c r="H29" s="43">
        <v>23400</v>
      </c>
      <c r="I29" s="43">
        <f t="shared" ref="I29:I92" si="2">H29*1.12</f>
        <v>26208.000000000004</v>
      </c>
      <c r="J29" s="40" t="str">
        <f t="shared" si="0"/>
        <v>По заявке Заказчика, 
с даты вступления 
в силу договора 
по 31.12.2014 г.</v>
      </c>
      <c r="K29" s="44" t="s">
        <v>23</v>
      </c>
    </row>
    <row r="30" spans="1:11" ht="51">
      <c r="A30" s="41">
        <v>5</v>
      </c>
      <c r="B30" s="42" t="s">
        <v>59</v>
      </c>
      <c r="C30" s="36" t="s">
        <v>28</v>
      </c>
      <c r="D30" s="42" t="s">
        <v>59</v>
      </c>
      <c r="E30" s="45" t="s">
        <v>30</v>
      </c>
      <c r="F30" s="41">
        <v>50</v>
      </c>
      <c r="G30" s="43">
        <f t="shared" si="1"/>
        <v>300</v>
      </c>
      <c r="H30" s="43">
        <v>15000</v>
      </c>
      <c r="I30" s="43">
        <f t="shared" si="2"/>
        <v>16800</v>
      </c>
      <c r="J30" s="40" t="str">
        <f t="shared" si="0"/>
        <v>По заявке Заказчика, 
с даты вступления 
в силу договора 
по 31.12.2014 г.</v>
      </c>
      <c r="K30" s="44" t="s">
        <v>23</v>
      </c>
    </row>
    <row r="31" spans="1:11" ht="51">
      <c r="A31" s="34">
        <v>6</v>
      </c>
      <c r="B31" s="42" t="s">
        <v>60</v>
      </c>
      <c r="C31" s="36" t="s">
        <v>28</v>
      </c>
      <c r="D31" s="42" t="s">
        <v>60</v>
      </c>
      <c r="E31" s="45" t="s">
        <v>30</v>
      </c>
      <c r="F31" s="41">
        <v>80</v>
      </c>
      <c r="G31" s="43">
        <f t="shared" si="1"/>
        <v>344</v>
      </c>
      <c r="H31" s="43">
        <v>27520</v>
      </c>
      <c r="I31" s="43">
        <f t="shared" si="2"/>
        <v>30822.400000000001</v>
      </c>
      <c r="J31" s="40" t="str">
        <f t="shared" si="0"/>
        <v>По заявке Заказчика, 
с даты вступления 
в силу договора 
по 31.12.2014 г.</v>
      </c>
      <c r="K31" s="44" t="s">
        <v>23</v>
      </c>
    </row>
    <row r="32" spans="1:11" ht="51">
      <c r="A32" s="34">
        <v>7</v>
      </c>
      <c r="B32" s="42" t="s">
        <v>61</v>
      </c>
      <c r="C32" s="36" t="s">
        <v>28</v>
      </c>
      <c r="D32" s="42" t="s">
        <v>61</v>
      </c>
      <c r="E32" s="46" t="s">
        <v>136</v>
      </c>
      <c r="F32" s="41">
        <v>960</v>
      </c>
      <c r="G32" s="43">
        <f t="shared" si="1"/>
        <v>638</v>
      </c>
      <c r="H32" s="43">
        <v>612480</v>
      </c>
      <c r="I32" s="43">
        <f t="shared" si="2"/>
        <v>685977.60000000009</v>
      </c>
      <c r="J32" s="40" t="str">
        <f t="shared" si="0"/>
        <v>По заявке Заказчика, 
с даты вступления 
в силу договора 
по 31.12.2014 г.</v>
      </c>
      <c r="K32" s="44" t="s">
        <v>23</v>
      </c>
    </row>
    <row r="33" spans="1:11" ht="51">
      <c r="A33" s="41">
        <v>8</v>
      </c>
      <c r="B33" s="42" t="s">
        <v>62</v>
      </c>
      <c r="C33" s="36" t="s">
        <v>28</v>
      </c>
      <c r="D33" s="42" t="s">
        <v>62</v>
      </c>
      <c r="E33" s="46" t="s">
        <v>136</v>
      </c>
      <c r="F33" s="41">
        <v>80</v>
      </c>
      <c r="G33" s="43">
        <f t="shared" si="1"/>
        <v>1277</v>
      </c>
      <c r="H33" s="43">
        <v>102160</v>
      </c>
      <c r="I33" s="43">
        <f t="shared" si="2"/>
        <v>114419.20000000001</v>
      </c>
      <c r="J33" s="40" t="str">
        <f t="shared" si="0"/>
        <v>По заявке Заказчика, 
с даты вступления 
в силу договора 
по 31.12.2014 г.</v>
      </c>
      <c r="K33" s="44" t="s">
        <v>23</v>
      </c>
    </row>
    <row r="34" spans="1:11" ht="51">
      <c r="A34" s="34">
        <v>9</v>
      </c>
      <c r="B34" s="42" t="s">
        <v>63</v>
      </c>
      <c r="C34" s="36" t="s">
        <v>28</v>
      </c>
      <c r="D34" s="42" t="s">
        <v>63</v>
      </c>
      <c r="E34" s="45" t="s">
        <v>30</v>
      </c>
      <c r="F34" s="41">
        <v>5</v>
      </c>
      <c r="G34" s="43">
        <f t="shared" si="1"/>
        <v>231</v>
      </c>
      <c r="H34" s="43">
        <v>1155</v>
      </c>
      <c r="I34" s="43">
        <f t="shared" si="2"/>
        <v>1293.6000000000001</v>
      </c>
      <c r="J34" s="40" t="str">
        <f t="shared" si="0"/>
        <v>По заявке Заказчика, 
с даты вступления 
в силу договора 
по 31.12.2014 г.</v>
      </c>
      <c r="K34" s="44" t="s">
        <v>23</v>
      </c>
    </row>
    <row r="35" spans="1:11" ht="51">
      <c r="A35" s="34">
        <v>10</v>
      </c>
      <c r="B35" s="42" t="s">
        <v>64</v>
      </c>
      <c r="C35" s="36" t="s">
        <v>28</v>
      </c>
      <c r="D35" s="42" t="s">
        <v>64</v>
      </c>
      <c r="E35" s="45" t="s">
        <v>30</v>
      </c>
      <c r="F35" s="41">
        <v>3</v>
      </c>
      <c r="G35" s="43">
        <f t="shared" si="1"/>
        <v>80</v>
      </c>
      <c r="H35" s="43">
        <v>240</v>
      </c>
      <c r="I35" s="43">
        <f t="shared" si="2"/>
        <v>268.8</v>
      </c>
      <c r="J35" s="40" t="str">
        <f t="shared" si="0"/>
        <v>По заявке Заказчика, 
с даты вступления 
в силу договора 
по 31.12.2014 г.</v>
      </c>
      <c r="K35" s="44" t="s">
        <v>23</v>
      </c>
    </row>
    <row r="36" spans="1:11" ht="51">
      <c r="A36" s="41">
        <v>11</v>
      </c>
      <c r="B36" s="42" t="s">
        <v>65</v>
      </c>
      <c r="C36" s="36" t="s">
        <v>28</v>
      </c>
      <c r="D36" s="42" t="s">
        <v>65</v>
      </c>
      <c r="E36" s="45" t="s">
        <v>30</v>
      </c>
      <c r="F36" s="41">
        <v>1000</v>
      </c>
      <c r="G36" s="43">
        <f t="shared" si="1"/>
        <v>6</v>
      </c>
      <c r="H36" s="43">
        <v>6000</v>
      </c>
      <c r="I36" s="43">
        <f t="shared" si="2"/>
        <v>6720.0000000000009</v>
      </c>
      <c r="J36" s="40" t="str">
        <f t="shared" si="0"/>
        <v>По заявке Заказчика, 
с даты вступления 
в силу договора 
по 31.12.2014 г.</v>
      </c>
      <c r="K36" s="44" t="s">
        <v>23</v>
      </c>
    </row>
    <row r="37" spans="1:11" ht="51">
      <c r="A37" s="34">
        <v>12</v>
      </c>
      <c r="B37" s="42" t="s">
        <v>66</v>
      </c>
      <c r="C37" s="36" t="s">
        <v>28</v>
      </c>
      <c r="D37" s="42" t="s">
        <v>66</v>
      </c>
      <c r="E37" s="45" t="s">
        <v>30</v>
      </c>
      <c r="F37" s="41">
        <v>160</v>
      </c>
      <c r="G37" s="43">
        <f t="shared" si="1"/>
        <v>12</v>
      </c>
      <c r="H37" s="43">
        <v>1920</v>
      </c>
      <c r="I37" s="43">
        <f t="shared" si="2"/>
        <v>2150.4</v>
      </c>
      <c r="J37" s="40" t="str">
        <f t="shared" si="0"/>
        <v>По заявке Заказчика, 
с даты вступления 
в силу договора 
по 31.12.2014 г.</v>
      </c>
      <c r="K37" s="44" t="s">
        <v>23</v>
      </c>
    </row>
    <row r="38" spans="1:11" ht="51">
      <c r="A38" s="34">
        <v>13</v>
      </c>
      <c r="B38" s="42" t="s">
        <v>67</v>
      </c>
      <c r="C38" s="36" t="s">
        <v>28</v>
      </c>
      <c r="D38" s="42" t="s">
        <v>67</v>
      </c>
      <c r="E38" s="45" t="s">
        <v>30</v>
      </c>
      <c r="F38" s="41">
        <v>160</v>
      </c>
      <c r="G38" s="43">
        <f t="shared" si="1"/>
        <v>29</v>
      </c>
      <c r="H38" s="43">
        <v>4640</v>
      </c>
      <c r="I38" s="43">
        <f t="shared" si="2"/>
        <v>5196.8</v>
      </c>
      <c r="J38" s="40" t="str">
        <f t="shared" si="0"/>
        <v>По заявке Заказчика, 
с даты вступления 
в силу договора 
по 31.12.2014 г.</v>
      </c>
      <c r="K38" s="44" t="s">
        <v>23</v>
      </c>
    </row>
    <row r="39" spans="1:11" ht="51">
      <c r="A39" s="41">
        <v>14</v>
      </c>
      <c r="B39" s="42" t="s">
        <v>68</v>
      </c>
      <c r="C39" s="36" t="s">
        <v>28</v>
      </c>
      <c r="D39" s="42" t="s">
        <v>68</v>
      </c>
      <c r="E39" s="45" t="s">
        <v>30</v>
      </c>
      <c r="F39" s="41">
        <v>160</v>
      </c>
      <c r="G39" s="43">
        <f t="shared" si="1"/>
        <v>34</v>
      </c>
      <c r="H39" s="43">
        <v>5440</v>
      </c>
      <c r="I39" s="43">
        <f t="shared" si="2"/>
        <v>6092.8</v>
      </c>
      <c r="J39" s="40" t="str">
        <f t="shared" si="0"/>
        <v>По заявке Заказчика, 
с даты вступления 
в силу договора 
по 31.12.2014 г.</v>
      </c>
      <c r="K39" s="44" t="s">
        <v>23</v>
      </c>
    </row>
    <row r="40" spans="1:11" ht="51">
      <c r="A40" s="34">
        <v>15</v>
      </c>
      <c r="B40" s="42" t="s">
        <v>69</v>
      </c>
      <c r="C40" s="36" t="s">
        <v>28</v>
      </c>
      <c r="D40" s="42" t="s">
        <v>69</v>
      </c>
      <c r="E40" s="45" t="s">
        <v>30</v>
      </c>
      <c r="F40" s="41">
        <v>160</v>
      </c>
      <c r="G40" s="43">
        <f t="shared" si="1"/>
        <v>41</v>
      </c>
      <c r="H40" s="43">
        <v>6560</v>
      </c>
      <c r="I40" s="43">
        <f t="shared" si="2"/>
        <v>7347.2000000000007</v>
      </c>
      <c r="J40" s="40" t="str">
        <f t="shared" si="0"/>
        <v>По заявке Заказчика, 
с даты вступления 
в силу договора 
по 31.12.2014 г.</v>
      </c>
      <c r="K40" s="44" t="s">
        <v>23</v>
      </c>
    </row>
    <row r="41" spans="1:11" ht="51">
      <c r="A41" s="34">
        <v>16</v>
      </c>
      <c r="B41" s="42" t="s">
        <v>70</v>
      </c>
      <c r="C41" s="36" t="s">
        <v>28</v>
      </c>
      <c r="D41" s="42" t="s">
        <v>70</v>
      </c>
      <c r="E41" s="45" t="s">
        <v>30</v>
      </c>
      <c r="F41" s="41">
        <v>20</v>
      </c>
      <c r="G41" s="43">
        <f t="shared" si="1"/>
        <v>29</v>
      </c>
      <c r="H41" s="43">
        <v>580</v>
      </c>
      <c r="I41" s="43">
        <f t="shared" si="2"/>
        <v>649.6</v>
      </c>
      <c r="J41" s="40" t="str">
        <f t="shared" si="0"/>
        <v>По заявке Заказчика, 
с даты вступления 
в силу договора 
по 31.12.2014 г.</v>
      </c>
      <c r="K41" s="44" t="s">
        <v>23</v>
      </c>
    </row>
    <row r="42" spans="1:11" ht="51">
      <c r="A42" s="41">
        <v>17</v>
      </c>
      <c r="B42" s="42" t="s">
        <v>71</v>
      </c>
      <c r="C42" s="36" t="s">
        <v>28</v>
      </c>
      <c r="D42" s="42" t="s">
        <v>71</v>
      </c>
      <c r="E42" s="45" t="s">
        <v>30</v>
      </c>
      <c r="F42" s="41">
        <v>45</v>
      </c>
      <c r="G42" s="43">
        <f t="shared" si="1"/>
        <v>250</v>
      </c>
      <c r="H42" s="43">
        <v>11250</v>
      </c>
      <c r="I42" s="43">
        <f t="shared" si="2"/>
        <v>12600.000000000002</v>
      </c>
      <c r="J42" s="40" t="str">
        <f t="shared" si="0"/>
        <v>По заявке Заказчика, 
с даты вступления 
в силу договора 
по 31.12.2014 г.</v>
      </c>
      <c r="K42" s="44" t="s">
        <v>23</v>
      </c>
    </row>
    <row r="43" spans="1:11" ht="51">
      <c r="A43" s="34">
        <v>18</v>
      </c>
      <c r="B43" s="42" t="s">
        <v>72</v>
      </c>
      <c r="C43" s="36" t="s">
        <v>28</v>
      </c>
      <c r="D43" s="42" t="s">
        <v>72</v>
      </c>
      <c r="E43" s="45" t="s">
        <v>30</v>
      </c>
      <c r="F43" s="41">
        <v>38</v>
      </c>
      <c r="G43" s="43">
        <f t="shared" si="1"/>
        <v>3950</v>
      </c>
      <c r="H43" s="43">
        <v>150100</v>
      </c>
      <c r="I43" s="43">
        <f t="shared" si="2"/>
        <v>168112.00000000003</v>
      </c>
      <c r="J43" s="40" t="str">
        <f t="shared" si="0"/>
        <v>По заявке Заказчика, 
с даты вступления 
в силу договора 
по 31.12.2014 г.</v>
      </c>
      <c r="K43" s="44" t="s">
        <v>23</v>
      </c>
    </row>
    <row r="44" spans="1:11" ht="51">
      <c r="A44" s="34">
        <v>19</v>
      </c>
      <c r="B44" s="42" t="s">
        <v>73</v>
      </c>
      <c r="C44" s="36" t="s">
        <v>28</v>
      </c>
      <c r="D44" s="42" t="s">
        <v>73</v>
      </c>
      <c r="E44" s="45" t="s">
        <v>30</v>
      </c>
      <c r="F44" s="41">
        <v>38</v>
      </c>
      <c r="G44" s="43">
        <f t="shared" si="1"/>
        <v>1369</v>
      </c>
      <c r="H44" s="43">
        <v>52022</v>
      </c>
      <c r="I44" s="43">
        <f t="shared" si="2"/>
        <v>58264.640000000007</v>
      </c>
      <c r="J44" s="40" t="str">
        <f t="shared" si="0"/>
        <v>По заявке Заказчика, 
с даты вступления 
в силу договора 
по 31.12.2014 г.</v>
      </c>
      <c r="K44" s="44" t="s">
        <v>23</v>
      </c>
    </row>
    <row r="45" spans="1:11" ht="51">
      <c r="A45" s="41">
        <v>20</v>
      </c>
      <c r="B45" s="42" t="s">
        <v>74</v>
      </c>
      <c r="C45" s="36" t="s">
        <v>28</v>
      </c>
      <c r="D45" s="42" t="s">
        <v>74</v>
      </c>
      <c r="E45" s="45" t="s">
        <v>30</v>
      </c>
      <c r="F45" s="41">
        <v>5</v>
      </c>
      <c r="G45" s="43">
        <f t="shared" si="1"/>
        <v>14000</v>
      </c>
      <c r="H45" s="43">
        <v>70000</v>
      </c>
      <c r="I45" s="43">
        <f t="shared" si="2"/>
        <v>78400.000000000015</v>
      </c>
      <c r="J45" s="40" t="str">
        <f t="shared" si="0"/>
        <v>По заявке Заказчика, 
с даты вступления 
в силу договора 
по 31.12.2014 г.</v>
      </c>
      <c r="K45" s="44" t="s">
        <v>23</v>
      </c>
    </row>
    <row r="46" spans="1:11" ht="51">
      <c r="A46" s="34">
        <v>21</v>
      </c>
      <c r="B46" s="42" t="s">
        <v>75</v>
      </c>
      <c r="C46" s="36" t="s">
        <v>28</v>
      </c>
      <c r="D46" s="42" t="s">
        <v>75</v>
      </c>
      <c r="E46" s="45" t="s">
        <v>30</v>
      </c>
      <c r="F46" s="41">
        <v>25</v>
      </c>
      <c r="G46" s="43">
        <f t="shared" si="1"/>
        <v>290</v>
      </c>
      <c r="H46" s="43">
        <v>7250</v>
      </c>
      <c r="I46" s="43">
        <f t="shared" si="2"/>
        <v>8120.0000000000009</v>
      </c>
      <c r="J46" s="40" t="str">
        <f t="shared" si="0"/>
        <v>По заявке Заказчика, 
с даты вступления 
в силу договора 
по 31.12.2014 г.</v>
      </c>
      <c r="K46" s="44" t="s">
        <v>23</v>
      </c>
    </row>
    <row r="47" spans="1:11" ht="51">
      <c r="A47" s="34">
        <v>22</v>
      </c>
      <c r="B47" s="42" t="s">
        <v>76</v>
      </c>
      <c r="C47" s="36" t="s">
        <v>28</v>
      </c>
      <c r="D47" s="42" t="s">
        <v>76</v>
      </c>
      <c r="E47" s="45" t="s">
        <v>30</v>
      </c>
      <c r="F47" s="41">
        <v>82</v>
      </c>
      <c r="G47" s="43">
        <f t="shared" si="1"/>
        <v>940</v>
      </c>
      <c r="H47" s="43">
        <v>77080</v>
      </c>
      <c r="I47" s="43">
        <f t="shared" si="2"/>
        <v>86329.600000000006</v>
      </c>
      <c r="J47" s="40" t="str">
        <f t="shared" si="0"/>
        <v>По заявке Заказчика, 
с даты вступления 
в силу договора 
по 31.12.2014 г.</v>
      </c>
      <c r="K47" s="44" t="s">
        <v>23</v>
      </c>
    </row>
    <row r="48" spans="1:11" ht="51">
      <c r="A48" s="41">
        <v>23</v>
      </c>
      <c r="B48" s="42" t="s">
        <v>77</v>
      </c>
      <c r="C48" s="36" t="s">
        <v>28</v>
      </c>
      <c r="D48" s="42" t="s">
        <v>77</v>
      </c>
      <c r="E48" s="45" t="s">
        <v>30</v>
      </c>
      <c r="F48" s="41">
        <v>45</v>
      </c>
      <c r="G48" s="43">
        <f t="shared" si="1"/>
        <v>600</v>
      </c>
      <c r="H48" s="43">
        <v>27000</v>
      </c>
      <c r="I48" s="43">
        <f t="shared" si="2"/>
        <v>30240.000000000004</v>
      </c>
      <c r="J48" s="40" t="str">
        <f t="shared" si="0"/>
        <v>По заявке Заказчика, 
с даты вступления 
в силу договора 
по 31.12.2014 г.</v>
      </c>
      <c r="K48" s="44" t="s">
        <v>23</v>
      </c>
    </row>
    <row r="49" spans="1:11" ht="51">
      <c r="A49" s="34">
        <v>24</v>
      </c>
      <c r="B49" s="42" t="s">
        <v>78</v>
      </c>
      <c r="C49" s="36" t="s">
        <v>28</v>
      </c>
      <c r="D49" s="42" t="s">
        <v>78</v>
      </c>
      <c r="E49" s="45" t="s">
        <v>30</v>
      </c>
      <c r="F49" s="41">
        <v>80</v>
      </c>
      <c r="G49" s="43">
        <f t="shared" si="1"/>
        <v>23</v>
      </c>
      <c r="H49" s="43">
        <v>1840</v>
      </c>
      <c r="I49" s="43">
        <f t="shared" si="2"/>
        <v>2060.8000000000002</v>
      </c>
      <c r="J49" s="40" t="str">
        <f t="shared" si="0"/>
        <v>По заявке Заказчика, 
с даты вступления 
в силу договора 
по 31.12.2014 г.</v>
      </c>
      <c r="K49" s="44" t="s">
        <v>23</v>
      </c>
    </row>
    <row r="50" spans="1:11" ht="51">
      <c r="A50" s="34">
        <v>25</v>
      </c>
      <c r="B50" s="42" t="s">
        <v>79</v>
      </c>
      <c r="C50" s="36" t="s">
        <v>28</v>
      </c>
      <c r="D50" s="42" t="s">
        <v>79</v>
      </c>
      <c r="E50" s="45" t="s">
        <v>30</v>
      </c>
      <c r="F50" s="41">
        <v>80</v>
      </c>
      <c r="G50" s="43">
        <f t="shared" si="1"/>
        <v>12</v>
      </c>
      <c r="H50" s="43">
        <v>960</v>
      </c>
      <c r="I50" s="43">
        <f t="shared" si="2"/>
        <v>1075.2</v>
      </c>
      <c r="J50" s="40" t="str">
        <f t="shared" si="0"/>
        <v>По заявке Заказчика, 
с даты вступления 
в силу договора 
по 31.12.2014 г.</v>
      </c>
      <c r="K50" s="44" t="s">
        <v>23</v>
      </c>
    </row>
    <row r="51" spans="1:11" ht="51">
      <c r="A51" s="41">
        <v>26</v>
      </c>
      <c r="B51" s="42" t="s">
        <v>80</v>
      </c>
      <c r="C51" s="36" t="s">
        <v>28</v>
      </c>
      <c r="D51" s="42" t="s">
        <v>80</v>
      </c>
      <c r="E51" s="45" t="s">
        <v>30</v>
      </c>
      <c r="F51" s="41">
        <v>5</v>
      </c>
      <c r="G51" s="43">
        <f t="shared" si="1"/>
        <v>140</v>
      </c>
      <c r="H51" s="43">
        <v>700</v>
      </c>
      <c r="I51" s="43">
        <f t="shared" si="2"/>
        <v>784.00000000000011</v>
      </c>
      <c r="J51" s="40" t="str">
        <f t="shared" si="0"/>
        <v>По заявке Заказчика, 
с даты вступления 
в силу договора 
по 31.12.2014 г.</v>
      </c>
      <c r="K51" s="44" t="s">
        <v>23</v>
      </c>
    </row>
    <row r="52" spans="1:11" ht="51">
      <c r="A52" s="34">
        <v>27</v>
      </c>
      <c r="B52" s="42" t="s">
        <v>81</v>
      </c>
      <c r="C52" s="36" t="s">
        <v>28</v>
      </c>
      <c r="D52" s="42" t="s">
        <v>81</v>
      </c>
      <c r="E52" s="45" t="s">
        <v>30</v>
      </c>
      <c r="F52" s="41">
        <v>20</v>
      </c>
      <c r="G52" s="43">
        <f t="shared" si="1"/>
        <v>2795</v>
      </c>
      <c r="H52" s="43">
        <v>55900</v>
      </c>
      <c r="I52" s="43">
        <f t="shared" si="2"/>
        <v>62608.000000000007</v>
      </c>
      <c r="J52" s="40" t="str">
        <f t="shared" si="0"/>
        <v>По заявке Заказчика, 
с даты вступления 
в силу договора 
по 31.12.2014 г.</v>
      </c>
      <c r="K52" s="44" t="s">
        <v>23</v>
      </c>
    </row>
    <row r="53" spans="1:11" ht="51">
      <c r="A53" s="34">
        <v>28</v>
      </c>
      <c r="B53" s="42" t="s">
        <v>82</v>
      </c>
      <c r="C53" s="36" t="s">
        <v>28</v>
      </c>
      <c r="D53" s="42" t="s">
        <v>82</v>
      </c>
      <c r="E53" s="45" t="s">
        <v>30</v>
      </c>
      <c r="F53" s="41">
        <v>5</v>
      </c>
      <c r="G53" s="43">
        <f t="shared" si="1"/>
        <v>265</v>
      </c>
      <c r="H53" s="43">
        <v>1325</v>
      </c>
      <c r="I53" s="43">
        <f t="shared" si="2"/>
        <v>1484.0000000000002</v>
      </c>
      <c r="J53" s="40" t="str">
        <f t="shared" si="0"/>
        <v>По заявке Заказчика, 
с даты вступления 
в силу договора 
по 31.12.2014 г.</v>
      </c>
      <c r="K53" s="44" t="s">
        <v>23</v>
      </c>
    </row>
    <row r="54" spans="1:11" ht="51">
      <c r="A54" s="41">
        <v>29</v>
      </c>
      <c r="B54" s="42" t="s">
        <v>83</v>
      </c>
      <c r="C54" s="36" t="s">
        <v>28</v>
      </c>
      <c r="D54" s="42" t="s">
        <v>83</v>
      </c>
      <c r="E54" s="45" t="s">
        <v>30</v>
      </c>
      <c r="F54" s="41">
        <v>100</v>
      </c>
      <c r="G54" s="43">
        <f t="shared" si="1"/>
        <v>26</v>
      </c>
      <c r="H54" s="43">
        <v>2600</v>
      </c>
      <c r="I54" s="43">
        <f t="shared" si="2"/>
        <v>2912.0000000000005</v>
      </c>
      <c r="J54" s="40" t="str">
        <f t="shared" si="0"/>
        <v>По заявке Заказчика, 
с даты вступления 
в силу договора 
по 31.12.2014 г.</v>
      </c>
      <c r="K54" s="44" t="s">
        <v>23</v>
      </c>
    </row>
    <row r="55" spans="1:11" ht="51">
      <c r="A55" s="34">
        <v>30</v>
      </c>
      <c r="B55" s="42" t="s">
        <v>84</v>
      </c>
      <c r="C55" s="36" t="s">
        <v>28</v>
      </c>
      <c r="D55" s="42" t="s">
        <v>84</v>
      </c>
      <c r="E55" s="45" t="s">
        <v>30</v>
      </c>
      <c r="F55" s="41">
        <v>100</v>
      </c>
      <c r="G55" s="43">
        <f t="shared" si="1"/>
        <v>139</v>
      </c>
      <c r="H55" s="43">
        <v>13900</v>
      </c>
      <c r="I55" s="43">
        <f t="shared" si="2"/>
        <v>15568.000000000002</v>
      </c>
      <c r="J55" s="40" t="str">
        <f t="shared" si="0"/>
        <v>По заявке Заказчика, 
с даты вступления 
в силу договора 
по 31.12.2014 г.</v>
      </c>
      <c r="K55" s="44" t="s">
        <v>23</v>
      </c>
    </row>
    <row r="56" spans="1:11" ht="51">
      <c r="A56" s="34">
        <v>31</v>
      </c>
      <c r="B56" s="42" t="s">
        <v>85</v>
      </c>
      <c r="C56" s="36" t="s">
        <v>28</v>
      </c>
      <c r="D56" s="42" t="s">
        <v>85</v>
      </c>
      <c r="E56" s="45" t="s">
        <v>30</v>
      </c>
      <c r="F56" s="41">
        <v>5</v>
      </c>
      <c r="G56" s="43">
        <f t="shared" si="1"/>
        <v>109</v>
      </c>
      <c r="H56" s="43">
        <v>545</v>
      </c>
      <c r="I56" s="43">
        <f t="shared" si="2"/>
        <v>610.40000000000009</v>
      </c>
      <c r="J56" s="40" t="str">
        <f t="shared" si="0"/>
        <v>По заявке Заказчика, 
с даты вступления 
в силу договора 
по 31.12.2014 г.</v>
      </c>
      <c r="K56" s="44" t="s">
        <v>23</v>
      </c>
    </row>
    <row r="57" spans="1:11" ht="51">
      <c r="A57" s="41">
        <v>32</v>
      </c>
      <c r="B57" s="42" t="s">
        <v>86</v>
      </c>
      <c r="C57" s="36" t="s">
        <v>28</v>
      </c>
      <c r="D57" s="42" t="s">
        <v>86</v>
      </c>
      <c r="E57" s="45" t="s">
        <v>30</v>
      </c>
      <c r="F57" s="41">
        <v>100</v>
      </c>
      <c r="G57" s="43">
        <f t="shared" si="1"/>
        <v>280</v>
      </c>
      <c r="H57" s="43">
        <v>28000</v>
      </c>
      <c r="I57" s="43">
        <f t="shared" si="2"/>
        <v>31360.000000000004</v>
      </c>
      <c r="J57" s="40" t="str">
        <f t="shared" si="0"/>
        <v>По заявке Заказчика, 
с даты вступления 
в силу договора 
по 31.12.2014 г.</v>
      </c>
      <c r="K57" s="44" t="s">
        <v>23</v>
      </c>
    </row>
    <row r="58" spans="1:11" ht="51">
      <c r="A58" s="34">
        <v>33</v>
      </c>
      <c r="B58" s="42" t="s">
        <v>87</v>
      </c>
      <c r="C58" s="36" t="s">
        <v>28</v>
      </c>
      <c r="D58" s="42" t="s">
        <v>87</v>
      </c>
      <c r="E58" s="45" t="s">
        <v>30</v>
      </c>
      <c r="F58" s="41">
        <v>100</v>
      </c>
      <c r="G58" s="43">
        <f t="shared" si="1"/>
        <v>31</v>
      </c>
      <c r="H58" s="43">
        <v>3100</v>
      </c>
      <c r="I58" s="43">
        <f t="shared" si="2"/>
        <v>3472.0000000000005</v>
      </c>
      <c r="J58" s="40" t="str">
        <f t="shared" si="0"/>
        <v>По заявке Заказчика, 
с даты вступления 
в силу договора 
по 31.12.2014 г.</v>
      </c>
      <c r="K58" s="44" t="s">
        <v>23</v>
      </c>
    </row>
    <row r="59" spans="1:11" ht="51">
      <c r="A59" s="34">
        <v>34</v>
      </c>
      <c r="B59" s="42" t="s">
        <v>88</v>
      </c>
      <c r="C59" s="36" t="s">
        <v>28</v>
      </c>
      <c r="D59" s="42" t="s">
        <v>88</v>
      </c>
      <c r="E59" s="45" t="s">
        <v>30</v>
      </c>
      <c r="F59" s="41">
        <v>100</v>
      </c>
      <c r="G59" s="43">
        <f t="shared" si="1"/>
        <v>14.06</v>
      </c>
      <c r="H59" s="43">
        <v>1406</v>
      </c>
      <c r="I59" s="43">
        <f t="shared" si="2"/>
        <v>1574.7200000000003</v>
      </c>
      <c r="J59" s="40" t="str">
        <f t="shared" si="0"/>
        <v>По заявке Заказчика, 
с даты вступления 
в силу договора 
по 31.12.2014 г.</v>
      </c>
      <c r="K59" s="44" t="s">
        <v>23</v>
      </c>
    </row>
    <row r="60" spans="1:11" ht="51">
      <c r="A60" s="41">
        <v>35</v>
      </c>
      <c r="B60" s="42" t="s">
        <v>89</v>
      </c>
      <c r="C60" s="36" t="s">
        <v>28</v>
      </c>
      <c r="D60" s="42" t="s">
        <v>89</v>
      </c>
      <c r="E60" s="45" t="s">
        <v>30</v>
      </c>
      <c r="F60" s="41">
        <v>16</v>
      </c>
      <c r="G60" s="43">
        <f t="shared" si="1"/>
        <v>904</v>
      </c>
      <c r="H60" s="43">
        <v>14464</v>
      </c>
      <c r="I60" s="43">
        <f t="shared" si="2"/>
        <v>16199.680000000002</v>
      </c>
      <c r="J60" s="40" t="str">
        <f t="shared" si="0"/>
        <v>По заявке Заказчика, 
с даты вступления 
в силу договора 
по 31.12.2014 г.</v>
      </c>
      <c r="K60" s="44" t="s">
        <v>23</v>
      </c>
    </row>
    <row r="61" spans="1:11" ht="51">
      <c r="A61" s="34">
        <v>36</v>
      </c>
      <c r="B61" s="42" t="s">
        <v>90</v>
      </c>
      <c r="C61" s="36" t="s">
        <v>28</v>
      </c>
      <c r="D61" s="42" t="s">
        <v>90</v>
      </c>
      <c r="E61" s="45" t="s">
        <v>30</v>
      </c>
      <c r="F61" s="41">
        <v>16</v>
      </c>
      <c r="G61" s="43">
        <f t="shared" si="1"/>
        <v>943</v>
      </c>
      <c r="H61" s="43">
        <v>15088</v>
      </c>
      <c r="I61" s="43">
        <f t="shared" si="2"/>
        <v>16898.560000000001</v>
      </c>
      <c r="J61" s="40" t="str">
        <f t="shared" si="0"/>
        <v>По заявке Заказчика, 
с даты вступления 
в силу договора 
по 31.12.2014 г.</v>
      </c>
      <c r="K61" s="44" t="s">
        <v>23</v>
      </c>
    </row>
    <row r="62" spans="1:11" ht="51">
      <c r="A62" s="34">
        <v>37</v>
      </c>
      <c r="B62" s="42" t="s">
        <v>91</v>
      </c>
      <c r="C62" s="36" t="s">
        <v>28</v>
      </c>
      <c r="D62" s="42" t="s">
        <v>91</v>
      </c>
      <c r="E62" s="45" t="s">
        <v>30</v>
      </c>
      <c r="F62" s="41">
        <v>21</v>
      </c>
      <c r="G62" s="43">
        <f t="shared" si="1"/>
        <v>39</v>
      </c>
      <c r="H62" s="43">
        <v>819</v>
      </c>
      <c r="I62" s="43">
        <f t="shared" si="2"/>
        <v>917.28000000000009</v>
      </c>
      <c r="J62" s="40" t="str">
        <f t="shared" si="0"/>
        <v>По заявке Заказчика, 
с даты вступления 
в силу договора 
по 31.12.2014 г.</v>
      </c>
      <c r="K62" s="44" t="s">
        <v>23</v>
      </c>
    </row>
    <row r="63" spans="1:11" ht="51">
      <c r="A63" s="41">
        <v>38</v>
      </c>
      <c r="B63" s="42" t="s">
        <v>92</v>
      </c>
      <c r="C63" s="36" t="s">
        <v>28</v>
      </c>
      <c r="D63" s="42" t="s">
        <v>92</v>
      </c>
      <c r="E63" s="45" t="s">
        <v>30</v>
      </c>
      <c r="F63" s="41">
        <v>75</v>
      </c>
      <c r="G63" s="43">
        <f t="shared" si="1"/>
        <v>15</v>
      </c>
      <c r="H63" s="43">
        <v>1125</v>
      </c>
      <c r="I63" s="43">
        <f t="shared" si="2"/>
        <v>1260.0000000000002</v>
      </c>
      <c r="J63" s="40" t="str">
        <f t="shared" si="0"/>
        <v>По заявке Заказчика, 
с даты вступления 
в силу договора 
по 31.12.2014 г.</v>
      </c>
      <c r="K63" s="44" t="s">
        <v>23</v>
      </c>
    </row>
    <row r="64" spans="1:11" ht="51">
      <c r="A64" s="34">
        <v>39</v>
      </c>
      <c r="B64" s="42" t="s">
        <v>93</v>
      </c>
      <c r="C64" s="36" t="s">
        <v>28</v>
      </c>
      <c r="D64" s="42" t="s">
        <v>93</v>
      </c>
      <c r="E64" s="45" t="s">
        <v>30</v>
      </c>
      <c r="F64" s="41">
        <v>75</v>
      </c>
      <c r="G64" s="43">
        <f t="shared" si="1"/>
        <v>352</v>
      </c>
      <c r="H64" s="43">
        <v>26400</v>
      </c>
      <c r="I64" s="43">
        <f t="shared" si="2"/>
        <v>29568.000000000004</v>
      </c>
      <c r="J64" s="40" t="str">
        <f t="shared" si="0"/>
        <v>По заявке Заказчика, 
с даты вступления 
в силу договора 
по 31.12.2014 г.</v>
      </c>
      <c r="K64" s="44" t="s">
        <v>23</v>
      </c>
    </row>
    <row r="65" spans="1:11" ht="51">
      <c r="A65" s="34">
        <v>40</v>
      </c>
      <c r="B65" s="42" t="s">
        <v>94</v>
      </c>
      <c r="C65" s="36" t="s">
        <v>28</v>
      </c>
      <c r="D65" s="42" t="s">
        <v>94</v>
      </c>
      <c r="E65" s="45" t="s">
        <v>30</v>
      </c>
      <c r="F65" s="41">
        <v>75</v>
      </c>
      <c r="G65" s="43">
        <f t="shared" si="1"/>
        <v>140</v>
      </c>
      <c r="H65" s="43">
        <v>10500</v>
      </c>
      <c r="I65" s="43">
        <f t="shared" si="2"/>
        <v>11760.000000000002</v>
      </c>
      <c r="J65" s="40" t="str">
        <f t="shared" si="0"/>
        <v>По заявке Заказчика, 
с даты вступления 
в силу договора 
по 31.12.2014 г.</v>
      </c>
      <c r="K65" s="44" t="s">
        <v>23</v>
      </c>
    </row>
    <row r="66" spans="1:11" ht="51">
      <c r="A66" s="41">
        <v>41</v>
      </c>
      <c r="B66" s="42" t="s">
        <v>95</v>
      </c>
      <c r="C66" s="36" t="s">
        <v>28</v>
      </c>
      <c r="D66" s="42" t="s">
        <v>95</v>
      </c>
      <c r="E66" s="45" t="s">
        <v>30</v>
      </c>
      <c r="F66" s="41">
        <v>5</v>
      </c>
      <c r="G66" s="43">
        <f t="shared" si="1"/>
        <v>347</v>
      </c>
      <c r="H66" s="43">
        <v>1735</v>
      </c>
      <c r="I66" s="43">
        <f t="shared" si="2"/>
        <v>1943.2000000000003</v>
      </c>
      <c r="J66" s="40" t="str">
        <f t="shared" si="0"/>
        <v>По заявке Заказчика, 
с даты вступления 
в силу договора 
по 31.12.2014 г.</v>
      </c>
      <c r="K66" s="44" t="s">
        <v>23</v>
      </c>
    </row>
    <row r="67" spans="1:11" ht="51">
      <c r="A67" s="34">
        <v>42</v>
      </c>
      <c r="B67" s="42" t="s">
        <v>96</v>
      </c>
      <c r="C67" s="36" t="s">
        <v>28</v>
      </c>
      <c r="D67" s="42" t="s">
        <v>96</v>
      </c>
      <c r="E67" s="45" t="s">
        <v>30</v>
      </c>
      <c r="F67" s="41">
        <v>25</v>
      </c>
      <c r="G67" s="43">
        <f t="shared" si="1"/>
        <v>270</v>
      </c>
      <c r="H67" s="43">
        <v>6750</v>
      </c>
      <c r="I67" s="43">
        <f t="shared" si="2"/>
        <v>7560.0000000000009</v>
      </c>
      <c r="J67" s="40" t="str">
        <f t="shared" si="0"/>
        <v>По заявке Заказчика, 
с даты вступления 
в силу договора 
по 31.12.2014 г.</v>
      </c>
      <c r="K67" s="44" t="s">
        <v>23</v>
      </c>
    </row>
    <row r="68" spans="1:11" ht="51">
      <c r="A68" s="34">
        <v>43</v>
      </c>
      <c r="B68" s="42" t="s">
        <v>97</v>
      </c>
      <c r="C68" s="36" t="s">
        <v>28</v>
      </c>
      <c r="D68" s="42" t="s">
        <v>97</v>
      </c>
      <c r="E68" s="45" t="s">
        <v>30</v>
      </c>
      <c r="F68" s="41">
        <v>25</v>
      </c>
      <c r="G68" s="43">
        <f t="shared" si="1"/>
        <v>1749</v>
      </c>
      <c r="H68" s="43">
        <v>43725</v>
      </c>
      <c r="I68" s="43">
        <f t="shared" si="2"/>
        <v>48972.000000000007</v>
      </c>
      <c r="J68" s="40" t="str">
        <f t="shared" si="0"/>
        <v>По заявке Заказчика, 
с даты вступления 
в силу договора 
по 31.12.2014 г.</v>
      </c>
      <c r="K68" s="44" t="s">
        <v>23</v>
      </c>
    </row>
    <row r="69" spans="1:11" ht="51">
      <c r="A69" s="41">
        <v>44</v>
      </c>
      <c r="B69" s="42" t="s">
        <v>98</v>
      </c>
      <c r="C69" s="36" t="s">
        <v>28</v>
      </c>
      <c r="D69" s="42" t="s">
        <v>98</v>
      </c>
      <c r="E69" s="45" t="s">
        <v>30</v>
      </c>
      <c r="F69" s="41">
        <v>3</v>
      </c>
      <c r="G69" s="43">
        <f t="shared" si="1"/>
        <v>24000</v>
      </c>
      <c r="H69" s="43">
        <v>72000</v>
      </c>
      <c r="I69" s="43">
        <f t="shared" si="2"/>
        <v>80640.000000000015</v>
      </c>
      <c r="J69" s="40" t="str">
        <f t="shared" si="0"/>
        <v>По заявке Заказчика, 
с даты вступления 
в силу договора 
по 31.12.2014 г.</v>
      </c>
      <c r="K69" s="44" t="s">
        <v>23</v>
      </c>
    </row>
    <row r="70" spans="1:11" ht="51">
      <c r="A70" s="34">
        <v>45</v>
      </c>
      <c r="B70" s="42" t="s">
        <v>99</v>
      </c>
      <c r="C70" s="36" t="s">
        <v>28</v>
      </c>
      <c r="D70" s="42" t="s">
        <v>99</v>
      </c>
      <c r="E70" s="45" t="s">
        <v>30</v>
      </c>
      <c r="F70" s="41">
        <v>5</v>
      </c>
      <c r="G70" s="43">
        <f t="shared" si="1"/>
        <v>1144</v>
      </c>
      <c r="H70" s="43">
        <v>5720</v>
      </c>
      <c r="I70" s="43">
        <f t="shared" si="2"/>
        <v>6406.4000000000005</v>
      </c>
      <c r="J70" s="40" t="str">
        <f t="shared" si="0"/>
        <v>По заявке Заказчика, 
с даты вступления 
в силу договора 
по 31.12.2014 г.</v>
      </c>
      <c r="K70" s="44" t="s">
        <v>23</v>
      </c>
    </row>
    <row r="71" spans="1:11" ht="51">
      <c r="A71" s="34">
        <v>46</v>
      </c>
      <c r="B71" s="42" t="s">
        <v>100</v>
      </c>
      <c r="C71" s="36" t="s">
        <v>28</v>
      </c>
      <c r="D71" s="42" t="s">
        <v>100</v>
      </c>
      <c r="E71" s="47" t="s">
        <v>136</v>
      </c>
      <c r="F71" s="41">
        <v>15</v>
      </c>
      <c r="G71" s="43">
        <f t="shared" si="1"/>
        <v>60</v>
      </c>
      <c r="H71" s="43">
        <v>900</v>
      </c>
      <c r="I71" s="43">
        <f t="shared" si="2"/>
        <v>1008.0000000000001</v>
      </c>
      <c r="J71" s="40" t="str">
        <f t="shared" si="0"/>
        <v>По заявке Заказчика, 
с даты вступления 
в силу договора 
по 31.12.2014 г.</v>
      </c>
      <c r="K71" s="44" t="s">
        <v>23</v>
      </c>
    </row>
    <row r="72" spans="1:11" ht="51">
      <c r="A72" s="41">
        <v>47</v>
      </c>
      <c r="B72" s="42" t="s">
        <v>101</v>
      </c>
      <c r="C72" s="36" t="s">
        <v>28</v>
      </c>
      <c r="D72" s="42" t="s">
        <v>101</v>
      </c>
      <c r="E72" s="47" t="s">
        <v>136</v>
      </c>
      <c r="F72" s="41">
        <v>15</v>
      </c>
      <c r="G72" s="43">
        <f t="shared" si="1"/>
        <v>120</v>
      </c>
      <c r="H72" s="43">
        <v>1800</v>
      </c>
      <c r="I72" s="43">
        <f t="shared" si="2"/>
        <v>2016.0000000000002</v>
      </c>
      <c r="J72" s="40" t="str">
        <f t="shared" si="0"/>
        <v>По заявке Заказчика, 
с даты вступления 
в силу договора 
по 31.12.2014 г.</v>
      </c>
      <c r="K72" s="44" t="s">
        <v>23</v>
      </c>
    </row>
    <row r="73" spans="1:11" ht="51">
      <c r="A73" s="34">
        <v>48</v>
      </c>
      <c r="B73" s="42" t="s">
        <v>102</v>
      </c>
      <c r="C73" s="36" t="s">
        <v>28</v>
      </c>
      <c r="D73" s="42" t="s">
        <v>102</v>
      </c>
      <c r="E73" s="45" t="s">
        <v>30</v>
      </c>
      <c r="F73" s="41">
        <v>130</v>
      </c>
      <c r="G73" s="43">
        <f t="shared" si="1"/>
        <v>516</v>
      </c>
      <c r="H73" s="43">
        <v>67080</v>
      </c>
      <c r="I73" s="43">
        <f t="shared" si="2"/>
        <v>75129.600000000006</v>
      </c>
      <c r="J73" s="40" t="str">
        <f t="shared" si="0"/>
        <v>По заявке Заказчика, 
с даты вступления 
в силу договора 
по 31.12.2014 г.</v>
      </c>
      <c r="K73" s="44" t="s">
        <v>23</v>
      </c>
    </row>
    <row r="74" spans="1:11" ht="51">
      <c r="A74" s="34">
        <v>49</v>
      </c>
      <c r="B74" s="42" t="s">
        <v>103</v>
      </c>
      <c r="C74" s="36" t="s">
        <v>28</v>
      </c>
      <c r="D74" s="42" t="s">
        <v>103</v>
      </c>
      <c r="E74" s="45" t="s">
        <v>30</v>
      </c>
      <c r="F74" s="41">
        <v>100</v>
      </c>
      <c r="G74" s="43">
        <f t="shared" si="1"/>
        <v>298</v>
      </c>
      <c r="H74" s="43">
        <v>29800</v>
      </c>
      <c r="I74" s="43">
        <f t="shared" si="2"/>
        <v>33376</v>
      </c>
      <c r="J74" s="40" t="str">
        <f t="shared" si="0"/>
        <v>По заявке Заказчика, 
с даты вступления 
в силу договора 
по 31.12.2014 г.</v>
      </c>
      <c r="K74" s="44" t="s">
        <v>23</v>
      </c>
    </row>
    <row r="75" spans="1:11" ht="51">
      <c r="A75" s="41">
        <v>50</v>
      </c>
      <c r="B75" s="42" t="s">
        <v>104</v>
      </c>
      <c r="C75" s="36" t="s">
        <v>28</v>
      </c>
      <c r="D75" s="42" t="s">
        <v>104</v>
      </c>
      <c r="E75" s="45" t="s">
        <v>30</v>
      </c>
      <c r="F75" s="41">
        <v>50</v>
      </c>
      <c r="G75" s="43">
        <f t="shared" si="1"/>
        <v>592</v>
      </c>
      <c r="H75" s="43">
        <v>29600</v>
      </c>
      <c r="I75" s="43">
        <f t="shared" si="2"/>
        <v>33152</v>
      </c>
      <c r="J75" s="40" t="str">
        <f t="shared" si="0"/>
        <v>По заявке Заказчика, 
с даты вступления 
в силу договора 
по 31.12.2014 г.</v>
      </c>
      <c r="K75" s="44" t="s">
        <v>23</v>
      </c>
    </row>
    <row r="76" spans="1:11" ht="51">
      <c r="A76" s="34">
        <v>51</v>
      </c>
      <c r="B76" s="42" t="s">
        <v>105</v>
      </c>
      <c r="C76" s="36" t="s">
        <v>28</v>
      </c>
      <c r="D76" s="42" t="s">
        <v>105</v>
      </c>
      <c r="E76" s="45" t="s">
        <v>30</v>
      </c>
      <c r="F76" s="41">
        <v>50</v>
      </c>
      <c r="G76" s="43">
        <f t="shared" si="1"/>
        <v>34</v>
      </c>
      <c r="H76" s="43">
        <v>1700</v>
      </c>
      <c r="I76" s="43">
        <f t="shared" si="2"/>
        <v>1904.0000000000002</v>
      </c>
      <c r="J76" s="40" t="str">
        <f t="shared" si="0"/>
        <v>По заявке Заказчика, 
с даты вступления 
в силу договора 
по 31.12.2014 г.</v>
      </c>
      <c r="K76" s="44" t="s">
        <v>23</v>
      </c>
    </row>
    <row r="77" spans="1:11" ht="51">
      <c r="A77" s="34">
        <v>52</v>
      </c>
      <c r="B77" s="42" t="s">
        <v>106</v>
      </c>
      <c r="C77" s="36" t="s">
        <v>28</v>
      </c>
      <c r="D77" s="42" t="s">
        <v>106</v>
      </c>
      <c r="E77" s="45" t="s">
        <v>30</v>
      </c>
      <c r="F77" s="41">
        <v>50</v>
      </c>
      <c r="G77" s="43">
        <f t="shared" si="1"/>
        <v>249</v>
      </c>
      <c r="H77" s="43">
        <v>12450</v>
      </c>
      <c r="I77" s="43">
        <f t="shared" si="2"/>
        <v>13944.000000000002</v>
      </c>
      <c r="J77" s="40" t="str">
        <f t="shared" si="0"/>
        <v>По заявке Заказчика, 
с даты вступления 
в силу договора 
по 31.12.2014 г.</v>
      </c>
      <c r="K77" s="44" t="s">
        <v>23</v>
      </c>
    </row>
    <row r="78" spans="1:11" ht="51">
      <c r="A78" s="41">
        <v>53</v>
      </c>
      <c r="B78" s="42" t="s">
        <v>107</v>
      </c>
      <c r="C78" s="36" t="s">
        <v>28</v>
      </c>
      <c r="D78" s="42" t="s">
        <v>107</v>
      </c>
      <c r="E78" s="45" t="s">
        <v>30</v>
      </c>
      <c r="F78" s="41">
        <v>5</v>
      </c>
      <c r="G78" s="43">
        <f t="shared" si="1"/>
        <v>650</v>
      </c>
      <c r="H78" s="43">
        <v>3250</v>
      </c>
      <c r="I78" s="43">
        <f t="shared" si="2"/>
        <v>3640.0000000000005</v>
      </c>
      <c r="J78" s="40" t="str">
        <f t="shared" si="0"/>
        <v>По заявке Заказчика, 
с даты вступления 
в силу договора 
по 31.12.2014 г.</v>
      </c>
      <c r="K78" s="44" t="s">
        <v>23</v>
      </c>
    </row>
    <row r="79" spans="1:11" ht="51">
      <c r="A79" s="34">
        <v>54</v>
      </c>
      <c r="B79" s="42" t="s">
        <v>108</v>
      </c>
      <c r="C79" s="36" t="s">
        <v>28</v>
      </c>
      <c r="D79" s="42" t="s">
        <v>108</v>
      </c>
      <c r="E79" s="45" t="s">
        <v>30</v>
      </c>
      <c r="F79" s="41">
        <v>80</v>
      </c>
      <c r="G79" s="43">
        <f t="shared" si="1"/>
        <v>386</v>
      </c>
      <c r="H79" s="43">
        <v>30880</v>
      </c>
      <c r="I79" s="43">
        <f t="shared" si="2"/>
        <v>34585.600000000006</v>
      </c>
      <c r="J79" s="40" t="str">
        <f t="shared" si="0"/>
        <v>По заявке Заказчика, 
с даты вступления 
в силу договора 
по 31.12.2014 г.</v>
      </c>
      <c r="K79" s="44" t="s">
        <v>23</v>
      </c>
    </row>
    <row r="80" spans="1:11" ht="51">
      <c r="A80" s="34">
        <v>55</v>
      </c>
      <c r="B80" s="42" t="s">
        <v>109</v>
      </c>
      <c r="C80" s="36" t="s">
        <v>28</v>
      </c>
      <c r="D80" s="42" t="s">
        <v>109</v>
      </c>
      <c r="E80" s="45" t="s">
        <v>30</v>
      </c>
      <c r="F80" s="41">
        <v>80</v>
      </c>
      <c r="G80" s="43">
        <f t="shared" si="1"/>
        <v>200</v>
      </c>
      <c r="H80" s="43">
        <v>16000</v>
      </c>
      <c r="I80" s="43">
        <f t="shared" si="2"/>
        <v>17920</v>
      </c>
      <c r="J80" s="40" t="str">
        <f t="shared" si="0"/>
        <v>По заявке Заказчика, 
с даты вступления 
в силу договора 
по 31.12.2014 г.</v>
      </c>
      <c r="K80" s="44" t="s">
        <v>23</v>
      </c>
    </row>
    <row r="81" spans="1:11" ht="51">
      <c r="A81" s="41">
        <v>56</v>
      </c>
      <c r="B81" s="42" t="s">
        <v>110</v>
      </c>
      <c r="C81" s="36" t="s">
        <v>28</v>
      </c>
      <c r="D81" s="42" t="s">
        <v>110</v>
      </c>
      <c r="E81" s="45" t="s">
        <v>136</v>
      </c>
      <c r="F81" s="41">
        <v>80</v>
      </c>
      <c r="G81" s="43">
        <f t="shared" si="1"/>
        <v>181</v>
      </c>
      <c r="H81" s="43">
        <v>14480</v>
      </c>
      <c r="I81" s="43">
        <f t="shared" si="2"/>
        <v>16217.600000000002</v>
      </c>
      <c r="J81" s="40" t="str">
        <f t="shared" si="0"/>
        <v>По заявке Заказчика, 
с даты вступления 
в силу договора 
по 31.12.2014 г.</v>
      </c>
      <c r="K81" s="44" t="s">
        <v>23</v>
      </c>
    </row>
    <row r="82" spans="1:11" ht="51">
      <c r="A82" s="34">
        <v>57</v>
      </c>
      <c r="B82" s="42" t="s">
        <v>111</v>
      </c>
      <c r="C82" s="36" t="s">
        <v>28</v>
      </c>
      <c r="D82" s="42" t="s">
        <v>111</v>
      </c>
      <c r="E82" s="45" t="s">
        <v>30</v>
      </c>
      <c r="F82" s="41">
        <v>240</v>
      </c>
      <c r="G82" s="43">
        <f t="shared" si="1"/>
        <v>50</v>
      </c>
      <c r="H82" s="43">
        <v>12000</v>
      </c>
      <c r="I82" s="43">
        <f t="shared" si="2"/>
        <v>13440.000000000002</v>
      </c>
      <c r="J82" s="40" t="str">
        <f t="shared" si="0"/>
        <v>По заявке Заказчика, 
с даты вступления 
в силу договора 
по 31.12.2014 г.</v>
      </c>
      <c r="K82" s="44" t="s">
        <v>23</v>
      </c>
    </row>
    <row r="83" spans="1:11" ht="51">
      <c r="A83" s="34">
        <v>58</v>
      </c>
      <c r="B83" s="42" t="s">
        <v>112</v>
      </c>
      <c r="C83" s="36" t="s">
        <v>28</v>
      </c>
      <c r="D83" s="42" t="s">
        <v>112</v>
      </c>
      <c r="E83" s="45" t="s">
        <v>30</v>
      </c>
      <c r="F83" s="41">
        <v>240</v>
      </c>
      <c r="G83" s="43">
        <f t="shared" si="1"/>
        <v>60</v>
      </c>
      <c r="H83" s="43">
        <v>14400</v>
      </c>
      <c r="I83" s="43">
        <f t="shared" si="2"/>
        <v>16128.000000000002</v>
      </c>
      <c r="J83" s="40" t="str">
        <f t="shared" si="0"/>
        <v>По заявке Заказчика, 
с даты вступления 
в силу договора 
по 31.12.2014 г.</v>
      </c>
      <c r="K83" s="44" t="s">
        <v>23</v>
      </c>
    </row>
    <row r="84" spans="1:11" ht="51">
      <c r="A84" s="41">
        <v>59</v>
      </c>
      <c r="B84" s="42" t="s">
        <v>113</v>
      </c>
      <c r="C84" s="36" t="s">
        <v>28</v>
      </c>
      <c r="D84" s="42" t="s">
        <v>113</v>
      </c>
      <c r="E84" s="45" t="s">
        <v>30</v>
      </c>
      <c r="F84" s="41">
        <v>73</v>
      </c>
      <c r="G84" s="43">
        <f t="shared" si="1"/>
        <v>25</v>
      </c>
      <c r="H84" s="43">
        <v>1825</v>
      </c>
      <c r="I84" s="43">
        <f t="shared" si="2"/>
        <v>2044.0000000000002</v>
      </c>
      <c r="J84" s="40" t="str">
        <f t="shared" si="0"/>
        <v>По заявке Заказчика, 
с даты вступления 
в силу договора 
по 31.12.2014 г.</v>
      </c>
      <c r="K84" s="44" t="s">
        <v>23</v>
      </c>
    </row>
    <row r="85" spans="1:11" ht="51">
      <c r="A85" s="34">
        <v>60</v>
      </c>
      <c r="B85" s="42" t="s">
        <v>114</v>
      </c>
      <c r="C85" s="36" t="s">
        <v>28</v>
      </c>
      <c r="D85" s="42" t="s">
        <v>114</v>
      </c>
      <c r="E85" s="45" t="s">
        <v>30</v>
      </c>
      <c r="F85" s="41">
        <v>25</v>
      </c>
      <c r="G85" s="43">
        <f t="shared" si="1"/>
        <v>520</v>
      </c>
      <c r="H85" s="43">
        <v>13000</v>
      </c>
      <c r="I85" s="43">
        <f t="shared" si="2"/>
        <v>14560.000000000002</v>
      </c>
      <c r="J85" s="40" t="str">
        <f t="shared" si="0"/>
        <v>По заявке Заказчика, 
с даты вступления 
в силу договора 
по 31.12.2014 г.</v>
      </c>
      <c r="K85" s="44" t="s">
        <v>23</v>
      </c>
    </row>
    <row r="86" spans="1:11" ht="51">
      <c r="A86" s="34">
        <v>61</v>
      </c>
      <c r="B86" s="42" t="s">
        <v>115</v>
      </c>
      <c r="C86" s="36" t="s">
        <v>28</v>
      </c>
      <c r="D86" s="42" t="s">
        <v>115</v>
      </c>
      <c r="E86" s="45" t="s">
        <v>30</v>
      </c>
      <c r="F86" s="41">
        <v>25</v>
      </c>
      <c r="G86" s="43">
        <f t="shared" si="1"/>
        <v>6000</v>
      </c>
      <c r="H86" s="43">
        <v>150000</v>
      </c>
      <c r="I86" s="43">
        <f t="shared" si="2"/>
        <v>168000.00000000003</v>
      </c>
      <c r="J86" s="40" t="str">
        <f t="shared" si="0"/>
        <v>По заявке Заказчика, 
с даты вступления 
в силу договора 
по 31.12.2014 г.</v>
      </c>
      <c r="K86" s="44" t="s">
        <v>23</v>
      </c>
    </row>
    <row r="87" spans="1:11" ht="51">
      <c r="A87" s="41">
        <v>62</v>
      </c>
      <c r="B87" s="42" t="s">
        <v>116</v>
      </c>
      <c r="C87" s="36" t="s">
        <v>28</v>
      </c>
      <c r="D87" s="42" t="s">
        <v>116</v>
      </c>
      <c r="E87" s="45" t="s">
        <v>30</v>
      </c>
      <c r="F87" s="41">
        <v>5</v>
      </c>
      <c r="G87" s="43">
        <f t="shared" si="1"/>
        <v>2852</v>
      </c>
      <c r="H87" s="43">
        <v>14260</v>
      </c>
      <c r="I87" s="43">
        <f t="shared" si="2"/>
        <v>15971.2</v>
      </c>
      <c r="J87" s="40" t="str">
        <f t="shared" si="0"/>
        <v>По заявке Заказчика, 
с даты вступления 
в силу договора 
по 31.12.2014 г.</v>
      </c>
      <c r="K87" s="44" t="s">
        <v>23</v>
      </c>
    </row>
    <row r="88" spans="1:11" ht="51">
      <c r="A88" s="34">
        <v>63</v>
      </c>
      <c r="B88" s="42" t="s">
        <v>117</v>
      </c>
      <c r="C88" s="36" t="s">
        <v>28</v>
      </c>
      <c r="D88" s="42" t="s">
        <v>117</v>
      </c>
      <c r="E88" s="45" t="s">
        <v>33</v>
      </c>
      <c r="F88" s="41">
        <v>60</v>
      </c>
      <c r="G88" s="43">
        <f t="shared" si="1"/>
        <v>59</v>
      </c>
      <c r="H88" s="43">
        <v>3540</v>
      </c>
      <c r="I88" s="43">
        <f t="shared" si="2"/>
        <v>3964.8</v>
      </c>
      <c r="J88" s="40" t="str">
        <f t="shared" si="0"/>
        <v>По заявке Заказчика, 
с даты вступления 
в силу договора 
по 31.12.2014 г.</v>
      </c>
      <c r="K88" s="44" t="s">
        <v>23</v>
      </c>
    </row>
    <row r="89" spans="1:11" ht="51">
      <c r="A89" s="34">
        <v>64</v>
      </c>
      <c r="B89" s="42" t="s">
        <v>118</v>
      </c>
      <c r="C89" s="36" t="s">
        <v>28</v>
      </c>
      <c r="D89" s="42" t="s">
        <v>118</v>
      </c>
      <c r="E89" s="45" t="s">
        <v>33</v>
      </c>
      <c r="F89" s="41">
        <v>60</v>
      </c>
      <c r="G89" s="43">
        <f t="shared" si="1"/>
        <v>300</v>
      </c>
      <c r="H89" s="43">
        <v>18000</v>
      </c>
      <c r="I89" s="43">
        <f t="shared" si="2"/>
        <v>20160.000000000004</v>
      </c>
      <c r="J89" s="40" t="str">
        <f t="shared" si="0"/>
        <v>По заявке Заказчика, 
с даты вступления 
в силу договора 
по 31.12.2014 г.</v>
      </c>
      <c r="K89" s="44" t="s">
        <v>23</v>
      </c>
    </row>
    <row r="90" spans="1:11" ht="51">
      <c r="A90" s="41">
        <v>65</v>
      </c>
      <c r="B90" s="42" t="s">
        <v>119</v>
      </c>
      <c r="C90" s="36" t="s">
        <v>28</v>
      </c>
      <c r="D90" s="42" t="s">
        <v>119</v>
      </c>
      <c r="E90" s="45" t="s">
        <v>33</v>
      </c>
      <c r="F90" s="41">
        <v>7</v>
      </c>
      <c r="G90" s="43">
        <f t="shared" si="1"/>
        <v>40</v>
      </c>
      <c r="H90" s="43">
        <v>280</v>
      </c>
      <c r="I90" s="43">
        <f t="shared" si="2"/>
        <v>313.60000000000002</v>
      </c>
      <c r="J90" s="40" t="str">
        <f t="shared" si="0"/>
        <v>По заявке Заказчика, 
с даты вступления 
в силу договора 
по 31.12.2014 г.</v>
      </c>
      <c r="K90" s="44" t="s">
        <v>23</v>
      </c>
    </row>
    <row r="91" spans="1:11" ht="51">
      <c r="A91" s="34">
        <v>66</v>
      </c>
      <c r="B91" s="42" t="s">
        <v>120</v>
      </c>
      <c r="C91" s="36" t="s">
        <v>28</v>
      </c>
      <c r="D91" s="42" t="s">
        <v>120</v>
      </c>
      <c r="E91" s="45" t="s">
        <v>30</v>
      </c>
      <c r="F91" s="41">
        <v>80</v>
      </c>
      <c r="G91" s="43">
        <f t="shared" si="1"/>
        <v>69</v>
      </c>
      <c r="H91" s="43">
        <v>5520</v>
      </c>
      <c r="I91" s="43">
        <f t="shared" si="2"/>
        <v>6182.4000000000005</v>
      </c>
      <c r="J91" s="40" t="str">
        <f t="shared" si="0"/>
        <v>По заявке Заказчика, 
с даты вступления 
в силу договора 
по 31.12.2014 г.</v>
      </c>
      <c r="K91" s="44" t="s">
        <v>23</v>
      </c>
    </row>
    <row r="92" spans="1:11" ht="51">
      <c r="A92" s="34">
        <v>67</v>
      </c>
      <c r="B92" s="42" t="s">
        <v>121</v>
      </c>
      <c r="C92" s="36" t="s">
        <v>28</v>
      </c>
      <c r="D92" s="42" t="s">
        <v>121</v>
      </c>
      <c r="E92" s="45" t="s">
        <v>30</v>
      </c>
      <c r="F92" s="41">
        <v>15</v>
      </c>
      <c r="G92" s="43">
        <f t="shared" si="1"/>
        <v>170</v>
      </c>
      <c r="H92" s="43">
        <v>2550</v>
      </c>
      <c r="I92" s="43">
        <f t="shared" si="2"/>
        <v>2856.0000000000005</v>
      </c>
      <c r="J92" s="40" t="str">
        <f t="shared" ref="J92:J106" si="3">J91</f>
        <v>По заявке Заказчика, 
с даты вступления 
в силу договора 
по 31.12.2014 г.</v>
      </c>
      <c r="K92" s="44" t="s">
        <v>23</v>
      </c>
    </row>
    <row r="93" spans="1:11" ht="51">
      <c r="A93" s="41">
        <v>68</v>
      </c>
      <c r="B93" s="42" t="s">
        <v>122</v>
      </c>
      <c r="C93" s="36" t="s">
        <v>28</v>
      </c>
      <c r="D93" s="42" t="s">
        <v>122</v>
      </c>
      <c r="E93" s="45" t="s">
        <v>30</v>
      </c>
      <c r="F93" s="41">
        <v>15</v>
      </c>
      <c r="G93" s="43">
        <f t="shared" ref="G93:G106" si="4">H93/F93</f>
        <v>160</v>
      </c>
      <c r="H93" s="43">
        <v>2400</v>
      </c>
      <c r="I93" s="43">
        <f t="shared" ref="I93:I106" si="5">H93*1.12</f>
        <v>2688.0000000000005</v>
      </c>
      <c r="J93" s="40" t="str">
        <f t="shared" si="3"/>
        <v>По заявке Заказчика, 
с даты вступления 
в силу договора 
по 31.12.2014 г.</v>
      </c>
      <c r="K93" s="44" t="s">
        <v>23</v>
      </c>
    </row>
    <row r="94" spans="1:11" ht="51">
      <c r="A94" s="34">
        <v>69</v>
      </c>
      <c r="B94" s="42" t="s">
        <v>123</v>
      </c>
      <c r="C94" s="36" t="s">
        <v>28</v>
      </c>
      <c r="D94" s="42" t="s">
        <v>123</v>
      </c>
      <c r="E94" s="45" t="s">
        <v>136</v>
      </c>
      <c r="F94" s="41">
        <v>73</v>
      </c>
      <c r="G94" s="43">
        <f t="shared" si="4"/>
        <v>49</v>
      </c>
      <c r="H94" s="43">
        <v>3577</v>
      </c>
      <c r="I94" s="43">
        <f t="shared" si="5"/>
        <v>4006.2400000000002</v>
      </c>
      <c r="J94" s="40" t="str">
        <f t="shared" si="3"/>
        <v>По заявке Заказчика, 
с даты вступления 
в силу договора 
по 31.12.2014 г.</v>
      </c>
      <c r="K94" s="44" t="s">
        <v>23</v>
      </c>
    </row>
    <row r="95" spans="1:11" ht="51">
      <c r="A95" s="34">
        <v>70</v>
      </c>
      <c r="B95" s="42" t="s">
        <v>124</v>
      </c>
      <c r="C95" s="36" t="s">
        <v>28</v>
      </c>
      <c r="D95" s="42" t="s">
        <v>124</v>
      </c>
      <c r="E95" s="45" t="s">
        <v>136</v>
      </c>
      <c r="F95" s="41">
        <v>73</v>
      </c>
      <c r="G95" s="43">
        <f t="shared" si="4"/>
        <v>84</v>
      </c>
      <c r="H95" s="43">
        <v>6132</v>
      </c>
      <c r="I95" s="43">
        <f t="shared" si="5"/>
        <v>6867.8400000000011</v>
      </c>
      <c r="J95" s="40" t="str">
        <f t="shared" si="3"/>
        <v>По заявке Заказчика, 
с даты вступления 
в силу договора 
по 31.12.2014 г.</v>
      </c>
      <c r="K95" s="44" t="s">
        <v>23</v>
      </c>
    </row>
    <row r="96" spans="1:11" ht="51">
      <c r="A96" s="41">
        <v>71</v>
      </c>
      <c r="B96" s="42" t="s">
        <v>125</v>
      </c>
      <c r="C96" s="36" t="s">
        <v>28</v>
      </c>
      <c r="D96" s="42" t="s">
        <v>125</v>
      </c>
      <c r="E96" s="45" t="s">
        <v>136</v>
      </c>
      <c r="F96" s="41">
        <v>70</v>
      </c>
      <c r="G96" s="43">
        <f t="shared" si="4"/>
        <v>242</v>
      </c>
      <c r="H96" s="43">
        <v>16940</v>
      </c>
      <c r="I96" s="43">
        <f t="shared" si="5"/>
        <v>18972.800000000003</v>
      </c>
      <c r="J96" s="40" t="str">
        <f t="shared" si="3"/>
        <v>По заявке Заказчика, 
с даты вступления 
в силу договора 
по 31.12.2014 г.</v>
      </c>
      <c r="K96" s="44" t="s">
        <v>23</v>
      </c>
    </row>
    <row r="97" spans="1:11" ht="51">
      <c r="A97" s="34">
        <v>72</v>
      </c>
      <c r="B97" s="42" t="s">
        <v>126</v>
      </c>
      <c r="C97" s="36" t="s">
        <v>28</v>
      </c>
      <c r="D97" s="42" t="s">
        <v>126</v>
      </c>
      <c r="E97" s="45" t="s">
        <v>136</v>
      </c>
      <c r="F97" s="41">
        <v>70</v>
      </c>
      <c r="G97" s="43">
        <f t="shared" si="4"/>
        <v>242</v>
      </c>
      <c r="H97" s="43">
        <v>16940</v>
      </c>
      <c r="I97" s="43">
        <f t="shared" si="5"/>
        <v>18972.800000000003</v>
      </c>
      <c r="J97" s="40" t="str">
        <f t="shared" si="3"/>
        <v>По заявке Заказчика, 
с даты вступления 
в силу договора 
по 31.12.2014 г.</v>
      </c>
      <c r="K97" s="44" t="s">
        <v>23</v>
      </c>
    </row>
    <row r="98" spans="1:11" ht="51">
      <c r="A98" s="34">
        <v>73</v>
      </c>
      <c r="B98" s="42" t="s">
        <v>127</v>
      </c>
      <c r="C98" s="36" t="s">
        <v>28</v>
      </c>
      <c r="D98" s="42" t="s">
        <v>127</v>
      </c>
      <c r="E98" s="45" t="s">
        <v>30</v>
      </c>
      <c r="F98" s="41">
        <v>70</v>
      </c>
      <c r="G98" s="43">
        <f t="shared" si="4"/>
        <v>35</v>
      </c>
      <c r="H98" s="43">
        <v>2450</v>
      </c>
      <c r="I98" s="43">
        <f t="shared" si="5"/>
        <v>2744.0000000000005</v>
      </c>
      <c r="J98" s="40" t="str">
        <f t="shared" si="3"/>
        <v>По заявке Заказчика, 
с даты вступления 
в силу договора 
по 31.12.2014 г.</v>
      </c>
      <c r="K98" s="44" t="s">
        <v>23</v>
      </c>
    </row>
    <row r="99" spans="1:11" ht="51">
      <c r="A99" s="41">
        <v>74</v>
      </c>
      <c r="B99" s="42" t="s">
        <v>128</v>
      </c>
      <c r="C99" s="36" t="s">
        <v>28</v>
      </c>
      <c r="D99" s="42" t="s">
        <v>128</v>
      </c>
      <c r="E99" s="45" t="s">
        <v>30</v>
      </c>
      <c r="F99" s="41">
        <v>80</v>
      </c>
      <c r="G99" s="43">
        <f t="shared" si="4"/>
        <v>17</v>
      </c>
      <c r="H99" s="43">
        <v>1360</v>
      </c>
      <c r="I99" s="43">
        <f t="shared" si="5"/>
        <v>1523.2</v>
      </c>
      <c r="J99" s="40" t="str">
        <f t="shared" si="3"/>
        <v>По заявке Заказчика, 
с даты вступления 
в силу договора 
по 31.12.2014 г.</v>
      </c>
      <c r="K99" s="44" t="s">
        <v>23</v>
      </c>
    </row>
    <row r="100" spans="1:11" ht="51">
      <c r="A100" s="34">
        <v>75</v>
      </c>
      <c r="B100" s="42" t="s">
        <v>129</v>
      </c>
      <c r="C100" s="36" t="s">
        <v>28</v>
      </c>
      <c r="D100" s="42" t="s">
        <v>129</v>
      </c>
      <c r="E100" s="45" t="s">
        <v>30</v>
      </c>
      <c r="F100" s="41">
        <v>10</v>
      </c>
      <c r="G100" s="43">
        <f t="shared" si="4"/>
        <v>55</v>
      </c>
      <c r="H100" s="43">
        <v>550</v>
      </c>
      <c r="I100" s="43">
        <f t="shared" si="5"/>
        <v>616.00000000000011</v>
      </c>
      <c r="J100" s="40" t="str">
        <f t="shared" si="3"/>
        <v>По заявке Заказчика, 
с даты вступления 
в силу договора 
по 31.12.2014 г.</v>
      </c>
      <c r="K100" s="44" t="s">
        <v>23</v>
      </c>
    </row>
    <row r="101" spans="1:11" ht="51">
      <c r="A101" s="34">
        <v>76</v>
      </c>
      <c r="B101" s="42" t="s">
        <v>130</v>
      </c>
      <c r="C101" s="36" t="s">
        <v>28</v>
      </c>
      <c r="D101" s="42" t="s">
        <v>130</v>
      </c>
      <c r="E101" s="45" t="s">
        <v>30</v>
      </c>
      <c r="F101" s="41">
        <v>30</v>
      </c>
      <c r="G101" s="43">
        <f t="shared" si="4"/>
        <v>65</v>
      </c>
      <c r="H101" s="43">
        <v>1950</v>
      </c>
      <c r="I101" s="43">
        <f t="shared" si="5"/>
        <v>2184</v>
      </c>
      <c r="J101" s="40" t="str">
        <f t="shared" si="3"/>
        <v>По заявке Заказчика, 
с даты вступления 
в силу договора 
по 31.12.2014 г.</v>
      </c>
      <c r="K101" s="44" t="s">
        <v>23</v>
      </c>
    </row>
    <row r="102" spans="1:11" ht="51">
      <c r="A102" s="41">
        <v>77</v>
      </c>
      <c r="B102" s="42" t="s">
        <v>131</v>
      </c>
      <c r="C102" s="36" t="s">
        <v>28</v>
      </c>
      <c r="D102" s="42" t="s">
        <v>131</v>
      </c>
      <c r="E102" s="45" t="s">
        <v>30</v>
      </c>
      <c r="F102" s="41">
        <v>10</v>
      </c>
      <c r="G102" s="43">
        <f t="shared" si="4"/>
        <v>120</v>
      </c>
      <c r="H102" s="43">
        <v>1200</v>
      </c>
      <c r="I102" s="43">
        <f t="shared" si="5"/>
        <v>1344.0000000000002</v>
      </c>
      <c r="J102" s="40" t="str">
        <f t="shared" si="3"/>
        <v>По заявке Заказчика, 
с даты вступления 
в силу договора 
по 31.12.2014 г.</v>
      </c>
      <c r="K102" s="44" t="s">
        <v>23</v>
      </c>
    </row>
    <row r="103" spans="1:11" ht="51">
      <c r="A103" s="34">
        <v>78</v>
      </c>
      <c r="B103" s="42" t="s">
        <v>132</v>
      </c>
      <c r="C103" s="36" t="s">
        <v>28</v>
      </c>
      <c r="D103" s="42" t="s">
        <v>132</v>
      </c>
      <c r="E103" s="45" t="s">
        <v>30</v>
      </c>
      <c r="F103" s="41">
        <v>5</v>
      </c>
      <c r="G103" s="43">
        <f t="shared" si="4"/>
        <v>3400</v>
      </c>
      <c r="H103" s="43">
        <v>17000</v>
      </c>
      <c r="I103" s="43">
        <f t="shared" si="5"/>
        <v>19040</v>
      </c>
      <c r="J103" s="40" t="str">
        <f t="shared" si="3"/>
        <v>По заявке Заказчика, 
с даты вступления 
в силу договора 
по 31.12.2014 г.</v>
      </c>
      <c r="K103" s="44" t="s">
        <v>23</v>
      </c>
    </row>
    <row r="104" spans="1:11" ht="51">
      <c r="A104" s="34">
        <v>79</v>
      </c>
      <c r="B104" s="42" t="s">
        <v>133</v>
      </c>
      <c r="C104" s="36" t="s">
        <v>28</v>
      </c>
      <c r="D104" s="42" t="s">
        <v>133</v>
      </c>
      <c r="E104" s="45" t="s">
        <v>136</v>
      </c>
      <c r="F104" s="41">
        <v>15</v>
      </c>
      <c r="G104" s="43">
        <f t="shared" si="4"/>
        <v>533</v>
      </c>
      <c r="H104" s="43">
        <v>7995</v>
      </c>
      <c r="I104" s="43">
        <f t="shared" si="5"/>
        <v>8954.4000000000015</v>
      </c>
      <c r="J104" s="40" t="str">
        <f t="shared" si="3"/>
        <v>По заявке Заказчика, 
с даты вступления 
в силу договора 
по 31.12.2014 г.</v>
      </c>
      <c r="K104" s="44" t="s">
        <v>23</v>
      </c>
    </row>
    <row r="105" spans="1:11" ht="51">
      <c r="A105" s="41">
        <v>80</v>
      </c>
      <c r="B105" s="42" t="s">
        <v>134</v>
      </c>
      <c r="C105" s="36" t="s">
        <v>28</v>
      </c>
      <c r="D105" s="42" t="s">
        <v>134</v>
      </c>
      <c r="E105" s="45" t="s">
        <v>30</v>
      </c>
      <c r="F105" s="41">
        <v>5</v>
      </c>
      <c r="G105" s="43">
        <f t="shared" si="4"/>
        <v>140</v>
      </c>
      <c r="H105" s="43">
        <v>700</v>
      </c>
      <c r="I105" s="43">
        <f t="shared" si="5"/>
        <v>784.00000000000011</v>
      </c>
      <c r="J105" s="40" t="str">
        <f t="shared" si="3"/>
        <v>По заявке Заказчика, 
с даты вступления 
в силу договора 
по 31.12.2014 г.</v>
      </c>
      <c r="K105" s="44" t="s">
        <v>23</v>
      </c>
    </row>
    <row r="106" spans="1:11" ht="51">
      <c r="A106" s="34">
        <v>81</v>
      </c>
      <c r="B106" s="42" t="s">
        <v>135</v>
      </c>
      <c r="C106" s="36" t="s">
        <v>28</v>
      </c>
      <c r="D106" s="42" t="s">
        <v>135</v>
      </c>
      <c r="E106" s="45" t="s">
        <v>30</v>
      </c>
      <c r="F106" s="41">
        <v>50</v>
      </c>
      <c r="G106" s="43">
        <f t="shared" si="4"/>
        <v>222</v>
      </c>
      <c r="H106" s="43">
        <v>11100</v>
      </c>
      <c r="I106" s="43">
        <f t="shared" si="5"/>
        <v>12432.000000000002</v>
      </c>
      <c r="J106" s="40" t="str">
        <f t="shared" si="3"/>
        <v>По заявке Заказчика, 
с даты вступления 
в силу договора 
по 31.12.2014 г.</v>
      </c>
      <c r="K106" s="44" t="s">
        <v>23</v>
      </c>
    </row>
    <row r="107" spans="1:11">
      <c r="A107" s="24" t="s">
        <v>18</v>
      </c>
      <c r="B107" s="48"/>
      <c r="C107" s="14"/>
      <c r="D107" s="49"/>
      <c r="E107" s="14"/>
      <c r="F107" s="50"/>
      <c r="G107" s="50"/>
      <c r="H107" s="51">
        <f>SUM(H26:H106)</f>
        <v>2678180.7999999998</v>
      </c>
      <c r="I107" s="51">
        <f>SUM(I26:I106)</f>
        <v>2999562.4960000007</v>
      </c>
      <c r="J107" s="14"/>
      <c r="K107" s="14"/>
    </row>
    <row r="108" spans="1:11">
      <c r="A108" s="19" t="s">
        <v>19</v>
      </c>
      <c r="B108" s="52"/>
      <c r="C108" s="20"/>
      <c r="D108" s="52"/>
      <c r="E108" s="20"/>
      <c r="F108" s="53"/>
      <c r="G108" s="53"/>
      <c r="H108" s="53"/>
      <c r="I108" s="53"/>
      <c r="J108" s="21"/>
      <c r="K108" s="22"/>
    </row>
    <row r="109" spans="1:11">
      <c r="A109" s="23" t="s">
        <v>34</v>
      </c>
      <c r="B109" s="54" t="s">
        <v>34</v>
      </c>
      <c r="C109" s="23"/>
      <c r="D109" s="54"/>
      <c r="E109" s="23"/>
      <c r="F109" s="55"/>
      <c r="G109" s="55"/>
      <c r="H109" s="55"/>
      <c r="I109" s="55"/>
      <c r="J109" s="23"/>
      <c r="K109" s="23"/>
    </row>
    <row r="110" spans="1:11">
      <c r="A110" s="24" t="s">
        <v>20</v>
      </c>
      <c r="B110" s="48"/>
      <c r="C110" s="14"/>
      <c r="D110" s="49"/>
      <c r="E110" s="14"/>
      <c r="F110" s="50"/>
      <c r="G110" s="50"/>
      <c r="H110" s="56">
        <v>0</v>
      </c>
      <c r="I110" s="56">
        <v>0</v>
      </c>
      <c r="J110" s="14"/>
      <c r="K110" s="14"/>
    </row>
    <row r="111" spans="1:11">
      <c r="A111" s="19" t="s">
        <v>21</v>
      </c>
      <c r="B111" s="52"/>
      <c r="C111" s="20"/>
      <c r="D111" s="52"/>
      <c r="E111" s="20"/>
      <c r="F111" s="53"/>
      <c r="G111" s="53"/>
      <c r="H111" s="53"/>
      <c r="I111" s="53"/>
      <c r="J111" s="21"/>
      <c r="K111" s="22"/>
    </row>
    <row r="112" spans="1:11" ht="51">
      <c r="A112" s="57">
        <v>1</v>
      </c>
      <c r="B112" s="58" t="s">
        <v>35</v>
      </c>
      <c r="C112" s="36" t="s">
        <v>36</v>
      </c>
      <c r="D112" s="59" t="s">
        <v>55</v>
      </c>
      <c r="E112" s="34" t="s">
        <v>22</v>
      </c>
      <c r="F112" s="34">
        <v>1</v>
      </c>
      <c r="G112" s="37"/>
      <c r="H112" s="60">
        <v>22460753</v>
      </c>
      <c r="I112" s="39">
        <f t="shared" ref="I112:I121" si="6">H112*1.12</f>
        <v>25156043.360000003</v>
      </c>
      <c r="J112" s="36" t="s">
        <v>146</v>
      </c>
      <c r="K112" s="34" t="s">
        <v>23</v>
      </c>
    </row>
    <row r="113" spans="1:14" ht="38.25">
      <c r="A113" s="57">
        <v>2</v>
      </c>
      <c r="B113" s="35" t="s">
        <v>37</v>
      </c>
      <c r="C113" s="36" t="s">
        <v>28</v>
      </c>
      <c r="D113" s="35" t="s">
        <v>38</v>
      </c>
      <c r="E113" s="34" t="s">
        <v>22</v>
      </c>
      <c r="F113" s="34">
        <v>1</v>
      </c>
      <c r="G113" s="37"/>
      <c r="H113" s="60">
        <f>5027510+705275</f>
        <v>5732785</v>
      </c>
      <c r="I113" s="39">
        <f t="shared" si="6"/>
        <v>6420719.2000000002</v>
      </c>
      <c r="J113" s="36" t="s">
        <v>146</v>
      </c>
      <c r="K113" s="34" t="s">
        <v>23</v>
      </c>
    </row>
    <row r="114" spans="1:14" ht="38.25">
      <c r="A114" s="57">
        <v>3</v>
      </c>
      <c r="B114" s="35" t="s">
        <v>37</v>
      </c>
      <c r="C114" s="36" t="s">
        <v>28</v>
      </c>
      <c r="D114" s="35" t="s">
        <v>39</v>
      </c>
      <c r="E114" s="34" t="s">
        <v>22</v>
      </c>
      <c r="F114" s="34">
        <v>1</v>
      </c>
      <c r="G114" s="37"/>
      <c r="H114" s="38">
        <f>4339440+705275</f>
        <v>5044715</v>
      </c>
      <c r="I114" s="39">
        <f t="shared" si="6"/>
        <v>5650080.8000000007</v>
      </c>
      <c r="J114" s="36" t="s">
        <v>146</v>
      </c>
      <c r="K114" s="34" t="s">
        <v>23</v>
      </c>
    </row>
    <row r="115" spans="1:14" ht="51">
      <c r="A115" s="57">
        <v>4</v>
      </c>
      <c r="B115" s="35" t="s">
        <v>37</v>
      </c>
      <c r="C115" s="36" t="s">
        <v>28</v>
      </c>
      <c r="D115" s="35" t="s">
        <v>56</v>
      </c>
      <c r="E115" s="34" t="s">
        <v>22</v>
      </c>
      <c r="F115" s="34">
        <v>1</v>
      </c>
      <c r="G115" s="37"/>
      <c r="H115" s="38">
        <v>300000</v>
      </c>
      <c r="I115" s="39">
        <f t="shared" si="6"/>
        <v>336000.00000000006</v>
      </c>
      <c r="J115" s="36" t="str">
        <f>J88</f>
        <v>По заявке Заказчика, 
с даты вступления 
в силу договора 
по 31.12.2014 г.</v>
      </c>
      <c r="K115" s="34" t="s">
        <v>54</v>
      </c>
    </row>
    <row r="116" spans="1:14" ht="38.25">
      <c r="A116" s="57">
        <v>5</v>
      </c>
      <c r="B116" s="61" t="s">
        <v>45</v>
      </c>
      <c r="C116" s="36" t="s">
        <v>28</v>
      </c>
      <c r="D116" s="61" t="s">
        <v>46</v>
      </c>
      <c r="E116" s="44" t="s">
        <v>22</v>
      </c>
      <c r="F116" s="44">
        <v>1</v>
      </c>
      <c r="G116" s="62"/>
      <c r="H116" s="63">
        <v>1200000</v>
      </c>
      <c r="I116" s="63">
        <f t="shared" si="6"/>
        <v>1344000.0000000002</v>
      </c>
      <c r="J116" s="36" t="s">
        <v>147</v>
      </c>
      <c r="K116" s="41" t="s">
        <v>23</v>
      </c>
    </row>
    <row r="117" spans="1:14" ht="38.25">
      <c r="A117" s="57">
        <v>6</v>
      </c>
      <c r="B117" s="64" t="s">
        <v>40</v>
      </c>
      <c r="C117" s="36" t="s">
        <v>137</v>
      </c>
      <c r="D117" s="64" t="s">
        <v>40</v>
      </c>
      <c r="E117" s="65" t="s">
        <v>22</v>
      </c>
      <c r="F117" s="41">
        <v>1</v>
      </c>
      <c r="G117" s="66"/>
      <c r="H117" s="67">
        <v>450008</v>
      </c>
      <c r="I117" s="39">
        <f>H117*1.12</f>
        <v>504008.96000000002</v>
      </c>
      <c r="J117" s="36" t="str">
        <f>J116</f>
        <v>С даты вступления 
в силу договора 
по 31.12.2014 г.</v>
      </c>
      <c r="K117" s="41" t="s">
        <v>23</v>
      </c>
    </row>
    <row r="118" spans="1:14" ht="63.75">
      <c r="A118" s="57">
        <v>7</v>
      </c>
      <c r="B118" s="68" t="s">
        <v>41</v>
      </c>
      <c r="C118" s="36" t="s">
        <v>138</v>
      </c>
      <c r="D118" s="42" t="s">
        <v>42</v>
      </c>
      <c r="E118" s="65" t="s">
        <v>22</v>
      </c>
      <c r="F118" s="41">
        <v>1</v>
      </c>
      <c r="G118" s="66"/>
      <c r="H118" s="67">
        <v>114118</v>
      </c>
      <c r="I118" s="63">
        <v>114118</v>
      </c>
      <c r="J118" s="69" t="s">
        <v>148</v>
      </c>
      <c r="K118" s="41" t="s">
        <v>23</v>
      </c>
    </row>
    <row r="119" spans="1:14" ht="51">
      <c r="A119" s="57">
        <v>8</v>
      </c>
      <c r="B119" s="61" t="s">
        <v>43</v>
      </c>
      <c r="C119" s="36" t="s">
        <v>138</v>
      </c>
      <c r="D119" s="68" t="s">
        <v>44</v>
      </c>
      <c r="E119" s="65" t="s">
        <v>22</v>
      </c>
      <c r="F119" s="41">
        <v>1</v>
      </c>
      <c r="G119" s="66"/>
      <c r="H119" s="67">
        <v>12318375</v>
      </c>
      <c r="I119" s="63">
        <v>12318375</v>
      </c>
      <c r="J119" s="69" t="str">
        <f>J118</f>
        <v xml:space="preserve">12 месяцев 
со дня вступления 
в силу договора </v>
      </c>
      <c r="K119" s="41" t="s">
        <v>23</v>
      </c>
    </row>
    <row r="120" spans="1:14" ht="63.75">
      <c r="A120" s="57">
        <v>9</v>
      </c>
      <c r="B120" s="61" t="s">
        <v>47</v>
      </c>
      <c r="C120" s="36" t="s">
        <v>28</v>
      </c>
      <c r="D120" s="61" t="s">
        <v>48</v>
      </c>
      <c r="E120" s="44" t="s">
        <v>22</v>
      </c>
      <c r="F120" s="44">
        <v>1</v>
      </c>
      <c r="G120" s="62"/>
      <c r="H120" s="63">
        <v>1310400</v>
      </c>
      <c r="I120" s="63">
        <f t="shared" si="6"/>
        <v>1467648.0000000002</v>
      </c>
      <c r="J120" s="65" t="str">
        <f>J115</f>
        <v>По заявке Заказчика, 
с даты вступления 
в силу договора 
по 31.12.2014 г.</v>
      </c>
      <c r="K120" s="41" t="s">
        <v>23</v>
      </c>
      <c r="N120" s="70"/>
    </row>
    <row r="121" spans="1:14" ht="51">
      <c r="A121" s="57">
        <v>10</v>
      </c>
      <c r="B121" s="61" t="s">
        <v>49</v>
      </c>
      <c r="C121" s="36" t="s">
        <v>50</v>
      </c>
      <c r="D121" s="71" t="s">
        <v>139</v>
      </c>
      <c r="E121" s="47" t="s">
        <v>22</v>
      </c>
      <c r="F121" s="47">
        <v>1</v>
      </c>
      <c r="G121" s="72"/>
      <c r="H121" s="73">
        <v>6335718</v>
      </c>
      <c r="I121" s="39">
        <f t="shared" si="6"/>
        <v>7096004.1600000011</v>
      </c>
      <c r="J121" s="65" t="s">
        <v>149</v>
      </c>
      <c r="K121" s="34" t="s">
        <v>23</v>
      </c>
      <c r="N121" s="70"/>
    </row>
    <row r="122" spans="1:14">
      <c r="A122" s="31" t="s">
        <v>24</v>
      </c>
      <c r="B122" s="74"/>
      <c r="C122" s="75"/>
      <c r="D122" s="76"/>
      <c r="E122" s="75"/>
      <c r="F122" s="77"/>
      <c r="G122" s="77"/>
      <c r="H122" s="78">
        <f>SUM(H112:H121)</f>
        <v>55266872</v>
      </c>
      <c r="I122" s="78">
        <f>SUM(I112:I121)</f>
        <v>60406997.480000004</v>
      </c>
      <c r="J122" s="75"/>
      <c r="K122" s="75"/>
    </row>
    <row r="123" spans="1:14">
      <c r="A123" s="31" t="s">
        <v>51</v>
      </c>
      <c r="B123" s="76"/>
      <c r="C123" s="75"/>
      <c r="D123" s="75"/>
      <c r="E123" s="75"/>
      <c r="F123" s="77"/>
      <c r="G123" s="77"/>
      <c r="H123" s="78">
        <f>H122+H110+H107</f>
        <v>57945052.799999997</v>
      </c>
      <c r="I123" s="78">
        <f>I122+I110+I107</f>
        <v>63406559.976000004</v>
      </c>
      <c r="J123" s="75"/>
      <c r="K123" s="75"/>
    </row>
    <row r="124" spans="1:14" ht="25.5">
      <c r="A124" s="31" t="s">
        <v>52</v>
      </c>
      <c r="B124" s="76"/>
      <c r="C124" s="75"/>
      <c r="D124" s="75"/>
      <c r="E124" s="75"/>
      <c r="F124" s="77"/>
      <c r="G124" s="77"/>
      <c r="H124" s="78">
        <f>H123+H23</f>
        <v>57945052.799999997</v>
      </c>
      <c r="I124" s="78">
        <f>I123+I23</f>
        <v>63406559.976000004</v>
      </c>
      <c r="J124" s="75"/>
      <c r="K124" s="75"/>
    </row>
    <row r="126" spans="1:14">
      <c r="B126" s="79"/>
      <c r="C126" s="80"/>
      <c r="D126" s="80"/>
      <c r="E126" s="81"/>
    </row>
    <row r="127" spans="1:14">
      <c r="B127" s="79" t="s">
        <v>141</v>
      </c>
      <c r="C127" s="80"/>
      <c r="E127" s="80"/>
      <c r="K127" s="2"/>
    </row>
    <row r="128" spans="1:14">
      <c r="B128" s="79" t="s">
        <v>142</v>
      </c>
      <c r="C128" s="80"/>
      <c r="E128" s="79" t="s">
        <v>143</v>
      </c>
      <c r="K128" s="2"/>
    </row>
    <row r="129" spans="2:11">
      <c r="B129" s="79" t="s">
        <v>144</v>
      </c>
      <c r="E129" s="2"/>
      <c r="K129" s="2"/>
    </row>
    <row r="134" spans="2:11">
      <c r="H134" s="82"/>
      <c r="I134" s="82"/>
    </row>
    <row r="135" spans="2:11">
      <c r="H135" s="82"/>
      <c r="I135" s="82"/>
    </row>
    <row r="136" spans="2:11">
      <c r="H136" s="82"/>
      <c r="I136" s="82"/>
    </row>
  </sheetData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27-12-2013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Leila Mussabekova</cp:lastModifiedBy>
  <cp:lastPrinted>2014-05-04T11:04:35Z</cp:lastPrinted>
  <dcterms:created xsi:type="dcterms:W3CDTF">2013-10-12T03:41:09Z</dcterms:created>
  <dcterms:modified xsi:type="dcterms:W3CDTF">2014-05-05T07:30:39Z</dcterms:modified>
</cp:coreProperties>
</file>