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2995" windowHeight="10035"/>
  </bookViews>
  <sheets>
    <sheet name="План закупок март 2012" sheetId="1" r:id="rId1"/>
  </sheets>
  <definedNames>
    <definedName name="_xlnm._FilterDatabase" localSheetId="0" hidden="1">'План закупок март 2012'!$A$11:$N$125</definedName>
    <definedName name="_xlnm.Print_Area" localSheetId="0">'План закупок март 2012'!$A$1:$K$134</definedName>
  </definedNames>
  <calcPr calcId="144525"/>
</workbook>
</file>

<file path=xl/calcChain.xml><?xml version="1.0" encoding="utf-8"?>
<calcChain xmlns="http://schemas.openxmlformats.org/spreadsheetml/2006/main">
  <c r="J124" i="1" l="1"/>
  <c r="K124" i="1" s="1"/>
  <c r="J123" i="1"/>
  <c r="K123" i="1" s="1"/>
  <c r="J122" i="1"/>
  <c r="K122" i="1" s="1"/>
  <c r="J121" i="1"/>
  <c r="K121" i="1" s="1"/>
  <c r="J120" i="1"/>
  <c r="K120" i="1" s="1"/>
  <c r="J119" i="1"/>
  <c r="K119" i="1" s="1"/>
  <c r="K118" i="1"/>
  <c r="K117" i="1"/>
  <c r="K116" i="1"/>
  <c r="K100" i="1"/>
  <c r="J100" i="1"/>
  <c r="J99" i="1"/>
  <c r="K99" i="1" s="1"/>
  <c r="K98" i="1"/>
  <c r="J98" i="1"/>
  <c r="J97" i="1"/>
  <c r="K97" i="1" s="1"/>
  <c r="K96" i="1"/>
  <c r="J96" i="1"/>
  <c r="J95" i="1"/>
  <c r="K95" i="1" s="1"/>
  <c r="G94" i="1"/>
  <c r="J94" i="1" s="1"/>
  <c r="K94" i="1" s="1"/>
  <c r="J93" i="1"/>
  <c r="K93" i="1" s="1"/>
  <c r="J92" i="1"/>
  <c r="K92" i="1" s="1"/>
  <c r="J91" i="1"/>
  <c r="K91" i="1" s="1"/>
  <c r="J90" i="1"/>
  <c r="K90" i="1" s="1"/>
  <c r="J89" i="1"/>
  <c r="K89" i="1" s="1"/>
  <c r="J88" i="1"/>
  <c r="K88" i="1" s="1"/>
  <c r="J87" i="1"/>
  <c r="K87" i="1" s="1"/>
  <c r="G87" i="1"/>
  <c r="G86" i="1"/>
  <c r="J86" i="1" s="1"/>
  <c r="K86" i="1" s="1"/>
  <c r="G85" i="1"/>
  <c r="J85" i="1" s="1"/>
  <c r="K85" i="1" s="1"/>
  <c r="G84" i="1"/>
  <c r="J84" i="1" s="1"/>
  <c r="K84" i="1" s="1"/>
  <c r="J83" i="1"/>
  <c r="K83" i="1" s="1"/>
  <c r="J82" i="1"/>
  <c r="K82" i="1" s="1"/>
  <c r="J81" i="1"/>
  <c r="K81" i="1" s="1"/>
  <c r="J80" i="1"/>
  <c r="K80" i="1" s="1"/>
  <c r="J79" i="1"/>
  <c r="K79" i="1" s="1"/>
  <c r="J78" i="1"/>
  <c r="K78" i="1" s="1"/>
  <c r="J77" i="1"/>
  <c r="K77" i="1" s="1"/>
  <c r="J76" i="1"/>
  <c r="K76" i="1" s="1"/>
  <c r="J75" i="1"/>
  <c r="K75" i="1" s="1"/>
  <c r="G75" i="1"/>
  <c r="J74" i="1"/>
  <c r="K74" i="1" s="1"/>
  <c r="G73" i="1"/>
  <c r="J73" i="1" s="1"/>
  <c r="K73" i="1" s="1"/>
  <c r="J72" i="1"/>
  <c r="K72" i="1" s="1"/>
  <c r="J71" i="1"/>
  <c r="K71" i="1" s="1"/>
  <c r="J70" i="1"/>
  <c r="K70" i="1" s="1"/>
  <c r="G70" i="1"/>
  <c r="J69" i="1"/>
  <c r="K69" i="1" s="1"/>
  <c r="K68" i="1"/>
  <c r="J68" i="1"/>
  <c r="J67" i="1"/>
  <c r="K67" i="1" s="1"/>
  <c r="K66" i="1"/>
  <c r="J66" i="1"/>
  <c r="J65" i="1"/>
  <c r="K65" i="1" s="1"/>
  <c r="K64" i="1"/>
  <c r="J64" i="1"/>
  <c r="G63" i="1"/>
  <c r="J63" i="1" s="1"/>
  <c r="K63" i="1" s="1"/>
  <c r="G62" i="1"/>
  <c r="J62" i="1" s="1"/>
  <c r="K62" i="1" s="1"/>
  <c r="G61" i="1"/>
  <c r="J61" i="1" s="1"/>
  <c r="K61" i="1" s="1"/>
  <c r="J60" i="1"/>
  <c r="K60" i="1" s="1"/>
  <c r="J59" i="1"/>
  <c r="K59" i="1" s="1"/>
  <c r="J58" i="1"/>
  <c r="K58" i="1" s="1"/>
  <c r="J57" i="1"/>
  <c r="K57" i="1" s="1"/>
  <c r="J56" i="1"/>
  <c r="K56" i="1" s="1"/>
  <c r="G56" i="1"/>
  <c r="J55" i="1"/>
  <c r="K55" i="1" s="1"/>
  <c r="K54" i="1"/>
  <c r="J54" i="1"/>
  <c r="J53" i="1"/>
  <c r="K53" i="1" s="1"/>
  <c r="K52" i="1"/>
  <c r="J52" i="1"/>
  <c r="J51" i="1"/>
  <c r="K51" i="1" s="1"/>
  <c r="G50" i="1"/>
  <c r="J50" i="1" s="1"/>
  <c r="K50" i="1" s="1"/>
  <c r="J49" i="1"/>
  <c r="K49" i="1" s="1"/>
  <c r="G48" i="1"/>
  <c r="J48" i="1" s="1"/>
  <c r="K48" i="1" s="1"/>
  <c r="K47" i="1"/>
  <c r="J47" i="1"/>
  <c r="G46" i="1"/>
  <c r="J46" i="1" s="1"/>
  <c r="K46" i="1" s="1"/>
  <c r="G45" i="1"/>
  <c r="J45" i="1" s="1"/>
  <c r="K45" i="1" s="1"/>
  <c r="K44" i="1"/>
  <c r="J44" i="1"/>
  <c r="G44" i="1"/>
  <c r="J43" i="1"/>
  <c r="K43" i="1" s="1"/>
  <c r="K42" i="1"/>
  <c r="J42" i="1"/>
  <c r="J41" i="1"/>
  <c r="K41" i="1" s="1"/>
  <c r="K40" i="1"/>
  <c r="J40" i="1"/>
  <c r="J39" i="1"/>
  <c r="K39" i="1" s="1"/>
  <c r="K38" i="1"/>
  <c r="J38" i="1"/>
  <c r="J37" i="1"/>
  <c r="K37" i="1" s="1"/>
  <c r="G37" i="1"/>
  <c r="J36" i="1"/>
  <c r="K36" i="1" s="1"/>
  <c r="K28" i="1"/>
  <c r="J28" i="1"/>
  <c r="K27" i="1"/>
  <c r="K16" i="1"/>
  <c r="K15" i="1"/>
  <c r="K13" i="1"/>
  <c r="K12" i="1"/>
  <c r="K125" i="1" l="1"/>
  <c r="J125" i="1"/>
</calcChain>
</file>

<file path=xl/sharedStrings.xml><?xml version="1.0" encoding="utf-8"?>
<sst xmlns="http://schemas.openxmlformats.org/spreadsheetml/2006/main" count="539" uniqueCount="134">
  <si>
    <t>Утвержден</t>
  </si>
  <si>
    <t>приказом Директора</t>
  </si>
  <si>
    <t>Частного учреждения "Дирекция строящегося предприятия"</t>
  </si>
  <si>
    <t xml:space="preserve">№ 09 от 19 марта 2012 года </t>
  </si>
  <si>
    <t>План закупок товаров, работ и услуг на 2012 год</t>
  </si>
  <si>
    <t>№ п/п</t>
  </si>
  <si>
    <t>Наименование закупаемых товаров, работ и услуг</t>
  </si>
  <si>
    <t>Способ закупки</t>
  </si>
  <si>
    <t>Краткая характеристика (описание) товаров, работ и услуг</t>
  </si>
  <si>
    <t>Единица измерения</t>
  </si>
  <si>
    <t>Количество, объем</t>
  </si>
  <si>
    <t>Цена за единицу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</si>
  <si>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</si>
  <si>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</si>
  <si>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Сумма планируемая для закупки, тенге (без учета НДС)</t>
  </si>
  <si>
    <t>Сумма планируемая для закупки, тенге (с учетом НДС)</t>
  </si>
  <si>
    <t>Обязательное страхование гражданско-правовой ответственности работодателя</t>
  </si>
  <si>
    <t>запрос ценовых предложений</t>
  </si>
  <si>
    <t>обязательное страхование работника от несчастных случаев при исполнении им трудовых (служебных) обязательств</t>
  </si>
  <si>
    <t>человек</t>
  </si>
  <si>
    <t>апрель 2012 г.</t>
  </si>
  <si>
    <t>г.Астана
пр. Кабанбай батыра, 53</t>
  </si>
  <si>
    <t>Добровольное страхование здоровья</t>
  </si>
  <si>
    <t>Страхование на случаи болезни для работников ЧУ "Дирекция строящегося предприятия"</t>
  </si>
  <si>
    <t>Исключен</t>
  </si>
  <si>
    <t>Корпоротивное мероприятие</t>
  </si>
  <si>
    <t>Корпоративное мероприятие.</t>
  </si>
  <si>
    <t>услуга</t>
  </si>
  <si>
    <t>в течении 2012 года</t>
  </si>
  <si>
    <t>г. Астана</t>
  </si>
  <si>
    <t>Материалы и сырье для оснащения офиса</t>
  </si>
  <si>
    <t>Вода 20 л</t>
  </si>
  <si>
    <t>бутыль</t>
  </si>
  <si>
    <t>согласно Договору</t>
  </si>
  <si>
    <t>Услуги сотовой связи</t>
  </si>
  <si>
    <t>без применения норм правил</t>
  </si>
  <si>
    <t>ед.</t>
  </si>
  <si>
    <t>со дня вступления в договора в силу по 31 декабря 2011 года</t>
  </si>
  <si>
    <t>Услуги телефонной связи</t>
  </si>
  <si>
    <t>Платная справка</t>
  </si>
  <si>
    <t>мес.</t>
  </si>
  <si>
    <t>г.Астана
пр. Кабанбай батыра, 54</t>
  </si>
  <si>
    <t>Канцелярские товары</t>
  </si>
  <si>
    <t>Антистеплер</t>
  </si>
  <si>
    <t>шт.</t>
  </si>
  <si>
    <t>20 рабочих дней со дня вступления в силу Договора</t>
  </si>
  <si>
    <t xml:space="preserve">Блокнот  </t>
  </si>
  <si>
    <t>Блок для записи в боксе</t>
  </si>
  <si>
    <t>Бумага для заметок с липким слоем</t>
  </si>
  <si>
    <t>Бумага А4</t>
  </si>
  <si>
    <t>Бумага А3</t>
  </si>
  <si>
    <t>Бумага для факса</t>
  </si>
  <si>
    <t>Ватман А1</t>
  </si>
  <si>
    <t>Вкладыш-файл</t>
  </si>
  <si>
    <t>Грифель</t>
  </si>
  <si>
    <t>Дырокол (60 л)</t>
  </si>
  <si>
    <t>Дырокол (16 л)</t>
  </si>
  <si>
    <t>Диск (дискета)</t>
  </si>
  <si>
    <t>Ежедневник</t>
  </si>
  <si>
    <t>Журналы в кожаном переплете</t>
  </si>
  <si>
    <t>Журнал учета входящей/ исходящей корреспонденции</t>
  </si>
  <si>
    <t>Зажим-клипса 41 мм</t>
  </si>
  <si>
    <t>Зажим-клипса 25 мм</t>
  </si>
  <si>
    <t>Калькулятор</t>
  </si>
  <si>
    <t>Книга канцелярская</t>
  </si>
  <si>
    <t>Карандаш простой с ластиком</t>
  </si>
  <si>
    <t>Карандаш механический</t>
  </si>
  <si>
    <t>Клей-карандаш 35 гр</t>
  </si>
  <si>
    <t>Конверты А4</t>
  </si>
  <si>
    <t>Конверты маленькие (евростандарт)</t>
  </si>
  <si>
    <t>Каттер (нож канцелярский)</t>
  </si>
  <si>
    <t>Лоток вертикальный</t>
  </si>
  <si>
    <t>пач.</t>
  </si>
  <si>
    <t>Лоток горизонтальный</t>
  </si>
  <si>
    <t>Линейка (30 см)</t>
  </si>
  <si>
    <t>Ластик</t>
  </si>
  <si>
    <t>Маркер текстовой</t>
  </si>
  <si>
    <t>Мастика для печати</t>
  </si>
  <si>
    <t>Ножницы</t>
  </si>
  <si>
    <t>Набор настольный</t>
  </si>
  <si>
    <t>Набор настольный для руководителя</t>
  </si>
  <si>
    <t>Нить для прошива документов</t>
  </si>
  <si>
    <t>Папка-регистратор 7,5 см</t>
  </si>
  <si>
    <t>Папка-каталог с файлами</t>
  </si>
  <si>
    <t>Папка с завязками</t>
  </si>
  <si>
    <t>Папка-уголок</t>
  </si>
  <si>
    <t>Папка с резинками</t>
  </si>
  <si>
    <t>Папка адресная "на подпись"</t>
  </si>
  <si>
    <t>Папка с зажимом</t>
  </si>
  <si>
    <t>Перекидной календарь</t>
  </si>
  <si>
    <t>Ручка шариковая</t>
  </si>
  <si>
    <t>Разделитель</t>
  </si>
  <si>
    <t>Ручка гелевая</t>
  </si>
  <si>
    <t>Степлер № 24/6</t>
  </si>
  <si>
    <t>набор.</t>
  </si>
  <si>
    <t>Степлер № 10</t>
  </si>
  <si>
    <t>2 компл</t>
  </si>
  <si>
    <t>Скобы № 24/6</t>
  </si>
  <si>
    <t>Скобы № 10</t>
  </si>
  <si>
    <t>Скоросшиватель</t>
  </si>
  <si>
    <t>Скотч 50 мм</t>
  </si>
  <si>
    <t>Скотч 19 мм</t>
  </si>
  <si>
    <t>Скрепки 25 мм</t>
  </si>
  <si>
    <t>Скрепки 50 мм</t>
  </si>
  <si>
    <t>Стикер-закладка</t>
  </si>
  <si>
    <t>Стикер 76х76/50 л</t>
  </si>
  <si>
    <t>Скоросшиватель пластмассовый</t>
  </si>
  <si>
    <t>Стержень</t>
  </si>
  <si>
    <t>Тетрадь общая</t>
  </si>
  <si>
    <t>Точилка</t>
  </si>
  <si>
    <t>Тетради на кольцах</t>
  </si>
  <si>
    <t>Фломастер</t>
  </si>
  <si>
    <t>Штрих + растворитель</t>
  </si>
  <si>
    <t>Аренда офисного помещения</t>
  </si>
  <si>
    <t>кв.м.</t>
  </si>
  <si>
    <t>со дня вступления в силу Договора</t>
  </si>
  <si>
    <t>Аренда автотранспорта</t>
  </si>
  <si>
    <t>Аренда автотранспорта для первого руководителя</t>
  </si>
  <si>
    <t>мес</t>
  </si>
  <si>
    <t>Аренда автотранспорта для руководителя проекта</t>
  </si>
  <si>
    <t>Магнит</t>
  </si>
  <si>
    <t>Маркер для доски</t>
  </si>
  <si>
    <t>Папка бегунок</t>
  </si>
  <si>
    <t>Гребешки</t>
  </si>
  <si>
    <t>Кнопки металлические</t>
  </si>
  <si>
    <t>Пленка для ламинирования А3</t>
  </si>
  <si>
    <t xml:space="preserve">Директор:                                                   </t>
  </si>
  <si>
    <t xml:space="preserve">       Бугубаев А.М.                    _________________</t>
  </si>
  <si>
    <t xml:space="preserve">       ФИО</t>
  </si>
  <si>
    <t>Подпись</t>
  </si>
  <si>
    <t xml:space="preserve">Разработал:                          </t>
  </si>
  <si>
    <t>Кенжакимов Н. Б.</t>
  </si>
  <si>
    <t xml:space="preserve">         ФИО</t>
  </si>
  <si>
    <t>вн. телефон: 7 7172 706 213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</si>
</sst>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2">
    <numFmt numFmtId="41" formatCode="_-* #,##0_р_._-;\-* #,##0_р_._-;_-* &quot;-&quot;_р_._-;_-@_-"/>
    <numFmt numFmtId="43" formatCode="_-* #,##0.00_р_._-;\-* #,##0.00_р_._-;_-* &quot;-&quot;??_р_._-;_-@_-"/>
    <numFmt numFmtId="164" formatCode="#,##0.00_р_."/>
    <numFmt numFmtId="165" formatCode="&quot;$&quot;#,##0.00_);[Red]\(&quot;$&quot;#,##0.00\)"/>
    <numFmt numFmtId="166" formatCode="[$-419]mmmm\ yyyy;@"/>
    <numFmt numFmtId="167" formatCode="#,##0.0"/>
    <numFmt numFmtId="168" formatCode="#."/>
    <numFmt numFmtId="169" formatCode="#.00"/>
    <numFmt numFmtId="170" formatCode="&quot;$&quot;#.00"/>
    <numFmt numFmtId="171" formatCode="#,##0_);\(#,##0\);0_);* @_)"/>
    <numFmt numFmtId="172" formatCode="#,##0.0_);\(#,##0.0\);0.0_);* @_)"/>
    <numFmt numFmtId="173" formatCode="#,##0.00_);\(#,##0.00\);0.00_);* @_)"/>
    <numFmt numFmtId="174" formatCode="#,##0.000_);\(#,##0.000\);0.000_);* @_)"/>
    <numFmt numFmtId="175" formatCode="#,##0.0000_);\(#,##0.0000\);0.0000_);* @_)"/>
    <numFmt numFmtId="176" formatCode="d\-mmm;[Red]&quot;Not date&quot;;&quot;-&quot;;[Red]* &quot;Not date&quot;"/>
    <numFmt numFmtId="177" formatCode="d\-mmm\-yyyy;[Red]&quot;Not date&quot;;&quot;-&quot;;[Red]* &quot;Not date&quot;"/>
    <numFmt numFmtId="178" formatCode="d\-mmm\-yyyy\ h:mm\ AM/PM;[Red]* &quot;Not date&quot;;&quot;-&quot;;[Red]* &quot;Not date&quot;"/>
    <numFmt numFmtId="179" formatCode="d/mm/yyyy;[Red]* &quot;Not date&quot;;&quot;-&quot;;[Red]* &quot;Not date&quot;"/>
    <numFmt numFmtId="180" formatCode="mm/dd/yyyy;[Red]* &quot;Not date&quot;;&quot;-&quot;;[Red]* &quot;Not date&quot;"/>
    <numFmt numFmtId="181" formatCode="mmm\-yy;[Red]* &quot;Not date&quot;;&quot;-&quot;;[Red]* &quot;Not date&quot;"/>
    <numFmt numFmtId="182" formatCode="0;\-0;0;* @"/>
    <numFmt numFmtId="183" formatCode="h:mm\ AM/PM;[Red]* &quot;Not time&quot;;\-;[Red]* &quot;Not time&quot;"/>
    <numFmt numFmtId="184" formatCode="[h]:mm;[Red]* &quot;Not time&quot;;[h]:mm;[Red]* &quot;Not time&quot;"/>
    <numFmt numFmtId="185" formatCode="0%;\-0%;0%;* @_%"/>
    <numFmt numFmtId="186" formatCode="0.0%;\-0.0%;0.0%;* @_%"/>
    <numFmt numFmtId="187" formatCode="0.00%;\-0.00%;0.00%;* @_%"/>
    <numFmt numFmtId="188" formatCode="0.000%;\-0.000%;0.000%;* @_%"/>
    <numFmt numFmtId="189" formatCode="&quot;$&quot;* #,##0_);&quot;$&quot;* \(#,##0\);&quot;$&quot;* 0_);* @_)"/>
    <numFmt numFmtId="190" formatCode="&quot;$&quot;* #,##0.0_);&quot;$&quot;* \(#,##0.0\);&quot;$&quot;* 0.0_);* @_)"/>
    <numFmt numFmtId="191" formatCode="&quot;$&quot;* #,##0.00_);&quot;$&quot;* \(#,##0.00\);&quot;$&quot;* 0.00_);* @_)"/>
    <numFmt numFmtId="192" formatCode="&quot;$&quot;* #,##0.000_);&quot;$&quot;* \(#,##0.000\);&quot;$&quot;* 0.000_);* @_)"/>
    <numFmt numFmtId="193" formatCode="&quot;$&quot;* #,##0.0000_);&quot;$&quot;* \(#,##0.0000\);&quot;$&quot;* 0.0000_);* @_)"/>
    <numFmt numFmtId="194" formatCode="_-* #,##0.00[$€-1]_-;\-* #,##0.00[$€-1]_-;_-* &quot;-&quot;??[$€-1]_-"/>
    <numFmt numFmtId="195" formatCode="d\-mmm\-yyyy;[Red]* &quot;Not date&quot;;&quot;-&quot;;[Red]* &quot;Not date&quot;"/>
    <numFmt numFmtId="196" formatCode="d\-mmm\-yyyy\ h:mm\ AM/PM;[Red]* &quot;Not time&quot;;0;[Red]* &quot;Not time&quot;"/>
    <numFmt numFmtId="197" formatCode="#,##0_);[Blue]\(\-\)\ #,##0_)"/>
    <numFmt numFmtId="198" formatCode="_(&quot;$&quot;* #,##0_);_(&quot;$&quot;* \(#,##0\);_(&quot;$&quot;* &quot;-&quot;_);_(@_)"/>
    <numFmt numFmtId="199" formatCode="_(* #,##0_);_(* \(#,##0\);_(* &quot;-&quot;_);_(@_)"/>
    <numFmt numFmtId="200" formatCode="_(* #,##0.00_);_(* \(#,##0.00\);_(* &quot;-&quot;??_);_(@_)"/>
    <numFmt numFmtId="201" formatCode="0.0%"/>
    <numFmt numFmtId="202" formatCode="#,##0_ ;\-#,##0\ "/>
    <numFmt numFmtId="203" formatCode="%#.00"/>
  </numFmts>
  <fonts count="5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8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"/>
      <color indexed="8"/>
      <name val="Courier"/>
      <family val="1"/>
      <charset val="204"/>
    </font>
    <font>
      <sz val="10"/>
      <name val="Helv"/>
      <charset val="204"/>
    </font>
    <font>
      <b/>
      <sz val="1"/>
      <color indexed="8"/>
      <name val="Courier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1"/>
      <color indexed="62"/>
      <name val="Calibri"/>
      <family val="2"/>
      <charset val="204"/>
    </font>
    <font>
      <sz val="10"/>
      <name val="Times New Roman"/>
      <family val="1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9"/>
      <name val="Geneva"/>
    </font>
    <font>
      <sz val="12"/>
      <name val="Arial Cyr"/>
      <charset val="204"/>
    </font>
    <font>
      <sz val="10"/>
      <name val="Verdana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469">
    <xf numFmtId="0" fontId="0" fillId="0" borderId="0"/>
    <xf numFmtId="43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9" fillId="0" borderId="0"/>
    <xf numFmtId="0" fontId="6" fillId="0" borderId="0"/>
    <xf numFmtId="43" fontId="9" fillId="0" borderId="0" applyFont="0" applyFill="0" applyBorder="0" applyAlignment="0" applyProtection="0"/>
    <xf numFmtId="0" fontId="9" fillId="0" borderId="0"/>
    <xf numFmtId="0" fontId="6" fillId="0" borderId="0"/>
    <xf numFmtId="168" fontId="14" fillId="0" borderId="6">
      <protection locked="0"/>
    </xf>
    <xf numFmtId="168" fontId="14" fillId="0" borderId="6">
      <protection locked="0"/>
    </xf>
    <xf numFmtId="0" fontId="15" fillId="0" borderId="0"/>
    <xf numFmtId="0" fontId="15" fillId="0" borderId="0"/>
    <xf numFmtId="4" fontId="14" fillId="0" borderId="0">
      <protection locked="0"/>
    </xf>
    <xf numFmtId="4" fontId="14" fillId="0" borderId="0">
      <protection locked="0"/>
    </xf>
    <xf numFmtId="169" fontId="14" fillId="0" borderId="0">
      <protection locked="0"/>
    </xf>
    <xf numFmtId="169" fontId="14" fillId="0" borderId="0">
      <protection locked="0"/>
    </xf>
    <xf numFmtId="4" fontId="14" fillId="0" borderId="0">
      <protection locked="0"/>
    </xf>
    <xf numFmtId="4" fontId="14" fillId="0" borderId="0">
      <protection locked="0"/>
    </xf>
    <xf numFmtId="169" fontId="14" fillId="0" borderId="0">
      <protection locked="0"/>
    </xf>
    <xf numFmtId="169" fontId="14" fillId="0" borderId="0">
      <protection locked="0"/>
    </xf>
    <xf numFmtId="4" fontId="14" fillId="0" borderId="0">
      <protection locked="0"/>
    </xf>
    <xf numFmtId="169" fontId="14" fillId="0" borderId="0">
      <protection locked="0"/>
    </xf>
    <xf numFmtId="170" fontId="14" fillId="0" borderId="0">
      <protection locked="0"/>
    </xf>
    <xf numFmtId="170" fontId="14" fillId="0" borderId="0">
      <protection locked="0"/>
    </xf>
    <xf numFmtId="168" fontId="14" fillId="0" borderId="6">
      <protection locked="0"/>
    </xf>
    <xf numFmtId="168" fontId="14" fillId="0" borderId="6">
      <protection locked="0"/>
    </xf>
    <xf numFmtId="168" fontId="16" fillId="0" borderId="0">
      <protection locked="0"/>
    </xf>
    <xf numFmtId="168" fontId="16" fillId="0" borderId="0">
      <protection locked="0"/>
    </xf>
    <xf numFmtId="168" fontId="14" fillId="0" borderId="6">
      <protection locked="0"/>
    </xf>
    <xf numFmtId="0" fontId="6" fillId="0" borderId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171" fontId="7" fillId="0" borderId="0" applyFill="0" applyBorder="0">
      <alignment vertical="top"/>
    </xf>
    <xf numFmtId="172" fontId="7" fillId="0" borderId="0" applyFill="0" applyBorder="0">
      <alignment vertical="top"/>
    </xf>
    <xf numFmtId="173" fontId="7" fillId="0" borderId="0" applyFill="0" applyBorder="0">
      <alignment vertical="top"/>
    </xf>
    <xf numFmtId="174" fontId="7" fillId="0" borderId="0" applyFill="0" applyBorder="0">
      <alignment vertical="top"/>
    </xf>
    <xf numFmtId="175" fontId="7" fillId="0" borderId="0" applyFill="0" applyBorder="0">
      <alignment vertical="top"/>
    </xf>
    <xf numFmtId="176" fontId="7" fillId="0" borderId="0" applyFill="0" applyBorder="0">
      <alignment vertical="top"/>
    </xf>
    <xf numFmtId="177" fontId="7" fillId="0" borderId="0" applyFill="0" applyBorder="0">
      <alignment vertical="top"/>
    </xf>
    <xf numFmtId="178" fontId="7" fillId="0" borderId="0" applyFill="0" applyBorder="0">
      <alignment vertical="top"/>
    </xf>
    <xf numFmtId="179" fontId="7" fillId="0" borderId="0" applyFill="0" applyBorder="0">
      <alignment vertical="top"/>
    </xf>
    <xf numFmtId="180" fontId="7" fillId="0" borderId="0" applyFill="0" applyBorder="0">
      <alignment vertical="top"/>
    </xf>
    <xf numFmtId="181" fontId="7" fillId="0" borderId="0" applyFill="0" applyBorder="0">
      <alignment vertical="top"/>
    </xf>
    <xf numFmtId="181" fontId="7" fillId="0" borderId="0" applyFill="0" applyBorder="0">
      <alignment horizontal="center" vertical="top"/>
    </xf>
    <xf numFmtId="182" fontId="7" fillId="0" borderId="0" applyFill="0" applyBorder="0">
      <alignment vertical="top"/>
    </xf>
    <xf numFmtId="183" fontId="7" fillId="0" borderId="0" applyFill="0" applyBorder="0">
      <alignment vertical="top"/>
    </xf>
    <xf numFmtId="184" fontId="7" fillId="0" borderId="0" applyFill="0" applyBorder="0">
      <alignment vertical="top"/>
    </xf>
    <xf numFmtId="185" fontId="7" fillId="0" borderId="0" applyFill="0" applyBorder="0">
      <alignment vertical="top"/>
    </xf>
    <xf numFmtId="186" fontId="19" fillId="0" borderId="0" applyFill="0" applyBorder="0">
      <alignment vertical="top"/>
    </xf>
    <xf numFmtId="187" fontId="7" fillId="0" borderId="0" applyFill="0" applyBorder="0">
      <alignment vertical="top"/>
    </xf>
    <xf numFmtId="188" fontId="7" fillId="0" borderId="0" applyFill="0" applyBorder="0">
      <alignment vertical="top"/>
    </xf>
    <xf numFmtId="189" fontId="7" fillId="0" borderId="0" applyFill="0" applyBorder="0">
      <alignment vertical="top"/>
    </xf>
    <xf numFmtId="190" fontId="7" fillId="0" borderId="0" applyFill="0" applyBorder="0">
      <alignment vertical="top"/>
    </xf>
    <xf numFmtId="191" fontId="7" fillId="0" borderId="0" applyFill="0" applyBorder="0">
      <alignment vertical="top"/>
    </xf>
    <xf numFmtId="192" fontId="7" fillId="0" borderId="0" applyFill="0" applyBorder="0">
      <alignment vertical="top"/>
    </xf>
    <xf numFmtId="193" fontId="7" fillId="0" borderId="0" applyFill="0" applyBorder="0">
      <alignment vertical="top"/>
    </xf>
    <xf numFmtId="0" fontId="20" fillId="0" borderId="0" applyNumberFormat="0" applyFill="0" applyBorder="0" applyAlignment="0" applyProtection="0"/>
    <xf numFmtId="194" fontId="9" fillId="0" borderId="0" applyFont="0" applyFill="0" applyBorder="0" applyAlignment="0" applyProtection="0"/>
    <xf numFmtId="0" fontId="17" fillId="0" borderId="0"/>
    <xf numFmtId="0" fontId="17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1" fontId="26" fillId="0" borderId="0" applyFill="0" applyBorder="0">
      <alignment vertical="top"/>
      <protection locked="0"/>
    </xf>
    <xf numFmtId="172" fontId="26" fillId="0" borderId="0" applyFill="0" applyBorder="0">
      <alignment vertical="top"/>
      <protection locked="0"/>
    </xf>
    <xf numFmtId="173" fontId="26" fillId="0" borderId="0" applyFill="0" applyBorder="0">
      <alignment vertical="top"/>
      <protection locked="0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80" fontId="26" fillId="0" borderId="0" applyFill="0" applyBorder="0">
      <alignment vertical="top"/>
      <protection locked="0"/>
    </xf>
    <xf numFmtId="181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2" fontId="27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7" fillId="0" borderId="0" applyFill="0" applyBorder="0">
      <alignment vertical="top"/>
    </xf>
    <xf numFmtId="0" fontId="7" fillId="0" borderId="0" applyFill="0" applyBorder="0">
      <alignment vertical="top" wrapText="1"/>
    </xf>
    <xf numFmtId="0" fontId="6" fillId="0" borderId="0"/>
    <xf numFmtId="0" fontId="6" fillId="0" borderId="0"/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7" fillId="0" borderId="0" applyFill="0" applyBorder="0">
      <alignment vertical="top"/>
    </xf>
    <xf numFmtId="0" fontId="7" fillId="0" borderId="0" applyFill="0" applyBorder="0">
      <alignment horizontal="left" vertical="top" indent="1"/>
    </xf>
    <xf numFmtId="0" fontId="7" fillId="0" borderId="0" applyFill="0" applyBorder="0">
      <alignment horizontal="left" vertical="top" indent="2"/>
    </xf>
    <xf numFmtId="0" fontId="7" fillId="0" borderId="0" applyFill="0" applyBorder="0">
      <alignment horizontal="left" vertical="top" indent="3"/>
    </xf>
    <xf numFmtId="0" fontId="7" fillId="0" borderId="0" applyFill="0" applyBorder="0">
      <alignment horizontal="left" vertical="top" indent="4"/>
    </xf>
    <xf numFmtId="0" fontId="7" fillId="0" borderId="0" applyFill="0" applyBorder="0">
      <alignment horizontal="center"/>
    </xf>
    <xf numFmtId="0" fontId="7" fillId="0" borderId="0" applyFill="0" applyBorder="0">
      <alignment horizontal="center" wrapText="1"/>
    </xf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21" borderId="0" applyNumberFormat="0" applyBorder="0" applyAlignment="0" applyProtection="0"/>
    <xf numFmtId="0" fontId="30" fillId="9" borderId="7" applyNumberFormat="0" applyAlignment="0" applyProtection="0"/>
    <xf numFmtId="0" fontId="30" fillId="9" borderId="7" applyNumberFormat="0" applyAlignment="0" applyProtection="0"/>
    <xf numFmtId="0" fontId="30" fillId="9" borderId="7" applyNumberFormat="0" applyAlignment="0" applyProtection="0"/>
    <xf numFmtId="0" fontId="30" fillId="9" borderId="7" applyNumberFormat="0" applyAlignment="0" applyProtection="0"/>
    <xf numFmtId="0" fontId="30" fillId="9" borderId="7" applyNumberFormat="0" applyAlignment="0" applyProtection="0"/>
    <xf numFmtId="0" fontId="30" fillId="9" borderId="7" applyNumberFormat="0" applyAlignment="0" applyProtection="0"/>
    <xf numFmtId="0" fontId="30" fillId="9" borderId="7" applyNumberFormat="0" applyAlignment="0" applyProtection="0"/>
    <xf numFmtId="197" fontId="31" fillId="0" borderId="3" applyBorder="0">
      <protection hidden="1"/>
    </xf>
    <xf numFmtId="197" fontId="31" fillId="0" borderId="3" applyBorder="0">
      <protection hidden="1"/>
    </xf>
    <xf numFmtId="0" fontId="32" fillId="22" borderId="8" applyNumberFormat="0" applyAlignment="0" applyProtection="0"/>
    <xf numFmtId="0" fontId="32" fillId="22" borderId="8" applyNumberFormat="0" applyAlignment="0" applyProtection="0"/>
    <xf numFmtId="0" fontId="32" fillId="22" borderId="8" applyNumberFormat="0" applyAlignment="0" applyProtection="0"/>
    <xf numFmtId="0" fontId="32" fillId="22" borderId="8" applyNumberFormat="0" applyAlignment="0" applyProtection="0"/>
    <xf numFmtId="0" fontId="32" fillId="22" borderId="8" applyNumberFormat="0" applyAlignment="0" applyProtection="0"/>
    <xf numFmtId="0" fontId="32" fillId="22" borderId="8" applyNumberFormat="0" applyAlignment="0" applyProtection="0"/>
    <xf numFmtId="0" fontId="32" fillId="22" borderId="8" applyNumberFormat="0" applyAlignment="0" applyProtection="0"/>
    <xf numFmtId="0" fontId="33" fillId="22" borderId="7" applyNumberFormat="0" applyAlignment="0" applyProtection="0"/>
    <xf numFmtId="0" fontId="33" fillId="22" borderId="7" applyNumberFormat="0" applyAlignment="0" applyProtection="0"/>
    <xf numFmtId="0" fontId="33" fillId="22" borderId="7" applyNumberFormat="0" applyAlignment="0" applyProtection="0"/>
    <xf numFmtId="0" fontId="33" fillId="22" borderId="7" applyNumberFormat="0" applyAlignment="0" applyProtection="0"/>
    <xf numFmtId="0" fontId="33" fillId="22" borderId="7" applyNumberFormat="0" applyAlignment="0" applyProtection="0"/>
    <xf numFmtId="0" fontId="33" fillId="22" borderId="7" applyNumberFormat="0" applyAlignment="0" applyProtection="0"/>
    <xf numFmtId="0" fontId="33" fillId="22" borderId="7" applyNumberFormat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198" fontId="35" fillId="0" borderId="0" applyFont="0" applyFill="0" applyBorder="0" applyAlignment="0" applyProtection="0"/>
    <xf numFmtId="198" fontId="36" fillId="0" borderId="0" applyFont="0" applyFill="0" applyBorder="0" applyAlignment="0" applyProtection="0"/>
    <xf numFmtId="198" fontId="36" fillId="0" borderId="0" applyFont="0" applyFill="0" applyBorder="0" applyAlignment="0" applyProtection="0"/>
    <xf numFmtId="198" fontId="35" fillId="0" borderId="0" applyFont="0" applyFill="0" applyBorder="0" applyAlignment="0" applyProtection="0"/>
    <xf numFmtId="198" fontId="36" fillId="0" borderId="0" applyFont="0" applyFill="0" applyBorder="0" applyAlignment="0" applyProtection="0"/>
    <xf numFmtId="0" fontId="37" fillId="0" borderId="9" applyNumberFormat="0" applyFill="0" applyAlignment="0" applyProtection="0"/>
    <xf numFmtId="0" fontId="38" fillId="0" borderId="10" applyNumberFormat="0" applyFill="0" applyAlignment="0" applyProtection="0"/>
    <xf numFmtId="0" fontId="39" fillId="0" borderId="11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6" fillId="0" borderId="0"/>
    <xf numFmtId="0" fontId="41" fillId="23" borderId="13" applyNumberFormat="0" applyAlignment="0" applyProtection="0"/>
    <xf numFmtId="0" fontId="42" fillId="0" borderId="0" applyNumberFormat="0" applyFill="0" applyBorder="0" applyAlignment="0" applyProtection="0"/>
    <xf numFmtId="0" fontId="43" fillId="24" borderId="0" applyNumberFormat="0" applyBorder="0" applyAlignment="0" applyProtection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35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7" fillId="0" borderId="0" applyFill="0" applyBorder="0"/>
    <xf numFmtId="0" fontId="45" fillId="0" borderId="0"/>
    <xf numFmtId="0" fontId="1" fillId="0" borderId="0"/>
    <xf numFmtId="0" fontId="17" fillId="0" borderId="0"/>
    <xf numFmtId="0" fontId="9" fillId="0" borderId="0"/>
    <xf numFmtId="0" fontId="1" fillId="0" borderId="0"/>
    <xf numFmtId="0" fontId="6" fillId="0" borderId="0"/>
    <xf numFmtId="0" fontId="46" fillId="0" borderId="0"/>
    <xf numFmtId="0" fontId="47" fillId="5" borderId="0" applyNumberFormat="0" applyBorder="0" applyAlignment="0" applyProtection="0"/>
    <xf numFmtId="0" fontId="48" fillId="0" borderId="0" applyNumberFormat="0" applyFill="0" applyBorder="0" applyAlignment="0" applyProtection="0"/>
    <xf numFmtId="0" fontId="6" fillId="25" borderId="14" applyNumberFormat="0" applyFont="0" applyAlignment="0" applyProtection="0"/>
    <xf numFmtId="0" fontId="6" fillId="25" borderId="14" applyNumberFormat="0" applyFont="0" applyAlignment="0" applyProtection="0"/>
    <xf numFmtId="0" fontId="6" fillId="25" borderId="14" applyNumberFormat="0" applyFont="0" applyAlignment="0" applyProtection="0"/>
    <xf numFmtId="0" fontId="6" fillId="25" borderId="14" applyNumberFormat="0" applyFont="0" applyAlignment="0" applyProtection="0"/>
    <xf numFmtId="0" fontId="6" fillId="25" borderId="14" applyNumberFormat="0" applyFont="0" applyAlignment="0" applyProtection="0"/>
    <xf numFmtId="0" fontId="6" fillId="25" borderId="14" applyNumberFormat="0" applyFont="0" applyAlignment="0" applyProtection="0"/>
    <xf numFmtId="0" fontId="6" fillId="25" borderId="14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9" fillId="0" borderId="15" applyNumberFormat="0" applyFill="0" applyAlignment="0" applyProtection="0"/>
    <xf numFmtId="0" fontId="50" fillId="0" borderId="0"/>
    <xf numFmtId="0" fontId="51" fillId="0" borderId="0" applyNumberFormat="0" applyFill="0" applyBorder="0" applyAlignment="0" applyProtection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6" fillId="0" borderId="0">
      <protection locked="0"/>
    </xf>
    <xf numFmtId="168" fontId="16" fillId="0" borderId="0">
      <protection locked="0"/>
    </xf>
    <xf numFmtId="199" fontId="36" fillId="0" borderId="0" applyFont="0" applyFill="0" applyBorder="0" applyAlignment="0" applyProtection="0"/>
    <xf numFmtId="199" fontId="3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200" fontId="6" fillId="0" borderId="0" applyFont="0" applyFill="0" applyBorder="0" applyAlignment="0" applyProtection="0"/>
    <xf numFmtId="20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01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/>
    <xf numFmtId="202" fontId="4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52" fillId="6" borderId="0" applyNumberFormat="0" applyBorder="0" applyAlignment="0" applyProtection="0"/>
    <xf numFmtId="203" fontId="14" fillId="0" borderId="0">
      <protection locked="0"/>
    </xf>
    <xf numFmtId="203" fontId="14" fillId="0" borderId="0">
      <protection locked="0"/>
    </xf>
  </cellStyleXfs>
  <cellXfs count="107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/>
    <xf numFmtId="3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NumberFormat="1"/>
    <xf numFmtId="0" fontId="0" fillId="0" borderId="0" xfId="0" applyAlignment="1">
      <alignment wrapText="1"/>
    </xf>
    <xf numFmtId="2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164" fontId="0" fillId="0" borderId="0" xfId="0" applyNumberFormat="1" applyFill="1"/>
    <xf numFmtId="0" fontId="3" fillId="0" borderId="0" xfId="0" applyFont="1" applyFill="1" applyAlignment="1">
      <alignment horizontal="center" wrapText="1"/>
    </xf>
    <xf numFmtId="164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0" fillId="2" borderId="0" xfId="0" applyFill="1"/>
    <xf numFmtId="0" fontId="3" fillId="2" borderId="0" xfId="0" applyFont="1" applyFill="1" applyAlignment="1">
      <alignment horizontal="center"/>
    </xf>
    <xf numFmtId="2" fontId="0" fillId="2" borderId="0" xfId="0" applyNumberFormat="1" applyFill="1"/>
    <xf numFmtId="0" fontId="0" fillId="2" borderId="0" xfId="0" applyNumberFormat="1" applyFill="1"/>
    <xf numFmtId="0" fontId="3" fillId="2" borderId="0" xfId="0" applyFont="1" applyFill="1" applyBorder="1" applyAlignment="1">
      <alignment horizontal="center" wrapText="1"/>
    </xf>
    <xf numFmtId="164" fontId="3" fillId="2" borderId="0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2" fontId="3" fillId="2" borderId="0" xfId="0" applyNumberFormat="1" applyFont="1" applyFill="1" applyBorder="1" applyAlignment="1">
      <alignment horizontal="center"/>
    </xf>
    <xf numFmtId="0" fontId="3" fillId="2" borderId="0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2" fontId="4" fillId="2" borderId="2" xfId="0" applyNumberFormat="1" applyFont="1" applyFill="1" applyBorder="1" applyAlignment="1">
      <alignment horizontal="center" wrapText="1"/>
    </xf>
    <xf numFmtId="0" fontId="4" fillId="2" borderId="2" xfId="0" applyNumberFormat="1" applyFont="1" applyFill="1" applyBorder="1" applyAlignment="1">
      <alignment horizontal="center" wrapText="1"/>
    </xf>
    <xf numFmtId="164" fontId="4" fillId="2" borderId="2" xfId="0" applyNumberFormat="1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1" fontId="4" fillId="2" borderId="3" xfId="0" applyNumberFormat="1" applyFont="1" applyFill="1" applyBorder="1" applyAlignment="1">
      <alignment horizontal="center" wrapText="1"/>
    </xf>
    <xf numFmtId="0" fontId="4" fillId="2" borderId="3" xfId="0" applyNumberFormat="1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3" fontId="5" fillId="2" borderId="3" xfId="2" applyNumberFormat="1" applyFont="1" applyFill="1" applyBorder="1" applyAlignment="1">
      <alignment horizontal="center" wrapText="1"/>
    </xf>
    <xf numFmtId="3" fontId="8" fillId="2" borderId="3" xfId="3" applyNumberFormat="1" applyFont="1" applyFill="1" applyBorder="1" applyAlignment="1">
      <alignment horizontal="center" wrapText="1"/>
    </xf>
    <xf numFmtId="4" fontId="5" fillId="2" borderId="3" xfId="0" applyNumberFormat="1" applyFont="1" applyFill="1" applyBorder="1" applyAlignment="1">
      <alignment horizontal="center" wrapText="1"/>
    </xf>
    <xf numFmtId="0" fontId="5" fillId="2" borderId="3" xfId="4" applyNumberFormat="1" applyFont="1" applyFill="1" applyBorder="1" applyAlignment="1">
      <alignment horizontal="center" wrapText="1"/>
    </xf>
    <xf numFmtId="4" fontId="5" fillId="2" borderId="3" xfId="0" applyNumberFormat="1" applyFont="1" applyFill="1" applyBorder="1" applyAlignment="1">
      <alignment horizontal="center"/>
    </xf>
    <xf numFmtId="0" fontId="0" fillId="0" borderId="0" xfId="0" applyFont="1" applyAlignment="1">
      <alignment wrapText="1"/>
    </xf>
    <xf numFmtId="3" fontId="8" fillId="2" borderId="4" xfId="0" applyNumberFormat="1" applyFont="1" applyFill="1" applyBorder="1" applyAlignment="1">
      <alignment horizontal="center" wrapText="1"/>
    </xf>
    <xf numFmtId="0" fontId="5" fillId="2" borderId="3" xfId="0" applyNumberFormat="1" applyFont="1" applyFill="1" applyBorder="1" applyAlignment="1">
      <alignment horizontal="center" wrapText="1"/>
    </xf>
    <xf numFmtId="3" fontId="8" fillId="0" borderId="3" xfId="3" applyNumberFormat="1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4" fontId="5" fillId="0" borderId="3" xfId="0" applyNumberFormat="1" applyFont="1" applyFill="1" applyBorder="1" applyAlignment="1">
      <alignment horizontal="center" wrapText="1"/>
    </xf>
    <xf numFmtId="0" fontId="5" fillId="0" borderId="3" xfId="0" applyNumberFormat="1" applyFont="1" applyFill="1" applyBorder="1" applyAlignment="1">
      <alignment horizontal="center" wrapText="1"/>
    </xf>
    <xf numFmtId="4" fontId="5" fillId="0" borderId="3" xfId="0" applyNumberFormat="1" applyFont="1" applyFill="1" applyBorder="1" applyAlignment="1">
      <alignment horizontal="center"/>
    </xf>
    <xf numFmtId="0" fontId="5" fillId="0" borderId="3" xfId="0" applyFont="1" applyBorder="1" applyAlignment="1">
      <alignment wrapText="1"/>
    </xf>
    <xf numFmtId="0" fontId="5" fillId="0" borderId="3" xfId="5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43" fontId="5" fillId="0" borderId="3" xfId="1" applyFont="1" applyBorder="1" applyAlignment="1">
      <alignment wrapText="1"/>
    </xf>
    <xf numFmtId="43" fontId="5" fillId="0" borderId="3" xfId="0" applyNumberFormat="1" applyFont="1" applyBorder="1" applyAlignment="1">
      <alignment wrapText="1"/>
    </xf>
    <xf numFmtId="0" fontId="8" fillId="0" borderId="3" xfId="0" applyFont="1" applyBorder="1" applyAlignment="1">
      <alignment horizontal="center" vertical="center" wrapText="1"/>
    </xf>
    <xf numFmtId="3" fontId="8" fillId="2" borderId="4" xfId="3" applyNumberFormat="1" applyFont="1" applyFill="1" applyBorder="1" applyAlignment="1">
      <alignment horizontal="center" wrapText="1"/>
    </xf>
    <xf numFmtId="4" fontId="5" fillId="2" borderId="4" xfId="0" applyNumberFormat="1" applyFont="1" applyFill="1" applyBorder="1" applyAlignment="1">
      <alignment horizontal="center" wrapText="1"/>
    </xf>
    <xf numFmtId="4" fontId="5" fillId="2" borderId="4" xfId="0" applyNumberFormat="1" applyFont="1" applyFill="1" applyBorder="1" applyAlignment="1">
      <alignment horizontal="center"/>
    </xf>
    <xf numFmtId="0" fontId="8" fillId="0" borderId="3" xfId="6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wrapText="1"/>
    </xf>
    <xf numFmtId="166" fontId="8" fillId="2" borderId="3" xfId="0" applyNumberFormat="1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 wrapText="1"/>
    </xf>
    <xf numFmtId="4" fontId="10" fillId="2" borderId="3" xfId="0" applyNumberFormat="1" applyFont="1" applyFill="1" applyBorder="1" applyAlignment="1">
      <alignment horizontal="center" vertical="center"/>
    </xf>
    <xf numFmtId="4" fontId="8" fillId="2" borderId="3" xfId="3" applyNumberFormat="1" applyFont="1" applyFill="1" applyBorder="1" applyAlignment="1">
      <alignment horizontal="center"/>
    </xf>
    <xf numFmtId="4" fontId="8" fillId="2" borderId="3" xfId="0" applyNumberFormat="1" applyFont="1" applyFill="1" applyBorder="1" applyAlignment="1">
      <alignment horizontal="center" vertical="center" wrapText="1"/>
    </xf>
    <xf numFmtId="3" fontId="8" fillId="2" borderId="0" xfId="3" applyNumberFormat="1" applyFont="1" applyFill="1" applyBorder="1" applyAlignment="1">
      <alignment horizontal="center" wrapText="1"/>
    </xf>
    <xf numFmtId="4" fontId="8" fillId="2" borderId="0" xfId="3" applyNumberFormat="1" applyFont="1" applyFill="1" applyBorder="1" applyAlignment="1">
      <alignment horizontal="center" wrapText="1"/>
    </xf>
    <xf numFmtId="4" fontId="0" fillId="0" borderId="0" xfId="0" applyNumberFormat="1"/>
    <xf numFmtId="1" fontId="8" fillId="2" borderId="3" xfId="0" applyNumberFormat="1" applyFont="1" applyFill="1" applyBorder="1" applyAlignment="1">
      <alignment horizontal="center" vertical="center" wrapText="1"/>
    </xf>
    <xf numFmtId="0" fontId="8" fillId="2" borderId="3" xfId="7" applyFont="1" applyFill="1" applyBorder="1" applyAlignment="1">
      <alignment horizontal="center" vertical="center" wrapText="1" shrinkToFit="1"/>
    </xf>
    <xf numFmtId="4" fontId="8" fillId="2" borderId="3" xfId="3" applyNumberFormat="1" applyFont="1" applyFill="1" applyBorder="1" applyAlignment="1">
      <alignment horizontal="center" wrapText="1"/>
    </xf>
    <xf numFmtId="3" fontId="8" fillId="2" borderId="3" xfId="0" applyNumberFormat="1" applyFont="1" applyFill="1" applyBorder="1" applyAlignment="1">
      <alignment horizontal="center" wrapText="1"/>
    </xf>
    <xf numFmtId="3" fontId="8" fillId="2" borderId="3" xfId="8" applyNumberFormat="1" applyFont="1" applyFill="1" applyBorder="1" applyAlignment="1">
      <alignment horizontal="center" vertical="center" wrapText="1"/>
    </xf>
    <xf numFmtId="4" fontId="8" fillId="2" borderId="3" xfId="8" applyNumberFormat="1" applyFont="1" applyFill="1" applyBorder="1" applyAlignment="1">
      <alignment horizontal="center" vertical="center" wrapText="1"/>
    </xf>
    <xf numFmtId="3" fontId="8" fillId="2" borderId="0" xfId="3" applyNumberFormat="1" applyFont="1" applyFill="1" applyBorder="1" applyAlignment="1">
      <alignment horizontal="center" vertical="center" wrapText="1"/>
    </xf>
    <xf numFmtId="3" fontId="8" fillId="2" borderId="3" xfId="8" applyNumberFormat="1" applyFont="1" applyFill="1" applyBorder="1" applyAlignment="1" applyProtection="1">
      <alignment horizontal="center" vertical="center" wrapText="1"/>
      <protection hidden="1"/>
    </xf>
    <xf numFmtId="4" fontId="8" fillId="2" borderId="3" xfId="8" applyNumberFormat="1" applyFont="1" applyFill="1" applyBorder="1" applyAlignment="1">
      <alignment horizontal="center" vertical="center"/>
    </xf>
    <xf numFmtId="3" fontId="8" fillId="2" borderId="5" xfId="8" applyNumberFormat="1" applyFont="1" applyFill="1" applyBorder="1" applyAlignment="1" applyProtection="1">
      <alignment horizontal="center" vertical="center" wrapText="1"/>
      <protection hidden="1"/>
    </xf>
    <xf numFmtId="3" fontId="8" fillId="2" borderId="5" xfId="8" applyNumberFormat="1" applyFont="1" applyFill="1" applyBorder="1" applyAlignment="1">
      <alignment horizontal="center" vertical="center" wrapText="1"/>
    </xf>
    <xf numFmtId="4" fontId="8" fillId="2" borderId="5" xfId="8" applyNumberFormat="1" applyFont="1" applyFill="1" applyBorder="1" applyAlignment="1">
      <alignment horizontal="center" vertical="center" wrapText="1"/>
    </xf>
    <xf numFmtId="0" fontId="8" fillId="0" borderId="3" xfId="8" applyNumberFormat="1" applyFont="1" applyFill="1" applyBorder="1" applyAlignment="1">
      <alignment horizontal="center" vertical="center" wrapText="1"/>
    </xf>
    <xf numFmtId="4" fontId="8" fillId="0" borderId="3" xfId="8" applyNumberFormat="1" applyFont="1" applyFill="1" applyBorder="1" applyAlignment="1">
      <alignment horizontal="center" vertical="center"/>
    </xf>
    <xf numFmtId="0" fontId="8" fillId="2" borderId="3" xfId="4" applyNumberFormat="1" applyFont="1" applyFill="1" applyBorder="1" applyAlignment="1">
      <alignment horizontal="center" wrapText="1"/>
    </xf>
    <xf numFmtId="4" fontId="8" fillId="2" borderId="3" xfId="0" applyNumberFormat="1" applyFont="1" applyFill="1" applyBorder="1" applyAlignment="1">
      <alignment horizontal="center"/>
    </xf>
    <xf numFmtId="167" fontId="8" fillId="2" borderId="3" xfId="0" applyNumberFormat="1" applyFont="1" applyFill="1" applyBorder="1" applyAlignment="1">
      <alignment horizontal="center"/>
    </xf>
    <xf numFmtId="0" fontId="5" fillId="0" borderId="3" xfId="4" applyNumberFormat="1" applyFont="1" applyFill="1" applyBorder="1" applyAlignment="1">
      <alignment horizontal="center" wrapText="1"/>
    </xf>
    <xf numFmtId="4" fontId="8" fillId="0" borderId="3" xfId="3" applyNumberFormat="1" applyFont="1" applyFill="1" applyBorder="1" applyAlignment="1">
      <alignment horizontal="center"/>
    </xf>
    <xf numFmtId="2" fontId="5" fillId="2" borderId="3" xfId="0" applyNumberFormat="1" applyFont="1" applyFill="1" applyBorder="1" applyAlignment="1">
      <alignment horizontal="center" wrapText="1"/>
    </xf>
    <xf numFmtId="164" fontId="5" fillId="2" borderId="3" xfId="0" applyNumberFormat="1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/>
    </xf>
    <xf numFmtId="2" fontId="8" fillId="2" borderId="0" xfId="3" applyNumberFormat="1" applyFont="1" applyFill="1" applyBorder="1" applyAlignment="1">
      <alignment horizontal="center" vertical="center" wrapText="1"/>
    </xf>
    <xf numFmtId="0" fontId="8" fillId="2" borderId="0" xfId="3" applyNumberFormat="1" applyFont="1" applyFill="1" applyBorder="1" applyAlignment="1">
      <alignment horizontal="center" vertical="center" wrapText="1"/>
    </xf>
    <xf numFmtId="164" fontId="8" fillId="2" borderId="0" xfId="3" applyNumberFormat="1" applyFont="1" applyFill="1" applyBorder="1" applyAlignment="1">
      <alignment horizontal="center" vertical="center" wrapText="1"/>
    </xf>
    <xf numFmtId="4" fontId="8" fillId="2" borderId="0" xfId="3" applyNumberFormat="1" applyFont="1" applyFill="1" applyBorder="1" applyAlignment="1">
      <alignment horizontal="center" vertical="center" wrapText="1"/>
    </xf>
    <xf numFmtId="4" fontId="5" fillId="2" borderId="0" xfId="0" applyNumberFormat="1" applyFont="1" applyFill="1" applyBorder="1" applyAlignment="1">
      <alignment horizontal="center"/>
    </xf>
    <xf numFmtId="3" fontId="11" fillId="0" borderId="0" xfId="9" applyNumberFormat="1" applyFont="1" applyFill="1" applyBorder="1" applyAlignment="1" applyProtection="1">
      <alignment horizontal="center" vertical="center" wrapText="1"/>
    </xf>
    <xf numFmtId="0" fontId="12" fillId="0" borderId="0" xfId="0" applyFont="1" applyBorder="1"/>
    <xf numFmtId="0" fontId="12" fillId="0" borderId="0" xfId="0" applyFont="1" applyBorder="1" applyAlignment="1">
      <alignment wrapText="1"/>
    </xf>
    <xf numFmtId="0" fontId="12" fillId="0" borderId="0" xfId="0" applyFont="1" applyBorder="1" applyAlignment="1">
      <alignment horizontal="center" vertical="center"/>
    </xf>
    <xf numFmtId="2" fontId="8" fillId="3" borderId="0" xfId="10" applyNumberFormat="1" applyFont="1" applyFill="1" applyBorder="1" applyAlignment="1">
      <alignment horizontal="center" vertical="center" wrapText="1"/>
    </xf>
    <xf numFmtId="0" fontId="12" fillId="0" borderId="0" xfId="0" applyNumberFormat="1" applyFont="1" applyBorder="1" applyAlignment="1">
      <alignment horizontal="center"/>
    </xf>
    <xf numFmtId="0" fontId="12" fillId="0" borderId="0" xfId="0" applyFont="1" applyBorder="1" applyAlignment="1">
      <alignment horizontal="center" wrapText="1"/>
    </xf>
    <xf numFmtId="164" fontId="8" fillId="0" borderId="0" xfId="10" applyNumberFormat="1" applyFont="1" applyFill="1" applyBorder="1" applyAlignment="1">
      <alignment horizontal="center" vertical="center" wrapText="1"/>
    </xf>
    <xf numFmtId="0" fontId="3" fillId="0" borderId="0" xfId="5" applyFont="1" applyAlignment="1"/>
    <xf numFmtId="0" fontId="13" fillId="0" borderId="0" xfId="5" applyFont="1" applyFill="1" applyAlignment="1">
      <alignment horizontal="center" vertical="center" wrapText="1"/>
    </xf>
    <xf numFmtId="2" fontId="3" fillId="0" borderId="0" xfId="5" applyNumberFormat="1" applyFont="1"/>
    <xf numFmtId="0" fontId="3" fillId="0" borderId="0" xfId="5" applyNumberFormat="1" applyFont="1"/>
    <xf numFmtId="0" fontId="3" fillId="0" borderId="0" xfId="5" applyFont="1"/>
    <xf numFmtId="0" fontId="3" fillId="0" borderId="0" xfId="5" applyFont="1" applyAlignment="1">
      <alignment horizontal="right"/>
    </xf>
    <xf numFmtId="0" fontId="3" fillId="0" borderId="0" xfId="5" applyFont="1" applyAlignment="1">
      <alignment horizontal="right" wrapText="1"/>
    </xf>
    <xf numFmtId="0" fontId="1" fillId="0" borderId="0" xfId="4" applyNumberFormat="1" applyFont="1"/>
    <xf numFmtId="0" fontId="13" fillId="0" borderId="0" xfId="5" applyNumberFormat="1" applyFont="1" applyFill="1" applyAlignment="1">
      <alignment horizontal="center" vertical="center" wrapText="1"/>
    </xf>
  </cellXfs>
  <cellStyles count="469">
    <cellStyle name="?’һғһ‚›ү" xfId="11"/>
    <cellStyle name="?’ћѓћ‚›‰" xfId="12"/>
    <cellStyle name="_Оргтехн. - ремонт и обслуживание" xfId="13"/>
    <cellStyle name="_элемент МАТЕРИАЛЫ 2008" xfId="14"/>
    <cellStyle name="”?ќђќ‘ћ‚›‰" xfId="15"/>
    <cellStyle name="”?қђқ‘һ‚›ү" xfId="16"/>
    <cellStyle name="”?љ‘?ђһ‚ђққ›ү" xfId="17"/>
    <cellStyle name="”?љ‘?ђћ‚ђќќ›‰" xfId="18"/>
    <cellStyle name="”€ќђќ‘ћ‚›‰" xfId="19"/>
    <cellStyle name="”€қђқ‘һ‚›ү" xfId="20"/>
    <cellStyle name="”€љ‘€ђһ‚ђққ›ү" xfId="21"/>
    <cellStyle name="”€љ‘€ђћ‚ђќќ›‰" xfId="22"/>
    <cellStyle name="”ќђќ‘ћ‚›‰" xfId="23"/>
    <cellStyle name="”љ‘ђћ‚ђќќ›‰" xfId="24"/>
    <cellStyle name="„…ќ…†ќ›‰" xfId="25"/>
    <cellStyle name="„…қ…†қ›ү" xfId="26"/>
    <cellStyle name="€’һғһ‚›ү" xfId="27"/>
    <cellStyle name="€’ћѓћ‚›‰" xfId="28"/>
    <cellStyle name="‡ђѓћ‹ћ‚ћљ1" xfId="29"/>
    <cellStyle name="‡ђѓћ‹ћ‚ћљ2" xfId="30"/>
    <cellStyle name="’ћѓћ‚›‰" xfId="31"/>
    <cellStyle name="0,0_x000d__x000a_NA_x000d__x000a_" xfId="32"/>
    <cellStyle name="20% - Акцент1 2" xfId="33"/>
    <cellStyle name="20% - Акцент1 2 2" xfId="34"/>
    <cellStyle name="20% - Акцент2 2" xfId="35"/>
    <cellStyle name="20% - Акцент2 2 2" xfId="36"/>
    <cellStyle name="20% - Акцент3 2" xfId="37"/>
    <cellStyle name="20% - Акцент3 2 2" xfId="38"/>
    <cellStyle name="20% - Акцент4 2" xfId="39"/>
    <cellStyle name="20% - Акцент4 2 2" xfId="40"/>
    <cellStyle name="20% - Акцент5 2" xfId="41"/>
    <cellStyle name="20% - Акцент5 2 2" xfId="42"/>
    <cellStyle name="20% - Акцент6 2" xfId="43"/>
    <cellStyle name="20% - Акцент6 2 2" xfId="44"/>
    <cellStyle name="40% - Акцент1 2" xfId="45"/>
    <cellStyle name="40% - Акцент1 2 2" xfId="46"/>
    <cellStyle name="40% - Акцент2 2" xfId="47"/>
    <cellStyle name="40% - Акцент2 2 2" xfId="48"/>
    <cellStyle name="40% - Акцент3 2" xfId="49"/>
    <cellStyle name="40% - Акцент3 2 2" xfId="50"/>
    <cellStyle name="40% - Акцент4 2" xfId="51"/>
    <cellStyle name="40% - Акцент4 2 2" xfId="52"/>
    <cellStyle name="40% - Акцент5 2" xfId="53"/>
    <cellStyle name="40% - Акцент5 2 2" xfId="54"/>
    <cellStyle name="40% - Акцент6 2" xfId="55"/>
    <cellStyle name="40% - Акцент6 2 2" xfId="56"/>
    <cellStyle name="60% - Акцент1 2" xfId="57"/>
    <cellStyle name="60% - Акцент2 2" xfId="58"/>
    <cellStyle name="60% - Акцент3 2" xfId="59"/>
    <cellStyle name="60% - Акцент4 2" xfId="60"/>
    <cellStyle name="60% - Акцент5 2" xfId="61"/>
    <cellStyle name="60% - Акцент6 2" xfId="62"/>
    <cellStyle name="cc0 -CalComma" xfId="63"/>
    <cellStyle name="cc1 -CalComma" xfId="64"/>
    <cellStyle name="cc2 -CalComma" xfId="65"/>
    <cellStyle name="cc3 -CalComma" xfId="66"/>
    <cellStyle name="cc4 -CalComma" xfId="67"/>
    <cellStyle name="cdDMM -CalDate" xfId="68"/>
    <cellStyle name="cdDMMY -CalDate" xfId="69"/>
    <cellStyle name="cdDMMYHM -CalDateTime" xfId="70"/>
    <cellStyle name="cdDMY -CalDate" xfId="71"/>
    <cellStyle name="cdMDY -CalDate" xfId="72"/>
    <cellStyle name="cdMMY -CalDate" xfId="73"/>
    <cellStyle name="cdMMYc-CalDateC" xfId="74"/>
    <cellStyle name="cf0 -CalFixed" xfId="75"/>
    <cellStyle name="cmHM  -CalTime" xfId="76"/>
    <cellStyle name="cmHM24+ -CalTime" xfId="77"/>
    <cellStyle name="cp0 -CalPercent" xfId="78"/>
    <cellStyle name="cp1 -CalPercent" xfId="79"/>
    <cellStyle name="cp2 -CalPercent" xfId="80"/>
    <cellStyle name="cp3 -CalPercent" xfId="81"/>
    <cellStyle name="cr0 -CalCurr" xfId="82"/>
    <cellStyle name="cr1 -CalCurr" xfId="83"/>
    <cellStyle name="cr2 -CalCurr" xfId="84"/>
    <cellStyle name="cr3 -CalCurr" xfId="85"/>
    <cellStyle name="cr4 -CalCurr" xfId="86"/>
    <cellStyle name="E&amp;Y House" xfId="87"/>
    <cellStyle name="Euro" xfId="88"/>
    <cellStyle name="Excel Built-in Normal" xfId="89"/>
    <cellStyle name="Excel Built-in Normal 2" xfId="90"/>
    <cellStyle name="h0 -Heading" xfId="91"/>
    <cellStyle name="h1 -Heading" xfId="92"/>
    <cellStyle name="h2 -Heading" xfId="93"/>
    <cellStyle name="h3 -Heading" xfId="94"/>
    <cellStyle name="hp0 -Hyperlink" xfId="95"/>
    <cellStyle name="hp1 -Hyperlink" xfId="96"/>
    <cellStyle name="hp2 -Hyperlink" xfId="97"/>
    <cellStyle name="hp3 -Hyperlink" xfId="98"/>
    <cellStyle name="ic0 -InpComma" xfId="99"/>
    <cellStyle name="ic1 -InpComma" xfId="100"/>
    <cellStyle name="ic2 -InpComma" xfId="101"/>
    <cellStyle name="ic3 -InpComma" xfId="102"/>
    <cellStyle name="ic4 -InpComma" xfId="103"/>
    <cellStyle name="idDMM -InpDate" xfId="104"/>
    <cellStyle name="idDMMY -InpDate" xfId="105"/>
    <cellStyle name="idDMMYHM -InpDateTime" xfId="106"/>
    <cellStyle name="idDMY -InpDate" xfId="107"/>
    <cellStyle name="idMDY -InpDate" xfId="108"/>
    <cellStyle name="idMMY -InpDate" xfId="109"/>
    <cellStyle name="if0 -InpFixed" xfId="110"/>
    <cellStyle name="if0b-InpFixedB" xfId="111"/>
    <cellStyle name="if0-InpFixed" xfId="112"/>
    <cellStyle name="iln -InpTableTextNoWrap" xfId="113"/>
    <cellStyle name="ilnb-InpTableTextNoWrapB" xfId="114"/>
    <cellStyle name="ilw -InpTableTextWrap" xfId="115"/>
    <cellStyle name="imHM  -InpTime" xfId="116"/>
    <cellStyle name="imHM24+ -InpTime" xfId="117"/>
    <cellStyle name="ip0 -InpPercent" xfId="118"/>
    <cellStyle name="ip1 -InpPercent" xfId="119"/>
    <cellStyle name="ip2 -InpPercent" xfId="120"/>
    <cellStyle name="ip3 -InpPercent" xfId="121"/>
    <cellStyle name="ir0 -InpCurr" xfId="122"/>
    <cellStyle name="ir1 -InpCurr" xfId="123"/>
    <cellStyle name="ir2 -InpCurr" xfId="124"/>
    <cellStyle name="ir3 -InpCurr" xfId="125"/>
    <cellStyle name="ir4 -InpCurr" xfId="126"/>
    <cellStyle name="is0 -InpSideText" xfId="127"/>
    <cellStyle name="is1 -InpSideText" xfId="128"/>
    <cellStyle name="is2 -InpSideText" xfId="129"/>
    <cellStyle name="is3 -InpSideText" xfId="130"/>
    <cellStyle name="is4 -InpSideText" xfId="131"/>
    <cellStyle name="itn -InpTopTextNoWrap" xfId="132"/>
    <cellStyle name="itw -InpTopTextWrap" xfId="133"/>
    <cellStyle name="ltn -TableTextNoWrap" xfId="134"/>
    <cellStyle name="ltw -TableTextWrap" xfId="135"/>
    <cellStyle name="Normal 2" xfId="136"/>
    <cellStyle name="Normal 3" xfId="137"/>
    <cellStyle name="Report" xfId="138"/>
    <cellStyle name="sh0 -SideHeading" xfId="139"/>
    <cellStyle name="sh1 -SideHeading" xfId="140"/>
    <cellStyle name="sh2 -SideHeading" xfId="141"/>
    <cellStyle name="sh3 -SideHeading" xfId="142"/>
    <cellStyle name="st0 -SideText" xfId="143"/>
    <cellStyle name="st1 -SideText" xfId="144"/>
    <cellStyle name="st2 -SideText" xfId="145"/>
    <cellStyle name="st3 -SideText" xfId="146"/>
    <cellStyle name="st4 -SideText" xfId="147"/>
    <cellStyle name="ttn -TopTextNoWrap" xfId="148"/>
    <cellStyle name="ttw -TopTextWrap" xfId="149"/>
    <cellStyle name="Акцент1 2" xfId="150"/>
    <cellStyle name="Акцент2 2" xfId="151"/>
    <cellStyle name="Акцент3 2" xfId="152"/>
    <cellStyle name="Акцент4 2" xfId="153"/>
    <cellStyle name="Акцент5 2" xfId="154"/>
    <cellStyle name="Акцент6 2" xfId="155"/>
    <cellStyle name="Ввод  2" xfId="156"/>
    <cellStyle name="Ввод  2 2" xfId="157"/>
    <cellStyle name="Ввод  2 3" xfId="158"/>
    <cellStyle name="Ввод  2 4" xfId="159"/>
    <cellStyle name="Ввод  2 5" xfId="160"/>
    <cellStyle name="Ввод  2 6" xfId="161"/>
    <cellStyle name="Ввод  2 7" xfId="162"/>
    <cellStyle name="Виталий" xfId="163"/>
    <cellStyle name="Виталий 2" xfId="164"/>
    <cellStyle name="Вывод 2" xfId="165"/>
    <cellStyle name="Вывод 2 2" xfId="166"/>
    <cellStyle name="Вывод 2 3" xfId="167"/>
    <cellStyle name="Вывод 2 4" xfId="168"/>
    <cellStyle name="Вывод 2 5" xfId="169"/>
    <cellStyle name="Вывод 2 6" xfId="170"/>
    <cellStyle name="Вывод 2 7" xfId="171"/>
    <cellStyle name="Вычисление 2" xfId="172"/>
    <cellStyle name="Вычисление 2 2" xfId="173"/>
    <cellStyle name="Вычисление 2 3" xfId="174"/>
    <cellStyle name="Вычисление 2 4" xfId="175"/>
    <cellStyle name="Вычисление 2 5" xfId="176"/>
    <cellStyle name="Вычисление 2 6" xfId="177"/>
    <cellStyle name="Вычисление 2 7" xfId="178"/>
    <cellStyle name="Гиперссылка 2" xfId="179"/>
    <cellStyle name="Денежный [0] 2" xfId="180"/>
    <cellStyle name="Денежный [0] 3" xfId="181"/>
    <cellStyle name="Денежный [0] 4" xfId="182"/>
    <cellStyle name="Денежный [0] 5" xfId="183"/>
    <cellStyle name="Денежный [0] 6" xfId="184"/>
    <cellStyle name="Заголовок 1 2" xfId="185"/>
    <cellStyle name="Заголовок 2 2" xfId="186"/>
    <cellStyle name="Заголовок 3 2" xfId="187"/>
    <cellStyle name="Заголовок 4 2" xfId="188"/>
    <cellStyle name="Итог 2" xfId="189"/>
    <cellStyle name="Итог 2 2" xfId="190"/>
    <cellStyle name="Итог 2 3" xfId="191"/>
    <cellStyle name="Итог 2 4" xfId="192"/>
    <cellStyle name="Итог 2 5" xfId="193"/>
    <cellStyle name="Итог 2 6" xfId="194"/>
    <cellStyle name="Итог 2 7" xfId="195"/>
    <cellStyle name="КАНДАГАЧ тел3-33-96" xfId="196"/>
    <cellStyle name="КАНДАГАЧ тел3-33-96_Бюджет 2009." xfId="10"/>
    <cellStyle name="КАНДАГАЧ тел3-33-96_Бюджет Утвержденный в КТТ 8 мая 2009 года в ЦТУ утвержд 8 июня 2009 года №13" xfId="7"/>
    <cellStyle name="Контрольная ячейка 2" xfId="197"/>
    <cellStyle name="Название 2" xfId="198"/>
    <cellStyle name="Нейтральный 2" xfId="199"/>
    <cellStyle name="Обычный" xfId="0" builtinId="0"/>
    <cellStyle name="Обычный 10" xfId="200"/>
    <cellStyle name="Обычный 11" xfId="201"/>
    <cellStyle name="Обычный 12" xfId="4"/>
    <cellStyle name="Обычный 13" xfId="202"/>
    <cellStyle name="Обычный 13 2 2" xfId="203"/>
    <cellStyle name="Обычный 13 3 2" xfId="204"/>
    <cellStyle name="Обычный 14" xfId="205"/>
    <cellStyle name="Обычный 15" xfId="206"/>
    <cellStyle name="Обычный 16" xfId="5"/>
    <cellStyle name="Обычный 16 2" xfId="207"/>
    <cellStyle name="Обычный 16 3 2" xfId="208"/>
    <cellStyle name="Обычный 17" xfId="209"/>
    <cellStyle name="Обычный 18" xfId="210"/>
    <cellStyle name="Обычный 19" xfId="211"/>
    <cellStyle name="Обычный 2" xfId="212"/>
    <cellStyle name="Обычный 2 10" xfId="213"/>
    <cellStyle name="Обычный 2 11" xfId="214"/>
    <cellStyle name="Обычный 2 12" xfId="215"/>
    <cellStyle name="Обычный 2 13" xfId="216"/>
    <cellStyle name="Обычный 2 14" xfId="217"/>
    <cellStyle name="Обычный 2 15" xfId="218"/>
    <cellStyle name="Обычный 2 16" xfId="219"/>
    <cellStyle name="Обычный 2 17" xfId="220"/>
    <cellStyle name="Обычный 2 18" xfId="221"/>
    <cellStyle name="Обычный 2 19" xfId="222"/>
    <cellStyle name="Обычный 2 2" xfId="223"/>
    <cellStyle name="Обычный 2 2 2" xfId="224"/>
    <cellStyle name="Обычный 2 2 3" xfId="225"/>
    <cellStyle name="Обычный 2 2 4" xfId="226"/>
    <cellStyle name="Обычный 2 20" xfId="227"/>
    <cellStyle name="Обычный 2 21" xfId="228"/>
    <cellStyle name="Обычный 2 22" xfId="229"/>
    <cellStyle name="Обычный 2 23" xfId="230"/>
    <cellStyle name="Обычный 2 24" xfId="231"/>
    <cellStyle name="Обычный 2 25" xfId="232"/>
    <cellStyle name="Обычный 2 26" xfId="233"/>
    <cellStyle name="Обычный 2 27" xfId="234"/>
    <cellStyle name="Обычный 2 28" xfId="235"/>
    <cellStyle name="Обычный 2 29" xfId="236"/>
    <cellStyle name="Обычный 2 3" xfId="237"/>
    <cellStyle name="Обычный 2 30" xfId="238"/>
    <cellStyle name="Обычный 2 31" xfId="239"/>
    <cellStyle name="Обычный 2 32" xfId="240"/>
    <cellStyle name="Обычный 2 33" xfId="241"/>
    <cellStyle name="Обычный 2 34" xfId="242"/>
    <cellStyle name="Обычный 2 35" xfId="243"/>
    <cellStyle name="Обычный 2 36" xfId="244"/>
    <cellStyle name="Обычный 2 37" xfId="245"/>
    <cellStyle name="Обычный 2 38" xfId="246"/>
    <cellStyle name="Обычный 2 39" xfId="247"/>
    <cellStyle name="Обычный 2 4" xfId="248"/>
    <cellStyle name="Обычный 2 40" xfId="249"/>
    <cellStyle name="Обычный 2 41" xfId="250"/>
    <cellStyle name="Обычный 2 42" xfId="251"/>
    <cellStyle name="Обычный 2 43" xfId="252"/>
    <cellStyle name="Обычный 2 44" xfId="253"/>
    <cellStyle name="Обычный 2 45" xfId="254"/>
    <cellStyle name="Обычный 2 46" xfId="255"/>
    <cellStyle name="Обычный 2 47" xfId="256"/>
    <cellStyle name="Обычный 2 48" xfId="257"/>
    <cellStyle name="Обычный 2 49" xfId="258"/>
    <cellStyle name="Обычный 2 5" xfId="259"/>
    <cellStyle name="Обычный 2 50" xfId="260"/>
    <cellStyle name="Обычный 2 51" xfId="261"/>
    <cellStyle name="Обычный 2 6" xfId="262"/>
    <cellStyle name="Обычный 2 7" xfId="263"/>
    <cellStyle name="Обычный 2 8" xfId="264"/>
    <cellStyle name="Обычный 2 9" xfId="265"/>
    <cellStyle name="Обычный 21" xfId="6"/>
    <cellStyle name="Обычный 3" xfId="266"/>
    <cellStyle name="Обычный 3 2" xfId="267"/>
    <cellStyle name="Обычный 3 2 4" xfId="268"/>
    <cellStyle name="Обычный 3 3" xfId="269"/>
    <cellStyle name="Обычный 3 4" xfId="270"/>
    <cellStyle name="Обычный 3 5" xfId="271"/>
    <cellStyle name="Обычный 3 6" xfId="272"/>
    <cellStyle name="Обычный 3 7" xfId="273"/>
    <cellStyle name="Обычный 3 8" xfId="274"/>
    <cellStyle name="Обычный 3 8 2" xfId="275"/>
    <cellStyle name="Обычный 4" xfId="276"/>
    <cellStyle name="Обычный 4 2" xfId="3"/>
    <cellStyle name="Обычный 41" xfId="277"/>
    <cellStyle name="Обычный 42" xfId="278"/>
    <cellStyle name="Обычный 43" xfId="9"/>
    <cellStyle name="Обычный 5" xfId="279"/>
    <cellStyle name="Обычный 5 2" xfId="280"/>
    <cellStyle name="Обычный 5 3" xfId="281"/>
    <cellStyle name="Обычный 5_бюджет 2010-11" xfId="282"/>
    <cellStyle name="Обычный 6" xfId="283"/>
    <cellStyle name="Обычный 7" xfId="284"/>
    <cellStyle name="Обычный 8" xfId="285"/>
    <cellStyle name="Обычный 9" xfId="286"/>
    <cellStyle name="Плохой 2" xfId="287"/>
    <cellStyle name="Пояснение 2" xfId="288"/>
    <cellStyle name="Примечание 2" xfId="289"/>
    <cellStyle name="Примечание 2 2" xfId="290"/>
    <cellStyle name="Примечание 2 3" xfId="291"/>
    <cellStyle name="Примечание 2 4" xfId="292"/>
    <cellStyle name="Примечание 2 5" xfId="293"/>
    <cellStyle name="Примечание 2 6" xfId="294"/>
    <cellStyle name="Примечание 2 7" xfId="295"/>
    <cellStyle name="Процентный 2" xfId="296"/>
    <cellStyle name="Процентный 2 10" xfId="297"/>
    <cellStyle name="Процентный 2 11" xfId="298"/>
    <cellStyle name="Процентный 2 12" xfId="299"/>
    <cellStyle name="Процентный 2 13" xfId="300"/>
    <cellStyle name="Процентный 2 14" xfId="301"/>
    <cellStyle name="Процентный 2 15" xfId="302"/>
    <cellStyle name="Процентный 2 16" xfId="303"/>
    <cellStyle name="Процентный 2 17" xfId="304"/>
    <cellStyle name="Процентный 2 18" xfId="305"/>
    <cellStyle name="Процентный 2 19" xfId="306"/>
    <cellStyle name="Процентный 2 2" xfId="307"/>
    <cellStyle name="Процентный 2 20" xfId="308"/>
    <cellStyle name="Процентный 2 21" xfId="309"/>
    <cellStyle name="Процентный 2 22" xfId="310"/>
    <cellStyle name="Процентный 2 23" xfId="311"/>
    <cellStyle name="Процентный 2 24" xfId="312"/>
    <cellStyle name="Процентный 2 25" xfId="313"/>
    <cellStyle name="Процентный 2 26" xfId="314"/>
    <cellStyle name="Процентный 2 27" xfId="315"/>
    <cellStyle name="Процентный 2 28" xfId="316"/>
    <cellStyle name="Процентный 2 3" xfId="317"/>
    <cellStyle name="Процентный 2 4" xfId="318"/>
    <cellStyle name="Процентный 2 5" xfId="319"/>
    <cellStyle name="Процентный 2 6" xfId="320"/>
    <cellStyle name="Процентный 2 7" xfId="321"/>
    <cellStyle name="Процентный 2 8" xfId="322"/>
    <cellStyle name="Процентный 2 9" xfId="323"/>
    <cellStyle name="Процентный 3" xfId="324"/>
    <cellStyle name="Связанная ячейка 2" xfId="325"/>
    <cellStyle name="Стиль 1" xfId="326"/>
    <cellStyle name="Текст предупреждения 2" xfId="327"/>
    <cellStyle name="Тысячи [0]_96111" xfId="328"/>
    <cellStyle name="Тысячи_96111" xfId="329"/>
    <cellStyle name="Үђғһ‹һ‚һљ1" xfId="330"/>
    <cellStyle name="Үђғһ‹һ‚һљ2" xfId="331"/>
    <cellStyle name="Финансовый" xfId="1" builtinId="3"/>
    <cellStyle name="Финансовый [0] 4" xfId="332"/>
    <cellStyle name="Финансовый [0] 6" xfId="333"/>
    <cellStyle name="Финансовый 10" xfId="334"/>
    <cellStyle name="Финансовый 11" xfId="335"/>
    <cellStyle name="Финансовый 12" xfId="336"/>
    <cellStyle name="Финансовый 13" xfId="337"/>
    <cellStyle name="Финансовый 14" xfId="338"/>
    <cellStyle name="Финансовый 15" xfId="339"/>
    <cellStyle name="Финансовый 16" xfId="340"/>
    <cellStyle name="Финансовый 17" xfId="341"/>
    <cellStyle name="Финансовый 18" xfId="342"/>
    <cellStyle name="Финансовый 19" xfId="343"/>
    <cellStyle name="Финансовый 2" xfId="344"/>
    <cellStyle name="Финансовый 2 10" xfId="8"/>
    <cellStyle name="Финансовый 2 11" xfId="345"/>
    <cellStyle name="Финансовый 2 12" xfId="346"/>
    <cellStyle name="Финансовый 2 13" xfId="347"/>
    <cellStyle name="Финансовый 2 14" xfId="348"/>
    <cellStyle name="Финансовый 2 15" xfId="349"/>
    <cellStyle name="Финансовый 2 16" xfId="350"/>
    <cellStyle name="Финансовый 2 17" xfId="351"/>
    <cellStyle name="Финансовый 2 18" xfId="352"/>
    <cellStyle name="Финансовый 2 19" xfId="353"/>
    <cellStyle name="Финансовый 2 2" xfId="354"/>
    <cellStyle name="Финансовый 2 20" xfId="355"/>
    <cellStyle name="Финансовый 2 21" xfId="356"/>
    <cellStyle name="Финансовый 2 22" xfId="357"/>
    <cellStyle name="Финансовый 2 23" xfId="358"/>
    <cellStyle name="Финансовый 2 24" xfId="359"/>
    <cellStyle name="Финансовый 2 25" xfId="360"/>
    <cellStyle name="Финансовый 2 26" xfId="361"/>
    <cellStyle name="Финансовый 2 27" xfId="362"/>
    <cellStyle name="Финансовый 2 28" xfId="363"/>
    <cellStyle name="Финансовый 2 29" xfId="364"/>
    <cellStyle name="Финансовый 2 3" xfId="365"/>
    <cellStyle name="Финансовый 2 30" xfId="366"/>
    <cellStyle name="Финансовый 2 31" xfId="367"/>
    <cellStyle name="Финансовый 2 32" xfId="368"/>
    <cellStyle name="Финансовый 2 33" xfId="369"/>
    <cellStyle name="Финансовый 2 34" xfId="370"/>
    <cellStyle name="Финансовый 2 35" xfId="371"/>
    <cellStyle name="Финансовый 2 36" xfId="372"/>
    <cellStyle name="Финансовый 2 37" xfId="373"/>
    <cellStyle name="Финансовый 2 38" xfId="374"/>
    <cellStyle name="Финансовый 2 39" xfId="375"/>
    <cellStyle name="Финансовый 2 4" xfId="376"/>
    <cellStyle name="Финансовый 2 40" xfId="377"/>
    <cellStyle name="Финансовый 2 41" xfId="378"/>
    <cellStyle name="Финансовый 2 42" xfId="379"/>
    <cellStyle name="Финансовый 2 43" xfId="380"/>
    <cellStyle name="Финансовый 2 44" xfId="381"/>
    <cellStyle name="Финансовый 2 45" xfId="382"/>
    <cellStyle name="Финансовый 2 46" xfId="383"/>
    <cellStyle name="Финансовый 2 47" xfId="384"/>
    <cellStyle name="Финансовый 2 48" xfId="385"/>
    <cellStyle name="Финансовый 2 49" xfId="386"/>
    <cellStyle name="Финансовый 2 5" xfId="387"/>
    <cellStyle name="Финансовый 2 50" xfId="388"/>
    <cellStyle name="Финансовый 2 51" xfId="389"/>
    <cellStyle name="Финансовый 2 6" xfId="390"/>
    <cellStyle name="Финансовый 2 7" xfId="391"/>
    <cellStyle name="Финансовый 2 8" xfId="392"/>
    <cellStyle name="Финансовый 2 9" xfId="393"/>
    <cellStyle name="Финансовый 20" xfId="394"/>
    <cellStyle name="Финансовый 21" xfId="395"/>
    <cellStyle name="Финансовый 22" xfId="396"/>
    <cellStyle name="Финансовый 23" xfId="397"/>
    <cellStyle name="Финансовый 24" xfId="398"/>
    <cellStyle name="Финансовый 25" xfId="399"/>
    <cellStyle name="Финансовый 26" xfId="400"/>
    <cellStyle name="Финансовый 27" xfId="401"/>
    <cellStyle name="Финансовый 28" xfId="402"/>
    <cellStyle name="Финансовый 29" xfId="403"/>
    <cellStyle name="Финансовый 3" xfId="404"/>
    <cellStyle name="Финансовый 30" xfId="405"/>
    <cellStyle name="Финансовый 31" xfId="406"/>
    <cellStyle name="Финансовый 34" xfId="407"/>
    <cellStyle name="Финансовый 35" xfId="408"/>
    <cellStyle name="Финансовый 37" xfId="409"/>
    <cellStyle name="Финансовый 38" xfId="410"/>
    <cellStyle name="Финансовый 39" xfId="411"/>
    <cellStyle name="Финансовый 4" xfId="412"/>
    <cellStyle name="Финансовый 4 2" xfId="413"/>
    <cellStyle name="Финансовый 4 3" xfId="414"/>
    <cellStyle name="Финансовый 40" xfId="415"/>
    <cellStyle name="Финансовый 41" xfId="416"/>
    <cellStyle name="Финансовый 5" xfId="417"/>
    <cellStyle name="Финансовый 5 2" xfId="418"/>
    <cellStyle name="Финансовый 59" xfId="419"/>
    <cellStyle name="Финансовый 6" xfId="420"/>
    <cellStyle name="Финансовый 60" xfId="421"/>
    <cellStyle name="Финансовый 61" xfId="422"/>
    <cellStyle name="Финансовый 63" xfId="423"/>
    <cellStyle name="Финансовый 64" xfId="424"/>
    <cellStyle name="Финансовый 65" xfId="425"/>
    <cellStyle name="Финансовый 66" xfId="426"/>
    <cellStyle name="Финансовый 67" xfId="427"/>
    <cellStyle name="Финансовый 68" xfId="428"/>
    <cellStyle name="Финансовый 69" xfId="429"/>
    <cellStyle name="Финансовый 7" xfId="2"/>
    <cellStyle name="Финансовый 7 10" xfId="430"/>
    <cellStyle name="Финансовый 7 10 2" xfId="431"/>
    <cellStyle name="Финансовый 7 11" xfId="432"/>
    <cellStyle name="Финансовый 7 11 2" xfId="433"/>
    <cellStyle name="Финансовый 7 12" xfId="434"/>
    <cellStyle name="Финансовый 7 12 2" xfId="435"/>
    <cellStyle name="Финансовый 7 13" xfId="436"/>
    <cellStyle name="Финансовый 7 13 2" xfId="437"/>
    <cellStyle name="Финансовый 7 14" xfId="438"/>
    <cellStyle name="Финансовый 7 14 2" xfId="439"/>
    <cellStyle name="Финансовый 7 15" xfId="440"/>
    <cellStyle name="Финансовый 7 15 2" xfId="441"/>
    <cellStyle name="Финансовый 7 16" xfId="442"/>
    <cellStyle name="Финансовый 7 16 2" xfId="443"/>
    <cellStyle name="Финансовый 7 17" xfId="444"/>
    <cellStyle name="Финансовый 7 17 2" xfId="445"/>
    <cellStyle name="Финансовый 7 18" xfId="446"/>
    <cellStyle name="Финансовый 7 18 2" xfId="447"/>
    <cellStyle name="Финансовый 7 2" xfId="448"/>
    <cellStyle name="Финансовый 7 2 2" xfId="449"/>
    <cellStyle name="Финансовый 7 3" xfId="450"/>
    <cellStyle name="Финансовый 7 3 2" xfId="451"/>
    <cellStyle name="Финансовый 7 4" xfId="452"/>
    <cellStyle name="Финансовый 7 4 2" xfId="453"/>
    <cellStyle name="Финансовый 7 5" xfId="454"/>
    <cellStyle name="Финансовый 7 5 2" xfId="455"/>
    <cellStyle name="Финансовый 7 6" xfId="456"/>
    <cellStyle name="Финансовый 7 6 2" xfId="457"/>
    <cellStyle name="Финансовый 7 7" xfId="458"/>
    <cellStyle name="Финансовый 7 7 2" xfId="459"/>
    <cellStyle name="Финансовый 7 8" xfId="460"/>
    <cellStyle name="Финансовый 7 8 2" xfId="461"/>
    <cellStyle name="Финансовый 7 9" xfId="462"/>
    <cellStyle name="Финансовый 7 9 2" xfId="463"/>
    <cellStyle name="Финансовый 8" xfId="464"/>
    <cellStyle name="Финансовый 9" xfId="465"/>
    <cellStyle name="Хороший 2" xfId="466"/>
    <cellStyle name="Џђһ–…қ’қ›ү" xfId="467"/>
    <cellStyle name="Џђћ–…ќ’ќ›‰" xfId="46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4"/>
  <sheetViews>
    <sheetView tabSelected="1" view="pageBreakPreview" topLeftCell="A121" zoomScaleNormal="115" zoomScaleSheetLayoutView="100" workbookViewId="0">
      <selection activeCell="K125" sqref="K125"/>
    </sheetView>
  </sheetViews>
  <sheetFormatPr defaultRowHeight="15"/>
  <cols>
    <col min="1" max="1" width="4.7109375" customWidth="1"/>
    <col min="2" max="2" width="21.42578125" customWidth="1"/>
    <col min="3" max="3" width="12" customWidth="1"/>
    <col min="4" max="4" width="21" style="1" customWidth="1"/>
    <col min="5" max="5" width="11" customWidth="1"/>
    <col min="6" max="6" width="6.140625" customWidth="1"/>
    <col min="7" max="7" width="15.7109375" style="2" customWidth="1"/>
    <col min="8" max="8" width="16.85546875" style="5" customWidth="1"/>
    <col min="9" max="9" width="13.7109375" style="1" customWidth="1"/>
    <col min="10" max="10" width="14.28515625" style="9" customWidth="1"/>
    <col min="11" max="11" width="13" customWidth="1"/>
    <col min="12" max="12" width="20.42578125" customWidth="1"/>
    <col min="257" max="257" width="4.7109375" customWidth="1"/>
    <col min="258" max="258" width="21.42578125" customWidth="1"/>
    <col min="259" max="259" width="12" customWidth="1"/>
    <col min="260" max="260" width="21" customWidth="1"/>
    <col min="261" max="261" width="11" customWidth="1"/>
    <col min="262" max="262" width="6.140625" customWidth="1"/>
    <col min="263" max="263" width="15.7109375" customWidth="1"/>
    <col min="264" max="264" width="16.85546875" customWidth="1"/>
    <col min="265" max="265" width="13.7109375" customWidth="1"/>
    <col min="266" max="266" width="14.28515625" customWidth="1"/>
    <col min="267" max="267" width="13" customWidth="1"/>
    <col min="268" max="268" width="20.42578125" customWidth="1"/>
    <col min="513" max="513" width="4.7109375" customWidth="1"/>
    <col min="514" max="514" width="21.42578125" customWidth="1"/>
    <col min="515" max="515" width="12" customWidth="1"/>
    <col min="516" max="516" width="21" customWidth="1"/>
    <col min="517" max="517" width="11" customWidth="1"/>
    <col min="518" max="518" width="6.140625" customWidth="1"/>
    <col min="519" max="519" width="15.7109375" customWidth="1"/>
    <col min="520" max="520" width="16.85546875" customWidth="1"/>
    <col min="521" max="521" width="13.7109375" customWidth="1"/>
    <col min="522" max="522" width="14.28515625" customWidth="1"/>
    <col min="523" max="523" width="13" customWidth="1"/>
    <col min="524" max="524" width="20.42578125" customWidth="1"/>
    <col min="769" max="769" width="4.7109375" customWidth="1"/>
    <col min="770" max="770" width="21.42578125" customWidth="1"/>
    <col min="771" max="771" width="12" customWidth="1"/>
    <col min="772" max="772" width="21" customWidth="1"/>
    <col min="773" max="773" width="11" customWidth="1"/>
    <col min="774" max="774" width="6.140625" customWidth="1"/>
    <col min="775" max="775" width="15.7109375" customWidth="1"/>
    <col min="776" max="776" width="16.85546875" customWidth="1"/>
    <col min="777" max="777" width="13.7109375" customWidth="1"/>
    <col min="778" max="778" width="14.28515625" customWidth="1"/>
    <col min="779" max="779" width="13" customWidth="1"/>
    <col min="780" max="780" width="20.42578125" customWidth="1"/>
    <col min="1025" max="1025" width="4.7109375" customWidth="1"/>
    <col min="1026" max="1026" width="21.42578125" customWidth="1"/>
    <col min="1027" max="1027" width="12" customWidth="1"/>
    <col min="1028" max="1028" width="21" customWidth="1"/>
    <col min="1029" max="1029" width="11" customWidth="1"/>
    <col min="1030" max="1030" width="6.140625" customWidth="1"/>
    <col min="1031" max="1031" width="15.7109375" customWidth="1"/>
    <col min="1032" max="1032" width="16.85546875" customWidth="1"/>
    <col min="1033" max="1033" width="13.7109375" customWidth="1"/>
    <col min="1034" max="1034" width="14.28515625" customWidth="1"/>
    <col min="1035" max="1035" width="13" customWidth="1"/>
    <col min="1036" max="1036" width="20.42578125" customWidth="1"/>
    <col min="1281" max="1281" width="4.7109375" customWidth="1"/>
    <col min="1282" max="1282" width="21.42578125" customWidth="1"/>
    <col min="1283" max="1283" width="12" customWidth="1"/>
    <col min="1284" max="1284" width="21" customWidth="1"/>
    <col min="1285" max="1285" width="11" customWidth="1"/>
    <col min="1286" max="1286" width="6.140625" customWidth="1"/>
    <col min="1287" max="1287" width="15.7109375" customWidth="1"/>
    <col min="1288" max="1288" width="16.85546875" customWidth="1"/>
    <col min="1289" max="1289" width="13.7109375" customWidth="1"/>
    <col min="1290" max="1290" width="14.28515625" customWidth="1"/>
    <col min="1291" max="1291" width="13" customWidth="1"/>
    <col min="1292" max="1292" width="20.42578125" customWidth="1"/>
    <col min="1537" max="1537" width="4.7109375" customWidth="1"/>
    <col min="1538" max="1538" width="21.42578125" customWidth="1"/>
    <col min="1539" max="1539" width="12" customWidth="1"/>
    <col min="1540" max="1540" width="21" customWidth="1"/>
    <col min="1541" max="1541" width="11" customWidth="1"/>
    <col min="1542" max="1542" width="6.140625" customWidth="1"/>
    <col min="1543" max="1543" width="15.7109375" customWidth="1"/>
    <col min="1544" max="1544" width="16.85546875" customWidth="1"/>
    <col min="1545" max="1545" width="13.7109375" customWidth="1"/>
    <col min="1546" max="1546" width="14.28515625" customWidth="1"/>
    <col min="1547" max="1547" width="13" customWidth="1"/>
    <col min="1548" max="1548" width="20.42578125" customWidth="1"/>
    <col min="1793" max="1793" width="4.7109375" customWidth="1"/>
    <col min="1794" max="1794" width="21.42578125" customWidth="1"/>
    <col min="1795" max="1795" width="12" customWidth="1"/>
    <col min="1796" max="1796" width="21" customWidth="1"/>
    <col min="1797" max="1797" width="11" customWidth="1"/>
    <col min="1798" max="1798" width="6.140625" customWidth="1"/>
    <col min="1799" max="1799" width="15.7109375" customWidth="1"/>
    <col min="1800" max="1800" width="16.85546875" customWidth="1"/>
    <col min="1801" max="1801" width="13.7109375" customWidth="1"/>
    <col min="1802" max="1802" width="14.28515625" customWidth="1"/>
    <col min="1803" max="1803" width="13" customWidth="1"/>
    <col min="1804" max="1804" width="20.42578125" customWidth="1"/>
    <col min="2049" max="2049" width="4.7109375" customWidth="1"/>
    <col min="2050" max="2050" width="21.42578125" customWidth="1"/>
    <col min="2051" max="2051" width="12" customWidth="1"/>
    <col min="2052" max="2052" width="21" customWidth="1"/>
    <col min="2053" max="2053" width="11" customWidth="1"/>
    <col min="2054" max="2054" width="6.140625" customWidth="1"/>
    <col min="2055" max="2055" width="15.7109375" customWidth="1"/>
    <col min="2056" max="2056" width="16.85546875" customWidth="1"/>
    <col min="2057" max="2057" width="13.7109375" customWidth="1"/>
    <col min="2058" max="2058" width="14.28515625" customWidth="1"/>
    <col min="2059" max="2059" width="13" customWidth="1"/>
    <col min="2060" max="2060" width="20.42578125" customWidth="1"/>
    <col min="2305" max="2305" width="4.7109375" customWidth="1"/>
    <col min="2306" max="2306" width="21.42578125" customWidth="1"/>
    <col min="2307" max="2307" width="12" customWidth="1"/>
    <col min="2308" max="2308" width="21" customWidth="1"/>
    <col min="2309" max="2309" width="11" customWidth="1"/>
    <col min="2310" max="2310" width="6.140625" customWidth="1"/>
    <col min="2311" max="2311" width="15.7109375" customWidth="1"/>
    <col min="2312" max="2312" width="16.85546875" customWidth="1"/>
    <col min="2313" max="2313" width="13.7109375" customWidth="1"/>
    <col min="2314" max="2314" width="14.28515625" customWidth="1"/>
    <col min="2315" max="2315" width="13" customWidth="1"/>
    <col min="2316" max="2316" width="20.42578125" customWidth="1"/>
    <col min="2561" max="2561" width="4.7109375" customWidth="1"/>
    <col min="2562" max="2562" width="21.42578125" customWidth="1"/>
    <col min="2563" max="2563" width="12" customWidth="1"/>
    <col min="2564" max="2564" width="21" customWidth="1"/>
    <col min="2565" max="2565" width="11" customWidth="1"/>
    <col min="2566" max="2566" width="6.140625" customWidth="1"/>
    <col min="2567" max="2567" width="15.7109375" customWidth="1"/>
    <col min="2568" max="2568" width="16.85546875" customWidth="1"/>
    <col min="2569" max="2569" width="13.7109375" customWidth="1"/>
    <col min="2570" max="2570" width="14.28515625" customWidth="1"/>
    <col min="2571" max="2571" width="13" customWidth="1"/>
    <col min="2572" max="2572" width="20.42578125" customWidth="1"/>
    <col min="2817" max="2817" width="4.7109375" customWidth="1"/>
    <col min="2818" max="2818" width="21.42578125" customWidth="1"/>
    <col min="2819" max="2819" width="12" customWidth="1"/>
    <col min="2820" max="2820" width="21" customWidth="1"/>
    <col min="2821" max="2821" width="11" customWidth="1"/>
    <col min="2822" max="2822" width="6.140625" customWidth="1"/>
    <col min="2823" max="2823" width="15.7109375" customWidth="1"/>
    <col min="2824" max="2824" width="16.85546875" customWidth="1"/>
    <col min="2825" max="2825" width="13.7109375" customWidth="1"/>
    <col min="2826" max="2826" width="14.28515625" customWidth="1"/>
    <col min="2827" max="2827" width="13" customWidth="1"/>
    <col min="2828" max="2828" width="20.42578125" customWidth="1"/>
    <col min="3073" max="3073" width="4.7109375" customWidth="1"/>
    <col min="3074" max="3074" width="21.42578125" customWidth="1"/>
    <col min="3075" max="3075" width="12" customWidth="1"/>
    <col min="3076" max="3076" width="21" customWidth="1"/>
    <col min="3077" max="3077" width="11" customWidth="1"/>
    <col min="3078" max="3078" width="6.140625" customWidth="1"/>
    <col min="3079" max="3079" width="15.7109375" customWidth="1"/>
    <col min="3080" max="3080" width="16.85546875" customWidth="1"/>
    <col min="3081" max="3081" width="13.7109375" customWidth="1"/>
    <col min="3082" max="3082" width="14.28515625" customWidth="1"/>
    <col min="3083" max="3083" width="13" customWidth="1"/>
    <col min="3084" max="3084" width="20.42578125" customWidth="1"/>
    <col min="3329" max="3329" width="4.7109375" customWidth="1"/>
    <col min="3330" max="3330" width="21.42578125" customWidth="1"/>
    <col min="3331" max="3331" width="12" customWidth="1"/>
    <col min="3332" max="3332" width="21" customWidth="1"/>
    <col min="3333" max="3333" width="11" customWidth="1"/>
    <col min="3334" max="3334" width="6.140625" customWidth="1"/>
    <col min="3335" max="3335" width="15.7109375" customWidth="1"/>
    <col min="3336" max="3336" width="16.85546875" customWidth="1"/>
    <col min="3337" max="3337" width="13.7109375" customWidth="1"/>
    <col min="3338" max="3338" width="14.28515625" customWidth="1"/>
    <col min="3339" max="3339" width="13" customWidth="1"/>
    <col min="3340" max="3340" width="20.42578125" customWidth="1"/>
    <col min="3585" max="3585" width="4.7109375" customWidth="1"/>
    <col min="3586" max="3586" width="21.42578125" customWidth="1"/>
    <col min="3587" max="3587" width="12" customWidth="1"/>
    <col min="3588" max="3588" width="21" customWidth="1"/>
    <col min="3589" max="3589" width="11" customWidth="1"/>
    <col min="3590" max="3590" width="6.140625" customWidth="1"/>
    <col min="3591" max="3591" width="15.7109375" customWidth="1"/>
    <col min="3592" max="3592" width="16.85546875" customWidth="1"/>
    <col min="3593" max="3593" width="13.7109375" customWidth="1"/>
    <col min="3594" max="3594" width="14.28515625" customWidth="1"/>
    <col min="3595" max="3595" width="13" customWidth="1"/>
    <col min="3596" max="3596" width="20.42578125" customWidth="1"/>
    <col min="3841" max="3841" width="4.7109375" customWidth="1"/>
    <col min="3842" max="3842" width="21.42578125" customWidth="1"/>
    <col min="3843" max="3843" width="12" customWidth="1"/>
    <col min="3844" max="3844" width="21" customWidth="1"/>
    <col min="3845" max="3845" width="11" customWidth="1"/>
    <col min="3846" max="3846" width="6.140625" customWidth="1"/>
    <col min="3847" max="3847" width="15.7109375" customWidth="1"/>
    <col min="3848" max="3848" width="16.85546875" customWidth="1"/>
    <col min="3849" max="3849" width="13.7109375" customWidth="1"/>
    <col min="3850" max="3850" width="14.28515625" customWidth="1"/>
    <col min="3851" max="3851" width="13" customWidth="1"/>
    <col min="3852" max="3852" width="20.42578125" customWidth="1"/>
    <col min="4097" max="4097" width="4.7109375" customWidth="1"/>
    <col min="4098" max="4098" width="21.42578125" customWidth="1"/>
    <col min="4099" max="4099" width="12" customWidth="1"/>
    <col min="4100" max="4100" width="21" customWidth="1"/>
    <col min="4101" max="4101" width="11" customWidth="1"/>
    <col min="4102" max="4102" width="6.140625" customWidth="1"/>
    <col min="4103" max="4103" width="15.7109375" customWidth="1"/>
    <col min="4104" max="4104" width="16.85546875" customWidth="1"/>
    <col min="4105" max="4105" width="13.7109375" customWidth="1"/>
    <col min="4106" max="4106" width="14.28515625" customWidth="1"/>
    <col min="4107" max="4107" width="13" customWidth="1"/>
    <col min="4108" max="4108" width="20.42578125" customWidth="1"/>
    <col min="4353" max="4353" width="4.7109375" customWidth="1"/>
    <col min="4354" max="4354" width="21.42578125" customWidth="1"/>
    <col min="4355" max="4355" width="12" customWidth="1"/>
    <col min="4356" max="4356" width="21" customWidth="1"/>
    <col min="4357" max="4357" width="11" customWidth="1"/>
    <col min="4358" max="4358" width="6.140625" customWidth="1"/>
    <col min="4359" max="4359" width="15.7109375" customWidth="1"/>
    <col min="4360" max="4360" width="16.85546875" customWidth="1"/>
    <col min="4361" max="4361" width="13.7109375" customWidth="1"/>
    <col min="4362" max="4362" width="14.28515625" customWidth="1"/>
    <col min="4363" max="4363" width="13" customWidth="1"/>
    <col min="4364" max="4364" width="20.42578125" customWidth="1"/>
    <col min="4609" max="4609" width="4.7109375" customWidth="1"/>
    <col min="4610" max="4610" width="21.42578125" customWidth="1"/>
    <col min="4611" max="4611" width="12" customWidth="1"/>
    <col min="4612" max="4612" width="21" customWidth="1"/>
    <col min="4613" max="4613" width="11" customWidth="1"/>
    <col min="4614" max="4614" width="6.140625" customWidth="1"/>
    <col min="4615" max="4615" width="15.7109375" customWidth="1"/>
    <col min="4616" max="4616" width="16.85546875" customWidth="1"/>
    <col min="4617" max="4617" width="13.7109375" customWidth="1"/>
    <col min="4618" max="4618" width="14.28515625" customWidth="1"/>
    <col min="4619" max="4619" width="13" customWidth="1"/>
    <col min="4620" max="4620" width="20.42578125" customWidth="1"/>
    <col min="4865" max="4865" width="4.7109375" customWidth="1"/>
    <col min="4866" max="4866" width="21.42578125" customWidth="1"/>
    <col min="4867" max="4867" width="12" customWidth="1"/>
    <col min="4868" max="4868" width="21" customWidth="1"/>
    <col min="4869" max="4869" width="11" customWidth="1"/>
    <col min="4870" max="4870" width="6.140625" customWidth="1"/>
    <col min="4871" max="4871" width="15.7109375" customWidth="1"/>
    <col min="4872" max="4872" width="16.85546875" customWidth="1"/>
    <col min="4873" max="4873" width="13.7109375" customWidth="1"/>
    <col min="4874" max="4874" width="14.28515625" customWidth="1"/>
    <col min="4875" max="4875" width="13" customWidth="1"/>
    <col min="4876" max="4876" width="20.42578125" customWidth="1"/>
    <col min="5121" max="5121" width="4.7109375" customWidth="1"/>
    <col min="5122" max="5122" width="21.42578125" customWidth="1"/>
    <col min="5123" max="5123" width="12" customWidth="1"/>
    <col min="5124" max="5124" width="21" customWidth="1"/>
    <col min="5125" max="5125" width="11" customWidth="1"/>
    <col min="5126" max="5126" width="6.140625" customWidth="1"/>
    <col min="5127" max="5127" width="15.7109375" customWidth="1"/>
    <col min="5128" max="5128" width="16.85546875" customWidth="1"/>
    <col min="5129" max="5129" width="13.7109375" customWidth="1"/>
    <col min="5130" max="5130" width="14.28515625" customWidth="1"/>
    <col min="5131" max="5131" width="13" customWidth="1"/>
    <col min="5132" max="5132" width="20.42578125" customWidth="1"/>
    <col min="5377" max="5377" width="4.7109375" customWidth="1"/>
    <col min="5378" max="5378" width="21.42578125" customWidth="1"/>
    <col min="5379" max="5379" width="12" customWidth="1"/>
    <col min="5380" max="5380" width="21" customWidth="1"/>
    <col min="5381" max="5381" width="11" customWidth="1"/>
    <col min="5382" max="5382" width="6.140625" customWidth="1"/>
    <col min="5383" max="5383" width="15.7109375" customWidth="1"/>
    <col min="5384" max="5384" width="16.85546875" customWidth="1"/>
    <col min="5385" max="5385" width="13.7109375" customWidth="1"/>
    <col min="5386" max="5386" width="14.28515625" customWidth="1"/>
    <col min="5387" max="5387" width="13" customWidth="1"/>
    <col min="5388" max="5388" width="20.42578125" customWidth="1"/>
    <col min="5633" max="5633" width="4.7109375" customWidth="1"/>
    <col min="5634" max="5634" width="21.42578125" customWidth="1"/>
    <col min="5635" max="5635" width="12" customWidth="1"/>
    <col min="5636" max="5636" width="21" customWidth="1"/>
    <col min="5637" max="5637" width="11" customWidth="1"/>
    <col min="5638" max="5638" width="6.140625" customWidth="1"/>
    <col min="5639" max="5639" width="15.7109375" customWidth="1"/>
    <col min="5640" max="5640" width="16.85546875" customWidth="1"/>
    <col min="5641" max="5641" width="13.7109375" customWidth="1"/>
    <col min="5642" max="5642" width="14.28515625" customWidth="1"/>
    <col min="5643" max="5643" width="13" customWidth="1"/>
    <col min="5644" max="5644" width="20.42578125" customWidth="1"/>
    <col min="5889" max="5889" width="4.7109375" customWidth="1"/>
    <col min="5890" max="5890" width="21.42578125" customWidth="1"/>
    <col min="5891" max="5891" width="12" customWidth="1"/>
    <col min="5892" max="5892" width="21" customWidth="1"/>
    <col min="5893" max="5893" width="11" customWidth="1"/>
    <col min="5894" max="5894" width="6.140625" customWidth="1"/>
    <col min="5895" max="5895" width="15.7109375" customWidth="1"/>
    <col min="5896" max="5896" width="16.85546875" customWidth="1"/>
    <col min="5897" max="5897" width="13.7109375" customWidth="1"/>
    <col min="5898" max="5898" width="14.28515625" customWidth="1"/>
    <col min="5899" max="5899" width="13" customWidth="1"/>
    <col min="5900" max="5900" width="20.42578125" customWidth="1"/>
    <col min="6145" max="6145" width="4.7109375" customWidth="1"/>
    <col min="6146" max="6146" width="21.42578125" customWidth="1"/>
    <col min="6147" max="6147" width="12" customWidth="1"/>
    <col min="6148" max="6148" width="21" customWidth="1"/>
    <col min="6149" max="6149" width="11" customWidth="1"/>
    <col min="6150" max="6150" width="6.140625" customWidth="1"/>
    <col min="6151" max="6151" width="15.7109375" customWidth="1"/>
    <col min="6152" max="6152" width="16.85546875" customWidth="1"/>
    <col min="6153" max="6153" width="13.7109375" customWidth="1"/>
    <col min="6154" max="6154" width="14.28515625" customWidth="1"/>
    <col min="6155" max="6155" width="13" customWidth="1"/>
    <col min="6156" max="6156" width="20.42578125" customWidth="1"/>
    <col min="6401" max="6401" width="4.7109375" customWidth="1"/>
    <col min="6402" max="6402" width="21.42578125" customWidth="1"/>
    <col min="6403" max="6403" width="12" customWidth="1"/>
    <col min="6404" max="6404" width="21" customWidth="1"/>
    <col min="6405" max="6405" width="11" customWidth="1"/>
    <col min="6406" max="6406" width="6.140625" customWidth="1"/>
    <col min="6407" max="6407" width="15.7109375" customWidth="1"/>
    <col min="6408" max="6408" width="16.85546875" customWidth="1"/>
    <col min="6409" max="6409" width="13.7109375" customWidth="1"/>
    <col min="6410" max="6410" width="14.28515625" customWidth="1"/>
    <col min="6411" max="6411" width="13" customWidth="1"/>
    <col min="6412" max="6412" width="20.42578125" customWidth="1"/>
    <col min="6657" max="6657" width="4.7109375" customWidth="1"/>
    <col min="6658" max="6658" width="21.42578125" customWidth="1"/>
    <col min="6659" max="6659" width="12" customWidth="1"/>
    <col min="6660" max="6660" width="21" customWidth="1"/>
    <col min="6661" max="6661" width="11" customWidth="1"/>
    <col min="6662" max="6662" width="6.140625" customWidth="1"/>
    <col min="6663" max="6663" width="15.7109375" customWidth="1"/>
    <col min="6664" max="6664" width="16.85546875" customWidth="1"/>
    <col min="6665" max="6665" width="13.7109375" customWidth="1"/>
    <col min="6666" max="6666" width="14.28515625" customWidth="1"/>
    <col min="6667" max="6667" width="13" customWidth="1"/>
    <col min="6668" max="6668" width="20.42578125" customWidth="1"/>
    <col min="6913" max="6913" width="4.7109375" customWidth="1"/>
    <col min="6914" max="6914" width="21.42578125" customWidth="1"/>
    <col min="6915" max="6915" width="12" customWidth="1"/>
    <col min="6916" max="6916" width="21" customWidth="1"/>
    <col min="6917" max="6917" width="11" customWidth="1"/>
    <col min="6918" max="6918" width="6.140625" customWidth="1"/>
    <col min="6919" max="6919" width="15.7109375" customWidth="1"/>
    <col min="6920" max="6920" width="16.85546875" customWidth="1"/>
    <col min="6921" max="6921" width="13.7109375" customWidth="1"/>
    <col min="6922" max="6922" width="14.28515625" customWidth="1"/>
    <col min="6923" max="6923" width="13" customWidth="1"/>
    <col min="6924" max="6924" width="20.42578125" customWidth="1"/>
    <col min="7169" max="7169" width="4.7109375" customWidth="1"/>
    <col min="7170" max="7170" width="21.42578125" customWidth="1"/>
    <col min="7171" max="7171" width="12" customWidth="1"/>
    <col min="7172" max="7172" width="21" customWidth="1"/>
    <col min="7173" max="7173" width="11" customWidth="1"/>
    <col min="7174" max="7174" width="6.140625" customWidth="1"/>
    <col min="7175" max="7175" width="15.7109375" customWidth="1"/>
    <col min="7176" max="7176" width="16.85546875" customWidth="1"/>
    <col min="7177" max="7177" width="13.7109375" customWidth="1"/>
    <col min="7178" max="7178" width="14.28515625" customWidth="1"/>
    <col min="7179" max="7179" width="13" customWidth="1"/>
    <col min="7180" max="7180" width="20.42578125" customWidth="1"/>
    <col min="7425" max="7425" width="4.7109375" customWidth="1"/>
    <col min="7426" max="7426" width="21.42578125" customWidth="1"/>
    <col min="7427" max="7427" width="12" customWidth="1"/>
    <col min="7428" max="7428" width="21" customWidth="1"/>
    <col min="7429" max="7429" width="11" customWidth="1"/>
    <col min="7430" max="7430" width="6.140625" customWidth="1"/>
    <col min="7431" max="7431" width="15.7109375" customWidth="1"/>
    <col min="7432" max="7432" width="16.85546875" customWidth="1"/>
    <col min="7433" max="7433" width="13.7109375" customWidth="1"/>
    <col min="7434" max="7434" width="14.28515625" customWidth="1"/>
    <col min="7435" max="7435" width="13" customWidth="1"/>
    <col min="7436" max="7436" width="20.42578125" customWidth="1"/>
    <col min="7681" max="7681" width="4.7109375" customWidth="1"/>
    <col min="7682" max="7682" width="21.42578125" customWidth="1"/>
    <col min="7683" max="7683" width="12" customWidth="1"/>
    <col min="7684" max="7684" width="21" customWidth="1"/>
    <col min="7685" max="7685" width="11" customWidth="1"/>
    <col min="7686" max="7686" width="6.140625" customWidth="1"/>
    <col min="7687" max="7687" width="15.7109375" customWidth="1"/>
    <col min="7688" max="7688" width="16.85546875" customWidth="1"/>
    <col min="7689" max="7689" width="13.7109375" customWidth="1"/>
    <col min="7690" max="7690" width="14.28515625" customWidth="1"/>
    <col min="7691" max="7691" width="13" customWidth="1"/>
    <col min="7692" max="7692" width="20.42578125" customWidth="1"/>
    <col min="7937" max="7937" width="4.7109375" customWidth="1"/>
    <col min="7938" max="7938" width="21.42578125" customWidth="1"/>
    <col min="7939" max="7939" width="12" customWidth="1"/>
    <col min="7940" max="7940" width="21" customWidth="1"/>
    <col min="7941" max="7941" width="11" customWidth="1"/>
    <col min="7942" max="7942" width="6.140625" customWidth="1"/>
    <col min="7943" max="7943" width="15.7109375" customWidth="1"/>
    <col min="7944" max="7944" width="16.85546875" customWidth="1"/>
    <col min="7945" max="7945" width="13.7109375" customWidth="1"/>
    <col min="7946" max="7946" width="14.28515625" customWidth="1"/>
    <col min="7947" max="7947" width="13" customWidth="1"/>
    <col min="7948" max="7948" width="20.42578125" customWidth="1"/>
    <col min="8193" max="8193" width="4.7109375" customWidth="1"/>
    <col min="8194" max="8194" width="21.42578125" customWidth="1"/>
    <col min="8195" max="8195" width="12" customWidth="1"/>
    <col min="8196" max="8196" width="21" customWidth="1"/>
    <col min="8197" max="8197" width="11" customWidth="1"/>
    <col min="8198" max="8198" width="6.140625" customWidth="1"/>
    <col min="8199" max="8199" width="15.7109375" customWidth="1"/>
    <col min="8200" max="8200" width="16.85546875" customWidth="1"/>
    <col min="8201" max="8201" width="13.7109375" customWidth="1"/>
    <col min="8202" max="8202" width="14.28515625" customWidth="1"/>
    <col min="8203" max="8203" width="13" customWidth="1"/>
    <col min="8204" max="8204" width="20.42578125" customWidth="1"/>
    <col min="8449" max="8449" width="4.7109375" customWidth="1"/>
    <col min="8450" max="8450" width="21.42578125" customWidth="1"/>
    <col min="8451" max="8451" width="12" customWidth="1"/>
    <col min="8452" max="8452" width="21" customWidth="1"/>
    <col min="8453" max="8453" width="11" customWidth="1"/>
    <col min="8454" max="8454" width="6.140625" customWidth="1"/>
    <col min="8455" max="8455" width="15.7109375" customWidth="1"/>
    <col min="8456" max="8456" width="16.85546875" customWidth="1"/>
    <col min="8457" max="8457" width="13.7109375" customWidth="1"/>
    <col min="8458" max="8458" width="14.28515625" customWidth="1"/>
    <col min="8459" max="8459" width="13" customWidth="1"/>
    <col min="8460" max="8460" width="20.42578125" customWidth="1"/>
    <col min="8705" max="8705" width="4.7109375" customWidth="1"/>
    <col min="8706" max="8706" width="21.42578125" customWidth="1"/>
    <col min="8707" max="8707" width="12" customWidth="1"/>
    <col min="8708" max="8708" width="21" customWidth="1"/>
    <col min="8709" max="8709" width="11" customWidth="1"/>
    <col min="8710" max="8710" width="6.140625" customWidth="1"/>
    <col min="8711" max="8711" width="15.7109375" customWidth="1"/>
    <col min="8712" max="8712" width="16.85546875" customWidth="1"/>
    <col min="8713" max="8713" width="13.7109375" customWidth="1"/>
    <col min="8714" max="8714" width="14.28515625" customWidth="1"/>
    <col min="8715" max="8715" width="13" customWidth="1"/>
    <col min="8716" max="8716" width="20.42578125" customWidth="1"/>
    <col min="8961" max="8961" width="4.7109375" customWidth="1"/>
    <col min="8962" max="8962" width="21.42578125" customWidth="1"/>
    <col min="8963" max="8963" width="12" customWidth="1"/>
    <col min="8964" max="8964" width="21" customWidth="1"/>
    <col min="8965" max="8965" width="11" customWidth="1"/>
    <col min="8966" max="8966" width="6.140625" customWidth="1"/>
    <col min="8967" max="8967" width="15.7109375" customWidth="1"/>
    <col min="8968" max="8968" width="16.85546875" customWidth="1"/>
    <col min="8969" max="8969" width="13.7109375" customWidth="1"/>
    <col min="8970" max="8970" width="14.28515625" customWidth="1"/>
    <col min="8971" max="8971" width="13" customWidth="1"/>
    <col min="8972" max="8972" width="20.42578125" customWidth="1"/>
    <col min="9217" max="9217" width="4.7109375" customWidth="1"/>
    <col min="9218" max="9218" width="21.42578125" customWidth="1"/>
    <col min="9219" max="9219" width="12" customWidth="1"/>
    <col min="9220" max="9220" width="21" customWidth="1"/>
    <col min="9221" max="9221" width="11" customWidth="1"/>
    <col min="9222" max="9222" width="6.140625" customWidth="1"/>
    <col min="9223" max="9223" width="15.7109375" customWidth="1"/>
    <col min="9224" max="9224" width="16.85546875" customWidth="1"/>
    <col min="9225" max="9225" width="13.7109375" customWidth="1"/>
    <col min="9226" max="9226" width="14.28515625" customWidth="1"/>
    <col min="9227" max="9227" width="13" customWidth="1"/>
    <col min="9228" max="9228" width="20.42578125" customWidth="1"/>
    <col min="9473" max="9473" width="4.7109375" customWidth="1"/>
    <col min="9474" max="9474" width="21.42578125" customWidth="1"/>
    <col min="9475" max="9475" width="12" customWidth="1"/>
    <col min="9476" max="9476" width="21" customWidth="1"/>
    <col min="9477" max="9477" width="11" customWidth="1"/>
    <col min="9478" max="9478" width="6.140625" customWidth="1"/>
    <col min="9479" max="9479" width="15.7109375" customWidth="1"/>
    <col min="9480" max="9480" width="16.85546875" customWidth="1"/>
    <col min="9481" max="9481" width="13.7109375" customWidth="1"/>
    <col min="9482" max="9482" width="14.28515625" customWidth="1"/>
    <col min="9483" max="9483" width="13" customWidth="1"/>
    <col min="9484" max="9484" width="20.42578125" customWidth="1"/>
    <col min="9729" max="9729" width="4.7109375" customWidth="1"/>
    <col min="9730" max="9730" width="21.42578125" customWidth="1"/>
    <col min="9731" max="9731" width="12" customWidth="1"/>
    <col min="9732" max="9732" width="21" customWidth="1"/>
    <col min="9733" max="9733" width="11" customWidth="1"/>
    <col min="9734" max="9734" width="6.140625" customWidth="1"/>
    <col min="9735" max="9735" width="15.7109375" customWidth="1"/>
    <col min="9736" max="9736" width="16.85546875" customWidth="1"/>
    <col min="9737" max="9737" width="13.7109375" customWidth="1"/>
    <col min="9738" max="9738" width="14.28515625" customWidth="1"/>
    <col min="9739" max="9739" width="13" customWidth="1"/>
    <col min="9740" max="9740" width="20.42578125" customWidth="1"/>
    <col min="9985" max="9985" width="4.7109375" customWidth="1"/>
    <col min="9986" max="9986" width="21.42578125" customWidth="1"/>
    <col min="9987" max="9987" width="12" customWidth="1"/>
    <col min="9988" max="9988" width="21" customWidth="1"/>
    <col min="9989" max="9989" width="11" customWidth="1"/>
    <col min="9990" max="9990" width="6.140625" customWidth="1"/>
    <col min="9991" max="9991" width="15.7109375" customWidth="1"/>
    <col min="9992" max="9992" width="16.85546875" customWidth="1"/>
    <col min="9993" max="9993" width="13.7109375" customWidth="1"/>
    <col min="9994" max="9994" width="14.28515625" customWidth="1"/>
    <col min="9995" max="9995" width="13" customWidth="1"/>
    <col min="9996" max="9996" width="20.42578125" customWidth="1"/>
    <col min="10241" max="10241" width="4.7109375" customWidth="1"/>
    <col min="10242" max="10242" width="21.42578125" customWidth="1"/>
    <col min="10243" max="10243" width="12" customWidth="1"/>
    <col min="10244" max="10244" width="21" customWidth="1"/>
    <col min="10245" max="10245" width="11" customWidth="1"/>
    <col min="10246" max="10246" width="6.140625" customWidth="1"/>
    <col min="10247" max="10247" width="15.7109375" customWidth="1"/>
    <col min="10248" max="10248" width="16.85546875" customWidth="1"/>
    <col min="10249" max="10249" width="13.7109375" customWidth="1"/>
    <col min="10250" max="10250" width="14.28515625" customWidth="1"/>
    <col min="10251" max="10251" width="13" customWidth="1"/>
    <col min="10252" max="10252" width="20.42578125" customWidth="1"/>
    <col min="10497" max="10497" width="4.7109375" customWidth="1"/>
    <col min="10498" max="10498" width="21.42578125" customWidth="1"/>
    <col min="10499" max="10499" width="12" customWidth="1"/>
    <col min="10500" max="10500" width="21" customWidth="1"/>
    <col min="10501" max="10501" width="11" customWidth="1"/>
    <col min="10502" max="10502" width="6.140625" customWidth="1"/>
    <col min="10503" max="10503" width="15.7109375" customWidth="1"/>
    <col min="10504" max="10504" width="16.85546875" customWidth="1"/>
    <col min="10505" max="10505" width="13.7109375" customWidth="1"/>
    <col min="10506" max="10506" width="14.28515625" customWidth="1"/>
    <col min="10507" max="10507" width="13" customWidth="1"/>
    <col min="10508" max="10508" width="20.42578125" customWidth="1"/>
    <col min="10753" max="10753" width="4.7109375" customWidth="1"/>
    <col min="10754" max="10754" width="21.42578125" customWidth="1"/>
    <col min="10755" max="10755" width="12" customWidth="1"/>
    <col min="10756" max="10756" width="21" customWidth="1"/>
    <col min="10757" max="10757" width="11" customWidth="1"/>
    <col min="10758" max="10758" width="6.140625" customWidth="1"/>
    <col min="10759" max="10759" width="15.7109375" customWidth="1"/>
    <col min="10760" max="10760" width="16.85546875" customWidth="1"/>
    <col min="10761" max="10761" width="13.7109375" customWidth="1"/>
    <col min="10762" max="10762" width="14.28515625" customWidth="1"/>
    <col min="10763" max="10763" width="13" customWidth="1"/>
    <col min="10764" max="10764" width="20.42578125" customWidth="1"/>
    <col min="11009" max="11009" width="4.7109375" customWidth="1"/>
    <col min="11010" max="11010" width="21.42578125" customWidth="1"/>
    <col min="11011" max="11011" width="12" customWidth="1"/>
    <col min="11012" max="11012" width="21" customWidth="1"/>
    <col min="11013" max="11013" width="11" customWidth="1"/>
    <col min="11014" max="11014" width="6.140625" customWidth="1"/>
    <col min="11015" max="11015" width="15.7109375" customWidth="1"/>
    <col min="11016" max="11016" width="16.85546875" customWidth="1"/>
    <col min="11017" max="11017" width="13.7109375" customWidth="1"/>
    <col min="11018" max="11018" width="14.28515625" customWidth="1"/>
    <col min="11019" max="11019" width="13" customWidth="1"/>
    <col min="11020" max="11020" width="20.42578125" customWidth="1"/>
    <col min="11265" max="11265" width="4.7109375" customWidth="1"/>
    <col min="11266" max="11266" width="21.42578125" customWidth="1"/>
    <col min="11267" max="11267" width="12" customWidth="1"/>
    <col min="11268" max="11268" width="21" customWidth="1"/>
    <col min="11269" max="11269" width="11" customWidth="1"/>
    <col min="11270" max="11270" width="6.140625" customWidth="1"/>
    <col min="11271" max="11271" width="15.7109375" customWidth="1"/>
    <col min="11272" max="11272" width="16.85546875" customWidth="1"/>
    <col min="11273" max="11273" width="13.7109375" customWidth="1"/>
    <col min="11274" max="11274" width="14.28515625" customWidth="1"/>
    <col min="11275" max="11275" width="13" customWidth="1"/>
    <col min="11276" max="11276" width="20.42578125" customWidth="1"/>
    <col min="11521" max="11521" width="4.7109375" customWidth="1"/>
    <col min="11522" max="11522" width="21.42578125" customWidth="1"/>
    <col min="11523" max="11523" width="12" customWidth="1"/>
    <col min="11524" max="11524" width="21" customWidth="1"/>
    <col min="11525" max="11525" width="11" customWidth="1"/>
    <col min="11526" max="11526" width="6.140625" customWidth="1"/>
    <col min="11527" max="11527" width="15.7109375" customWidth="1"/>
    <col min="11528" max="11528" width="16.85546875" customWidth="1"/>
    <col min="11529" max="11529" width="13.7109375" customWidth="1"/>
    <col min="11530" max="11530" width="14.28515625" customWidth="1"/>
    <col min="11531" max="11531" width="13" customWidth="1"/>
    <col min="11532" max="11532" width="20.42578125" customWidth="1"/>
    <col min="11777" max="11777" width="4.7109375" customWidth="1"/>
    <col min="11778" max="11778" width="21.42578125" customWidth="1"/>
    <col min="11779" max="11779" width="12" customWidth="1"/>
    <col min="11780" max="11780" width="21" customWidth="1"/>
    <col min="11781" max="11781" width="11" customWidth="1"/>
    <col min="11782" max="11782" width="6.140625" customWidth="1"/>
    <col min="11783" max="11783" width="15.7109375" customWidth="1"/>
    <col min="11784" max="11784" width="16.85546875" customWidth="1"/>
    <col min="11785" max="11785" width="13.7109375" customWidth="1"/>
    <col min="11786" max="11786" width="14.28515625" customWidth="1"/>
    <col min="11787" max="11787" width="13" customWidth="1"/>
    <col min="11788" max="11788" width="20.42578125" customWidth="1"/>
    <col min="12033" max="12033" width="4.7109375" customWidth="1"/>
    <col min="12034" max="12034" width="21.42578125" customWidth="1"/>
    <col min="12035" max="12035" width="12" customWidth="1"/>
    <col min="12036" max="12036" width="21" customWidth="1"/>
    <col min="12037" max="12037" width="11" customWidth="1"/>
    <col min="12038" max="12038" width="6.140625" customWidth="1"/>
    <col min="12039" max="12039" width="15.7109375" customWidth="1"/>
    <col min="12040" max="12040" width="16.85546875" customWidth="1"/>
    <col min="12041" max="12041" width="13.7109375" customWidth="1"/>
    <col min="12042" max="12042" width="14.28515625" customWidth="1"/>
    <col min="12043" max="12043" width="13" customWidth="1"/>
    <col min="12044" max="12044" width="20.42578125" customWidth="1"/>
    <col min="12289" max="12289" width="4.7109375" customWidth="1"/>
    <col min="12290" max="12290" width="21.42578125" customWidth="1"/>
    <col min="12291" max="12291" width="12" customWidth="1"/>
    <col min="12292" max="12292" width="21" customWidth="1"/>
    <col min="12293" max="12293" width="11" customWidth="1"/>
    <col min="12294" max="12294" width="6.140625" customWidth="1"/>
    <col min="12295" max="12295" width="15.7109375" customWidth="1"/>
    <col min="12296" max="12296" width="16.85546875" customWidth="1"/>
    <col min="12297" max="12297" width="13.7109375" customWidth="1"/>
    <col min="12298" max="12298" width="14.28515625" customWidth="1"/>
    <col min="12299" max="12299" width="13" customWidth="1"/>
    <col min="12300" max="12300" width="20.42578125" customWidth="1"/>
    <col min="12545" max="12545" width="4.7109375" customWidth="1"/>
    <col min="12546" max="12546" width="21.42578125" customWidth="1"/>
    <col min="12547" max="12547" width="12" customWidth="1"/>
    <col min="12548" max="12548" width="21" customWidth="1"/>
    <col min="12549" max="12549" width="11" customWidth="1"/>
    <col min="12550" max="12550" width="6.140625" customWidth="1"/>
    <col min="12551" max="12551" width="15.7109375" customWidth="1"/>
    <col min="12552" max="12552" width="16.85546875" customWidth="1"/>
    <col min="12553" max="12553" width="13.7109375" customWidth="1"/>
    <col min="12554" max="12554" width="14.28515625" customWidth="1"/>
    <col min="12555" max="12555" width="13" customWidth="1"/>
    <col min="12556" max="12556" width="20.42578125" customWidth="1"/>
    <col min="12801" max="12801" width="4.7109375" customWidth="1"/>
    <col min="12802" max="12802" width="21.42578125" customWidth="1"/>
    <col min="12803" max="12803" width="12" customWidth="1"/>
    <col min="12804" max="12804" width="21" customWidth="1"/>
    <col min="12805" max="12805" width="11" customWidth="1"/>
    <col min="12806" max="12806" width="6.140625" customWidth="1"/>
    <col min="12807" max="12807" width="15.7109375" customWidth="1"/>
    <col min="12808" max="12808" width="16.85546875" customWidth="1"/>
    <col min="12809" max="12809" width="13.7109375" customWidth="1"/>
    <col min="12810" max="12810" width="14.28515625" customWidth="1"/>
    <col min="12811" max="12811" width="13" customWidth="1"/>
    <col min="12812" max="12812" width="20.42578125" customWidth="1"/>
    <col min="13057" max="13057" width="4.7109375" customWidth="1"/>
    <col min="13058" max="13058" width="21.42578125" customWidth="1"/>
    <col min="13059" max="13059" width="12" customWidth="1"/>
    <col min="13060" max="13060" width="21" customWidth="1"/>
    <col min="13061" max="13061" width="11" customWidth="1"/>
    <col min="13062" max="13062" width="6.140625" customWidth="1"/>
    <col min="13063" max="13063" width="15.7109375" customWidth="1"/>
    <col min="13064" max="13064" width="16.85546875" customWidth="1"/>
    <col min="13065" max="13065" width="13.7109375" customWidth="1"/>
    <col min="13066" max="13066" width="14.28515625" customWidth="1"/>
    <col min="13067" max="13067" width="13" customWidth="1"/>
    <col min="13068" max="13068" width="20.42578125" customWidth="1"/>
    <col min="13313" max="13313" width="4.7109375" customWidth="1"/>
    <col min="13314" max="13314" width="21.42578125" customWidth="1"/>
    <col min="13315" max="13315" width="12" customWidth="1"/>
    <col min="13316" max="13316" width="21" customWidth="1"/>
    <col min="13317" max="13317" width="11" customWidth="1"/>
    <col min="13318" max="13318" width="6.140625" customWidth="1"/>
    <col min="13319" max="13319" width="15.7109375" customWidth="1"/>
    <col min="13320" max="13320" width="16.85546875" customWidth="1"/>
    <col min="13321" max="13321" width="13.7109375" customWidth="1"/>
    <col min="13322" max="13322" width="14.28515625" customWidth="1"/>
    <col min="13323" max="13323" width="13" customWidth="1"/>
    <col min="13324" max="13324" width="20.42578125" customWidth="1"/>
    <col min="13569" max="13569" width="4.7109375" customWidth="1"/>
    <col min="13570" max="13570" width="21.42578125" customWidth="1"/>
    <col min="13571" max="13571" width="12" customWidth="1"/>
    <col min="13572" max="13572" width="21" customWidth="1"/>
    <col min="13573" max="13573" width="11" customWidth="1"/>
    <col min="13574" max="13574" width="6.140625" customWidth="1"/>
    <col min="13575" max="13575" width="15.7109375" customWidth="1"/>
    <col min="13576" max="13576" width="16.85546875" customWidth="1"/>
    <col min="13577" max="13577" width="13.7109375" customWidth="1"/>
    <col min="13578" max="13578" width="14.28515625" customWidth="1"/>
    <col min="13579" max="13579" width="13" customWidth="1"/>
    <col min="13580" max="13580" width="20.42578125" customWidth="1"/>
    <col min="13825" max="13825" width="4.7109375" customWidth="1"/>
    <col min="13826" max="13826" width="21.42578125" customWidth="1"/>
    <col min="13827" max="13827" width="12" customWidth="1"/>
    <col min="13828" max="13828" width="21" customWidth="1"/>
    <col min="13829" max="13829" width="11" customWidth="1"/>
    <col min="13830" max="13830" width="6.140625" customWidth="1"/>
    <col min="13831" max="13831" width="15.7109375" customWidth="1"/>
    <col min="13832" max="13832" width="16.85546875" customWidth="1"/>
    <col min="13833" max="13833" width="13.7109375" customWidth="1"/>
    <col min="13834" max="13834" width="14.28515625" customWidth="1"/>
    <col min="13835" max="13835" width="13" customWidth="1"/>
    <col min="13836" max="13836" width="20.42578125" customWidth="1"/>
    <col min="14081" max="14081" width="4.7109375" customWidth="1"/>
    <col min="14082" max="14082" width="21.42578125" customWidth="1"/>
    <col min="14083" max="14083" width="12" customWidth="1"/>
    <col min="14084" max="14084" width="21" customWidth="1"/>
    <col min="14085" max="14085" width="11" customWidth="1"/>
    <col min="14086" max="14086" width="6.140625" customWidth="1"/>
    <col min="14087" max="14087" width="15.7109375" customWidth="1"/>
    <col min="14088" max="14088" width="16.85546875" customWidth="1"/>
    <col min="14089" max="14089" width="13.7109375" customWidth="1"/>
    <col min="14090" max="14090" width="14.28515625" customWidth="1"/>
    <col min="14091" max="14091" width="13" customWidth="1"/>
    <col min="14092" max="14092" width="20.42578125" customWidth="1"/>
    <col min="14337" max="14337" width="4.7109375" customWidth="1"/>
    <col min="14338" max="14338" width="21.42578125" customWidth="1"/>
    <col min="14339" max="14339" width="12" customWidth="1"/>
    <col min="14340" max="14340" width="21" customWidth="1"/>
    <col min="14341" max="14341" width="11" customWidth="1"/>
    <col min="14342" max="14342" width="6.140625" customWidth="1"/>
    <col min="14343" max="14343" width="15.7109375" customWidth="1"/>
    <col min="14344" max="14344" width="16.85546875" customWidth="1"/>
    <col min="14345" max="14345" width="13.7109375" customWidth="1"/>
    <col min="14346" max="14346" width="14.28515625" customWidth="1"/>
    <col min="14347" max="14347" width="13" customWidth="1"/>
    <col min="14348" max="14348" width="20.42578125" customWidth="1"/>
    <col min="14593" max="14593" width="4.7109375" customWidth="1"/>
    <col min="14594" max="14594" width="21.42578125" customWidth="1"/>
    <col min="14595" max="14595" width="12" customWidth="1"/>
    <col min="14596" max="14596" width="21" customWidth="1"/>
    <col min="14597" max="14597" width="11" customWidth="1"/>
    <col min="14598" max="14598" width="6.140625" customWidth="1"/>
    <col min="14599" max="14599" width="15.7109375" customWidth="1"/>
    <col min="14600" max="14600" width="16.85546875" customWidth="1"/>
    <col min="14601" max="14601" width="13.7109375" customWidth="1"/>
    <col min="14602" max="14602" width="14.28515625" customWidth="1"/>
    <col min="14603" max="14603" width="13" customWidth="1"/>
    <col min="14604" max="14604" width="20.42578125" customWidth="1"/>
    <col min="14849" max="14849" width="4.7109375" customWidth="1"/>
    <col min="14850" max="14850" width="21.42578125" customWidth="1"/>
    <col min="14851" max="14851" width="12" customWidth="1"/>
    <col min="14852" max="14852" width="21" customWidth="1"/>
    <col min="14853" max="14853" width="11" customWidth="1"/>
    <col min="14854" max="14854" width="6.140625" customWidth="1"/>
    <col min="14855" max="14855" width="15.7109375" customWidth="1"/>
    <col min="14856" max="14856" width="16.85546875" customWidth="1"/>
    <col min="14857" max="14857" width="13.7109375" customWidth="1"/>
    <col min="14858" max="14858" width="14.28515625" customWidth="1"/>
    <col min="14859" max="14859" width="13" customWidth="1"/>
    <col min="14860" max="14860" width="20.42578125" customWidth="1"/>
    <col min="15105" max="15105" width="4.7109375" customWidth="1"/>
    <col min="15106" max="15106" width="21.42578125" customWidth="1"/>
    <col min="15107" max="15107" width="12" customWidth="1"/>
    <col min="15108" max="15108" width="21" customWidth="1"/>
    <col min="15109" max="15109" width="11" customWidth="1"/>
    <col min="15110" max="15110" width="6.140625" customWidth="1"/>
    <col min="15111" max="15111" width="15.7109375" customWidth="1"/>
    <col min="15112" max="15112" width="16.85546875" customWidth="1"/>
    <col min="15113" max="15113" width="13.7109375" customWidth="1"/>
    <col min="15114" max="15114" width="14.28515625" customWidth="1"/>
    <col min="15115" max="15115" width="13" customWidth="1"/>
    <col min="15116" max="15116" width="20.42578125" customWidth="1"/>
    <col min="15361" max="15361" width="4.7109375" customWidth="1"/>
    <col min="15362" max="15362" width="21.42578125" customWidth="1"/>
    <col min="15363" max="15363" width="12" customWidth="1"/>
    <col min="15364" max="15364" width="21" customWidth="1"/>
    <col min="15365" max="15365" width="11" customWidth="1"/>
    <col min="15366" max="15366" width="6.140625" customWidth="1"/>
    <col min="15367" max="15367" width="15.7109375" customWidth="1"/>
    <col min="15368" max="15368" width="16.85546875" customWidth="1"/>
    <col min="15369" max="15369" width="13.7109375" customWidth="1"/>
    <col min="15370" max="15370" width="14.28515625" customWidth="1"/>
    <col min="15371" max="15371" width="13" customWidth="1"/>
    <col min="15372" max="15372" width="20.42578125" customWidth="1"/>
    <col min="15617" max="15617" width="4.7109375" customWidth="1"/>
    <col min="15618" max="15618" width="21.42578125" customWidth="1"/>
    <col min="15619" max="15619" width="12" customWidth="1"/>
    <col min="15620" max="15620" width="21" customWidth="1"/>
    <col min="15621" max="15621" width="11" customWidth="1"/>
    <col min="15622" max="15622" width="6.140625" customWidth="1"/>
    <col min="15623" max="15623" width="15.7109375" customWidth="1"/>
    <col min="15624" max="15624" width="16.85546875" customWidth="1"/>
    <col min="15625" max="15625" width="13.7109375" customWidth="1"/>
    <col min="15626" max="15626" width="14.28515625" customWidth="1"/>
    <col min="15627" max="15627" width="13" customWidth="1"/>
    <col min="15628" max="15628" width="20.42578125" customWidth="1"/>
    <col min="15873" max="15873" width="4.7109375" customWidth="1"/>
    <col min="15874" max="15874" width="21.42578125" customWidth="1"/>
    <col min="15875" max="15875" width="12" customWidth="1"/>
    <col min="15876" max="15876" width="21" customWidth="1"/>
    <col min="15877" max="15877" width="11" customWidth="1"/>
    <col min="15878" max="15878" width="6.140625" customWidth="1"/>
    <col min="15879" max="15879" width="15.7109375" customWidth="1"/>
    <col min="15880" max="15880" width="16.85546875" customWidth="1"/>
    <col min="15881" max="15881" width="13.7109375" customWidth="1"/>
    <col min="15882" max="15882" width="14.28515625" customWidth="1"/>
    <col min="15883" max="15883" width="13" customWidth="1"/>
    <col min="15884" max="15884" width="20.42578125" customWidth="1"/>
    <col min="16129" max="16129" width="4.7109375" customWidth="1"/>
    <col min="16130" max="16130" width="21.42578125" customWidth="1"/>
    <col min="16131" max="16131" width="12" customWidth="1"/>
    <col min="16132" max="16132" width="21" customWidth="1"/>
    <col min="16133" max="16133" width="11" customWidth="1"/>
    <col min="16134" max="16134" width="6.140625" customWidth="1"/>
    <col min="16135" max="16135" width="15.7109375" customWidth="1"/>
    <col min="16136" max="16136" width="16.85546875" customWidth="1"/>
    <col min="16137" max="16137" width="13.7109375" customWidth="1"/>
    <col min="16138" max="16138" width="14.28515625" customWidth="1"/>
    <col min="16139" max="16139" width="13" customWidth="1"/>
    <col min="16140" max="16140" width="20.42578125" customWidth="1"/>
  </cols>
  <sheetData>
    <row r="1" spans="1:12">
      <c r="H1" s="3"/>
      <c r="I1" s="3"/>
      <c r="J1" s="4"/>
      <c r="K1" s="4"/>
    </row>
    <row r="2" spans="1:12">
      <c r="I2" s="3" t="s">
        <v>0</v>
      </c>
      <c r="J2" s="3"/>
    </row>
    <row r="3" spans="1:12">
      <c r="I3" s="3" t="s">
        <v>1</v>
      </c>
      <c r="J3" s="3"/>
    </row>
    <row r="4" spans="1:12">
      <c r="H4" s="3" t="s">
        <v>2</v>
      </c>
      <c r="I4" s="6"/>
      <c r="J4" s="6"/>
      <c r="K4" s="6"/>
    </row>
    <row r="5" spans="1:12">
      <c r="I5" s="3" t="s">
        <v>3</v>
      </c>
      <c r="J5" s="3"/>
    </row>
    <row r="6" spans="1:12">
      <c r="G6" s="7"/>
      <c r="H6" s="8"/>
    </row>
    <row r="7" spans="1:12">
      <c r="D7"/>
      <c r="I7" s="10"/>
      <c r="J7" s="11"/>
      <c r="K7" s="12"/>
    </row>
    <row r="8" spans="1:12">
      <c r="A8" s="13"/>
      <c r="B8" s="13"/>
      <c r="C8" s="13"/>
      <c r="D8" s="14" t="s">
        <v>4</v>
      </c>
      <c r="E8" s="13"/>
      <c r="F8" s="13"/>
      <c r="G8" s="15"/>
      <c r="H8" s="16"/>
      <c r="I8" s="17"/>
      <c r="J8" s="18"/>
      <c r="K8" s="19"/>
    </row>
    <row r="9" spans="1:12" ht="15.75" thickBot="1">
      <c r="A9" s="13"/>
      <c r="B9" s="19"/>
      <c r="C9" s="19"/>
      <c r="D9" s="19" t="s">
        <v>2</v>
      </c>
      <c r="E9" s="19"/>
      <c r="F9" s="19"/>
      <c r="G9" s="20"/>
      <c r="H9" s="21"/>
      <c r="I9" s="17"/>
      <c r="J9" s="18"/>
      <c r="K9" s="19"/>
    </row>
    <row r="10" spans="1:12" s="1" customFormat="1" ht="54">
      <c r="A10" s="22" t="s">
        <v>5</v>
      </c>
      <c r="B10" s="23" t="s">
        <v>6</v>
      </c>
      <c r="C10" s="23" t="s">
        <v>7</v>
      </c>
      <c r="D10" s="23" t="s">
        <v>8</v>
      </c>
      <c r="E10" s="23" t="s">
        <v>9</v>
      </c>
      <c r="F10" s="23" t="s">
        <v>10</v>
      </c>
      <c r="G10" s="24" t="s">
        <v>11</v>
      </c>
      <c r="H10" s="25" t="s">
        <v>12</v>
      </c>
      <c r="I10" s="23" t="s">
        <v>13</v>
      </c>
      <c r="J10" s="26" t="s">
        <v>14</v>
      </c>
      <c r="K10" s="23" t="s">
        <v>15</v>
      </c>
    </row>
    <row r="11" spans="1:12" s="1" customFormat="1">
      <c r="A11" s="27">
        <v>1</v>
      </c>
      <c r="B11" s="27">
        <v>2</v>
      </c>
      <c r="C11" s="27">
        <v>3</v>
      </c>
      <c r="D11" s="27">
        <v>4</v>
      </c>
      <c r="E11" s="27">
        <v>5</v>
      </c>
      <c r="F11" s="27">
        <v>6</v>
      </c>
      <c r="G11" s="28">
        <v>7</v>
      </c>
      <c r="H11" s="29">
        <v>8</v>
      </c>
      <c r="I11" s="27">
        <v>9</v>
      </c>
      <c r="J11" s="28">
        <v>10</v>
      </c>
      <c r="K11" s="27">
        <v>11</v>
      </c>
    </row>
    <row r="12" spans="1:12" s="36" customFormat="1" ht="57">
      <c r="A12" s="30">
        <v>1</v>
      </c>
      <c r="B12" s="31" t="s">
        <v>16</v>
      </c>
      <c r="C12" s="32" t="s">
        <v>17</v>
      </c>
      <c r="D12" s="30" t="s">
        <v>18</v>
      </c>
      <c r="E12" s="30" t="s">
        <v>19</v>
      </c>
      <c r="F12" s="30">
        <v>28</v>
      </c>
      <c r="G12" s="33">
        <v>2006</v>
      </c>
      <c r="H12" s="34" t="s">
        <v>20</v>
      </c>
      <c r="I12" s="30" t="s">
        <v>21</v>
      </c>
      <c r="J12" s="35">
        <v>56168</v>
      </c>
      <c r="K12" s="35">
        <f>J12</f>
        <v>56168</v>
      </c>
    </row>
    <row r="13" spans="1:12" s="36" customFormat="1" ht="45.75">
      <c r="A13" s="30">
        <v>2</v>
      </c>
      <c r="B13" s="37" t="s">
        <v>22</v>
      </c>
      <c r="C13" s="32" t="s">
        <v>17</v>
      </c>
      <c r="D13" s="31" t="s">
        <v>23</v>
      </c>
      <c r="E13" s="30" t="s">
        <v>19</v>
      </c>
      <c r="F13" s="30">
        <v>28</v>
      </c>
      <c r="G13" s="33">
        <v>165000</v>
      </c>
      <c r="H13" s="34" t="s">
        <v>20</v>
      </c>
      <c r="I13" s="30" t="s">
        <v>21</v>
      </c>
      <c r="J13" s="35">
        <v>4620000</v>
      </c>
      <c r="K13" s="35">
        <f>J13</f>
        <v>4620000</v>
      </c>
    </row>
    <row r="14" spans="1:12" s="36" customFormat="1">
      <c r="A14" s="30">
        <v>3</v>
      </c>
      <c r="B14" s="37" t="s">
        <v>24</v>
      </c>
      <c r="C14" s="32"/>
      <c r="D14" s="37"/>
      <c r="E14" s="30"/>
      <c r="F14" s="30"/>
      <c r="G14" s="33"/>
      <c r="H14" s="38"/>
      <c r="I14" s="30"/>
      <c r="J14" s="35"/>
      <c r="K14" s="35"/>
      <c r="L14" s="36">
        <v>1</v>
      </c>
    </row>
    <row r="15" spans="1:12" s="36" customFormat="1" ht="34.5">
      <c r="A15" s="30">
        <v>4</v>
      </c>
      <c r="B15" s="37" t="s">
        <v>25</v>
      </c>
      <c r="C15" s="32" t="s">
        <v>17</v>
      </c>
      <c r="D15" s="37" t="s">
        <v>26</v>
      </c>
      <c r="E15" s="30" t="s">
        <v>27</v>
      </c>
      <c r="F15" s="30">
        <v>1</v>
      </c>
      <c r="G15" s="33">
        <v>375004</v>
      </c>
      <c r="H15" s="38" t="s">
        <v>28</v>
      </c>
      <c r="I15" s="30" t="s">
        <v>29</v>
      </c>
      <c r="J15" s="35">
        <v>375004</v>
      </c>
      <c r="K15" s="35">
        <f t="shared" ref="K15:K78" si="0">J15*1.12</f>
        <v>420004.48000000004</v>
      </c>
    </row>
    <row r="16" spans="1:12" s="36" customFormat="1" ht="34.5">
      <c r="A16" s="30">
        <v>5</v>
      </c>
      <c r="B16" s="32" t="s">
        <v>30</v>
      </c>
      <c r="C16" s="32" t="s">
        <v>17</v>
      </c>
      <c r="D16" s="32" t="s">
        <v>31</v>
      </c>
      <c r="E16" s="32" t="s">
        <v>32</v>
      </c>
      <c r="F16" s="30">
        <v>200</v>
      </c>
      <c r="G16" s="33">
        <v>500</v>
      </c>
      <c r="H16" s="34" t="s">
        <v>33</v>
      </c>
      <c r="I16" s="30" t="s">
        <v>21</v>
      </c>
      <c r="J16" s="35">
        <v>100000</v>
      </c>
      <c r="K16" s="35">
        <f t="shared" si="0"/>
        <v>112000.00000000001</v>
      </c>
    </row>
    <row r="17" spans="1:12" s="36" customFormat="1">
      <c r="A17" s="30">
        <v>6</v>
      </c>
      <c r="B17" s="37" t="s">
        <v>24</v>
      </c>
      <c r="C17" s="39"/>
      <c r="D17" s="39"/>
      <c r="E17" s="39"/>
      <c r="F17" s="40"/>
      <c r="G17" s="41"/>
      <c r="H17" s="42"/>
      <c r="I17" s="40"/>
      <c r="J17" s="43"/>
      <c r="K17" s="43"/>
      <c r="L17" s="36">
        <v>1</v>
      </c>
    </row>
    <row r="18" spans="1:12" s="36" customFormat="1">
      <c r="A18" s="30">
        <v>7</v>
      </c>
      <c r="B18" s="37" t="s">
        <v>24</v>
      </c>
      <c r="C18" s="32"/>
      <c r="D18" s="32"/>
      <c r="E18" s="32"/>
      <c r="F18" s="30"/>
      <c r="G18" s="33"/>
      <c r="H18" s="34"/>
      <c r="I18" s="30"/>
      <c r="J18" s="35"/>
      <c r="K18" s="35"/>
      <c r="L18" s="36">
        <v>1</v>
      </c>
    </row>
    <row r="19" spans="1:12" s="36" customFormat="1">
      <c r="A19" s="30">
        <v>8</v>
      </c>
      <c r="B19" s="37" t="s">
        <v>24</v>
      </c>
      <c r="C19" s="32"/>
      <c r="D19" s="32"/>
      <c r="E19" s="32"/>
      <c r="F19" s="30"/>
      <c r="G19" s="33"/>
      <c r="H19" s="34"/>
      <c r="I19" s="30"/>
      <c r="J19" s="35"/>
      <c r="K19" s="35"/>
      <c r="L19" s="36">
        <v>1</v>
      </c>
    </row>
    <row r="20" spans="1:12" s="36" customFormat="1">
      <c r="A20" s="30">
        <v>9</v>
      </c>
      <c r="B20" s="37" t="s">
        <v>24</v>
      </c>
      <c r="C20" s="32"/>
      <c r="D20" s="32"/>
      <c r="E20" s="32"/>
      <c r="F20" s="30"/>
      <c r="G20" s="33"/>
      <c r="H20" s="34"/>
      <c r="I20" s="30"/>
      <c r="J20" s="35"/>
      <c r="K20" s="35"/>
      <c r="L20" s="36">
        <v>1</v>
      </c>
    </row>
    <row r="21" spans="1:12" s="36" customFormat="1">
      <c r="A21" s="30">
        <v>10</v>
      </c>
      <c r="B21" s="37" t="s">
        <v>24</v>
      </c>
      <c r="C21" s="32"/>
      <c r="D21" s="32"/>
      <c r="E21" s="32"/>
      <c r="F21" s="30"/>
      <c r="G21" s="33"/>
      <c r="H21" s="34"/>
      <c r="I21" s="30"/>
      <c r="J21" s="35"/>
      <c r="K21" s="35"/>
      <c r="L21" s="36">
        <v>1</v>
      </c>
    </row>
    <row r="22" spans="1:12" s="36" customFormat="1">
      <c r="A22" s="30">
        <v>11</v>
      </c>
      <c r="B22" s="37" t="s">
        <v>24</v>
      </c>
      <c r="C22" s="32"/>
      <c r="D22" s="32"/>
      <c r="E22" s="32"/>
      <c r="F22" s="30"/>
      <c r="G22" s="33"/>
      <c r="H22" s="34"/>
      <c r="I22" s="30"/>
      <c r="J22" s="35"/>
      <c r="K22" s="35"/>
      <c r="L22" s="36">
        <v>1</v>
      </c>
    </row>
    <row r="23" spans="1:12" s="36" customFormat="1">
      <c r="A23" s="30">
        <v>12</v>
      </c>
      <c r="B23" s="37" t="s">
        <v>24</v>
      </c>
      <c r="C23" s="32"/>
      <c r="D23" s="32"/>
      <c r="E23" s="32"/>
      <c r="F23" s="30"/>
      <c r="G23" s="33"/>
      <c r="H23" s="34"/>
      <c r="I23" s="30"/>
      <c r="J23" s="35"/>
      <c r="K23" s="35"/>
      <c r="L23" s="36">
        <v>1</v>
      </c>
    </row>
    <row r="24" spans="1:12" s="36" customFormat="1">
      <c r="A24" s="30">
        <v>13</v>
      </c>
      <c r="B24" s="37" t="s">
        <v>24</v>
      </c>
      <c r="C24" s="32"/>
      <c r="D24" s="32"/>
      <c r="E24" s="32"/>
      <c r="F24" s="30"/>
      <c r="G24" s="33"/>
      <c r="H24" s="34"/>
      <c r="I24" s="30"/>
      <c r="J24" s="35"/>
      <c r="K24" s="35"/>
      <c r="L24" s="36">
        <v>1</v>
      </c>
    </row>
    <row r="25" spans="1:12" s="36" customFormat="1">
      <c r="A25" s="30">
        <v>14</v>
      </c>
      <c r="B25" s="37" t="s">
        <v>24</v>
      </c>
      <c r="C25" s="32"/>
      <c r="D25" s="32"/>
      <c r="E25" s="32"/>
      <c r="F25" s="30"/>
      <c r="G25" s="33"/>
      <c r="H25" s="34"/>
      <c r="I25" s="30"/>
      <c r="J25" s="35"/>
      <c r="K25" s="35"/>
      <c r="L25" s="36">
        <v>1</v>
      </c>
    </row>
    <row r="26" spans="1:12" s="36" customFormat="1">
      <c r="A26" s="30">
        <v>15</v>
      </c>
      <c r="B26" s="37" t="s">
        <v>24</v>
      </c>
      <c r="C26" s="32"/>
      <c r="D26" s="32"/>
      <c r="E26" s="32"/>
      <c r="F26" s="30"/>
      <c r="G26" s="33"/>
      <c r="H26" s="34"/>
      <c r="I26" s="30"/>
      <c r="J26" s="35"/>
      <c r="K26" s="35"/>
      <c r="L26" s="36">
        <v>1</v>
      </c>
    </row>
    <row r="27" spans="1:12" s="36" customFormat="1" ht="34.5">
      <c r="A27" s="30">
        <v>16</v>
      </c>
      <c r="B27" s="32" t="s">
        <v>34</v>
      </c>
      <c r="C27" s="32" t="s">
        <v>35</v>
      </c>
      <c r="D27" s="32" t="s">
        <v>34</v>
      </c>
      <c r="E27" s="32" t="s">
        <v>36</v>
      </c>
      <c r="F27" s="30">
        <v>1</v>
      </c>
      <c r="G27" s="33">
        <v>388320</v>
      </c>
      <c r="H27" s="34" t="s">
        <v>37</v>
      </c>
      <c r="I27" s="30" t="s">
        <v>21</v>
      </c>
      <c r="J27" s="35">
        <v>388320</v>
      </c>
      <c r="K27" s="35">
        <f>J27*1.12</f>
        <v>434918.40000000002</v>
      </c>
    </row>
    <row r="28" spans="1:12" s="36" customFormat="1" ht="34.5">
      <c r="A28" s="30">
        <v>17</v>
      </c>
      <c r="B28" s="44" t="s">
        <v>38</v>
      </c>
      <c r="C28" s="32" t="s">
        <v>35</v>
      </c>
      <c r="D28" s="45" t="s">
        <v>39</v>
      </c>
      <c r="E28" s="46" t="s">
        <v>40</v>
      </c>
      <c r="F28" s="46">
        <v>12</v>
      </c>
      <c r="G28" s="47">
        <v>26786</v>
      </c>
      <c r="H28" s="34" t="s">
        <v>37</v>
      </c>
      <c r="I28" s="30" t="s">
        <v>41</v>
      </c>
      <c r="J28" s="48">
        <f>G28</f>
        <v>26786</v>
      </c>
      <c r="K28" s="48">
        <f>J28*1.12</f>
        <v>30000.320000000003</v>
      </c>
    </row>
    <row r="29" spans="1:12" s="36" customFormat="1">
      <c r="A29" s="30">
        <v>18</v>
      </c>
      <c r="B29" s="37" t="s">
        <v>24</v>
      </c>
      <c r="C29" s="32"/>
      <c r="D29" s="32"/>
      <c r="E29" s="32"/>
      <c r="F29" s="30"/>
      <c r="G29" s="33"/>
      <c r="H29" s="34"/>
      <c r="I29" s="30"/>
      <c r="J29" s="35"/>
      <c r="K29" s="35"/>
      <c r="L29" s="36">
        <v>1</v>
      </c>
    </row>
    <row r="30" spans="1:12" s="36" customFormat="1">
      <c r="A30" s="30">
        <v>19</v>
      </c>
      <c r="B30" s="37" t="s">
        <v>24</v>
      </c>
      <c r="C30" s="32"/>
      <c r="D30" s="49"/>
      <c r="E30" s="50"/>
      <c r="F30" s="30"/>
      <c r="G30" s="51"/>
      <c r="H30" s="34"/>
      <c r="I30" s="30"/>
      <c r="J30" s="52"/>
      <c r="K30" s="35"/>
      <c r="L30" s="36">
        <v>1</v>
      </c>
    </row>
    <row r="31" spans="1:12" s="36" customFormat="1">
      <c r="A31" s="30">
        <v>20</v>
      </c>
      <c r="B31" s="37" t="s">
        <v>24</v>
      </c>
      <c r="C31" s="32"/>
      <c r="D31" s="53"/>
      <c r="E31" s="50"/>
      <c r="F31" s="30"/>
      <c r="G31" s="51"/>
      <c r="H31" s="34"/>
      <c r="I31" s="30"/>
      <c r="J31" s="52"/>
      <c r="K31" s="35"/>
      <c r="L31" s="36">
        <v>1</v>
      </c>
    </row>
    <row r="32" spans="1:12" s="36" customFormat="1">
      <c r="A32" s="30">
        <v>21</v>
      </c>
      <c r="B32" s="37" t="s">
        <v>24</v>
      </c>
      <c r="C32" s="32"/>
      <c r="D32" s="53"/>
      <c r="E32" s="50"/>
      <c r="F32" s="30"/>
      <c r="G32" s="51"/>
      <c r="H32" s="34"/>
      <c r="I32" s="30"/>
      <c r="J32" s="52"/>
      <c r="K32" s="35"/>
      <c r="L32" s="36">
        <v>1</v>
      </c>
    </row>
    <row r="33" spans="1:12" s="36" customFormat="1">
      <c r="A33" s="30">
        <v>22</v>
      </c>
      <c r="B33" s="37" t="s">
        <v>24</v>
      </c>
      <c r="C33" s="32"/>
      <c r="D33" s="50"/>
      <c r="E33" s="50"/>
      <c r="F33" s="30"/>
      <c r="G33" s="51"/>
      <c r="H33" s="34"/>
      <c r="I33" s="30"/>
      <c r="J33" s="52"/>
      <c r="K33" s="35"/>
      <c r="L33" s="36">
        <v>1</v>
      </c>
    </row>
    <row r="34" spans="1:12" s="36" customFormat="1">
      <c r="A34" s="30">
        <v>23</v>
      </c>
      <c r="B34" s="37" t="s">
        <v>24</v>
      </c>
      <c r="C34" s="50"/>
      <c r="D34" s="50"/>
      <c r="E34" s="50"/>
      <c r="F34" s="30"/>
      <c r="G34" s="51"/>
      <c r="H34" s="34"/>
      <c r="I34" s="54"/>
      <c r="J34" s="52"/>
      <c r="K34" s="35"/>
      <c r="L34" s="36">
        <v>1</v>
      </c>
    </row>
    <row r="35" spans="1:12" s="36" customFormat="1">
      <c r="A35" s="30">
        <v>24</v>
      </c>
      <c r="B35" s="37" t="s">
        <v>24</v>
      </c>
      <c r="C35" s="50"/>
      <c r="D35" s="50"/>
      <c r="E35" s="50"/>
      <c r="F35" s="30"/>
      <c r="G35" s="51"/>
      <c r="H35" s="34"/>
      <c r="I35" s="54"/>
      <c r="J35" s="52"/>
      <c r="K35" s="35"/>
      <c r="L35" s="36">
        <v>1</v>
      </c>
    </row>
    <row r="36" spans="1:12" s="36" customFormat="1" ht="34.5">
      <c r="A36" s="30">
        <v>25</v>
      </c>
      <c r="B36" s="32" t="s">
        <v>42</v>
      </c>
      <c r="C36" s="32" t="s">
        <v>35</v>
      </c>
      <c r="D36" s="55" t="s">
        <v>43</v>
      </c>
      <c r="E36" s="32" t="s">
        <v>44</v>
      </c>
      <c r="F36" s="56">
        <v>10</v>
      </c>
      <c r="G36" s="57">
        <v>132</v>
      </c>
      <c r="H36" s="34" t="s">
        <v>45</v>
      </c>
      <c r="I36" s="30" t="s">
        <v>21</v>
      </c>
      <c r="J36" s="58">
        <f>G36*F36</f>
        <v>1320</v>
      </c>
      <c r="K36" s="35">
        <f t="shared" si="0"/>
        <v>1478.4</v>
      </c>
      <c r="L36"/>
    </row>
    <row r="37" spans="1:12" s="36" customFormat="1" ht="34.5">
      <c r="A37" s="30">
        <v>26</v>
      </c>
      <c r="B37" s="32" t="s">
        <v>42</v>
      </c>
      <c r="C37" s="32" t="s">
        <v>35</v>
      </c>
      <c r="D37" s="55" t="s">
        <v>46</v>
      </c>
      <c r="E37" s="32" t="s">
        <v>44</v>
      </c>
      <c r="F37" s="56">
        <v>28</v>
      </c>
      <c r="G37" s="57">
        <f>347/1.12</f>
        <v>309.82142857142856</v>
      </c>
      <c r="H37" s="34" t="s">
        <v>45</v>
      </c>
      <c r="I37" s="30" t="s">
        <v>21</v>
      </c>
      <c r="J37" s="58">
        <f t="shared" ref="J37:J100" si="1">G37*F37</f>
        <v>8675</v>
      </c>
      <c r="K37" s="35">
        <f t="shared" si="0"/>
        <v>9716.0000000000018</v>
      </c>
      <c r="L37"/>
    </row>
    <row r="38" spans="1:12" s="36" customFormat="1" ht="34.5">
      <c r="A38" s="30">
        <v>27</v>
      </c>
      <c r="B38" s="32" t="s">
        <v>42</v>
      </c>
      <c r="C38" s="32" t="s">
        <v>35</v>
      </c>
      <c r="D38" s="55" t="s">
        <v>47</v>
      </c>
      <c r="E38" s="32" t="s">
        <v>44</v>
      </c>
      <c r="F38" s="56">
        <v>56</v>
      </c>
      <c r="G38" s="59">
        <v>500</v>
      </c>
      <c r="H38" s="34" t="s">
        <v>45</v>
      </c>
      <c r="I38" s="30" t="s">
        <v>21</v>
      </c>
      <c r="J38" s="58">
        <f t="shared" si="1"/>
        <v>28000</v>
      </c>
      <c r="K38" s="35">
        <f t="shared" si="0"/>
        <v>31360.000000000004</v>
      </c>
      <c r="L38"/>
    </row>
    <row r="39" spans="1:12" s="36" customFormat="1" ht="34.5">
      <c r="A39" s="30">
        <v>28</v>
      </c>
      <c r="B39" s="32" t="s">
        <v>42</v>
      </c>
      <c r="C39" s="32" t="s">
        <v>35</v>
      </c>
      <c r="D39" s="55" t="s">
        <v>48</v>
      </c>
      <c r="E39" s="32" t="s">
        <v>44</v>
      </c>
      <c r="F39" s="56">
        <v>56</v>
      </c>
      <c r="G39" s="59">
        <v>396</v>
      </c>
      <c r="H39" s="34" t="s">
        <v>45</v>
      </c>
      <c r="I39" s="30" t="s">
        <v>21</v>
      </c>
      <c r="J39" s="58">
        <f t="shared" si="1"/>
        <v>22176</v>
      </c>
      <c r="K39" s="35">
        <f t="shared" si="0"/>
        <v>24837.120000000003</v>
      </c>
      <c r="L39"/>
    </row>
    <row r="40" spans="1:12" s="60" customFormat="1" ht="34.5">
      <c r="A40" s="30">
        <v>29</v>
      </c>
      <c r="B40" s="32" t="s">
        <v>42</v>
      </c>
      <c r="C40" s="32" t="s">
        <v>35</v>
      </c>
      <c r="D40" s="55" t="s">
        <v>49</v>
      </c>
      <c r="E40" s="32" t="s">
        <v>44</v>
      </c>
      <c r="F40" s="56">
        <v>155</v>
      </c>
      <c r="G40" s="57">
        <v>720</v>
      </c>
      <c r="H40" s="34" t="s">
        <v>45</v>
      </c>
      <c r="I40" s="30" t="s">
        <v>21</v>
      </c>
      <c r="J40" s="58">
        <f t="shared" si="1"/>
        <v>111600</v>
      </c>
      <c r="K40" s="35">
        <f t="shared" si="0"/>
        <v>124992.00000000001</v>
      </c>
      <c r="L40"/>
    </row>
    <row r="41" spans="1:12" s="60" customFormat="1" ht="34.5">
      <c r="A41" s="30">
        <v>30</v>
      </c>
      <c r="B41" s="32" t="s">
        <v>42</v>
      </c>
      <c r="C41" s="32" t="s">
        <v>35</v>
      </c>
      <c r="D41" s="55" t="s">
        <v>50</v>
      </c>
      <c r="E41" s="32" t="s">
        <v>44</v>
      </c>
      <c r="F41" s="56">
        <v>56</v>
      </c>
      <c r="G41" s="57">
        <v>1140</v>
      </c>
      <c r="H41" s="34" t="s">
        <v>45</v>
      </c>
      <c r="I41" s="30" t="s">
        <v>21</v>
      </c>
      <c r="J41" s="58">
        <f t="shared" si="1"/>
        <v>63840</v>
      </c>
      <c r="K41" s="35">
        <f t="shared" si="0"/>
        <v>71500.800000000003</v>
      </c>
      <c r="L41"/>
    </row>
    <row r="42" spans="1:12" s="60" customFormat="1" ht="34.5">
      <c r="A42" s="30">
        <v>31</v>
      </c>
      <c r="B42" s="32" t="s">
        <v>42</v>
      </c>
      <c r="C42" s="32" t="s">
        <v>35</v>
      </c>
      <c r="D42" s="55" t="s">
        <v>51</v>
      </c>
      <c r="E42" s="32" t="s">
        <v>44</v>
      </c>
      <c r="F42" s="56">
        <v>15</v>
      </c>
      <c r="G42" s="59">
        <v>620</v>
      </c>
      <c r="H42" s="34" t="s">
        <v>45</v>
      </c>
      <c r="I42" s="32" t="s">
        <v>21</v>
      </c>
      <c r="J42" s="58">
        <f t="shared" si="1"/>
        <v>9300</v>
      </c>
      <c r="K42" s="35">
        <f t="shared" si="0"/>
        <v>10416.000000000002</v>
      </c>
      <c r="L42"/>
    </row>
    <row r="43" spans="1:12" s="60" customFormat="1" ht="34.5">
      <c r="A43" s="30">
        <v>32</v>
      </c>
      <c r="B43" s="32" t="s">
        <v>42</v>
      </c>
      <c r="C43" s="32" t="s">
        <v>35</v>
      </c>
      <c r="D43" s="55" t="s">
        <v>52</v>
      </c>
      <c r="E43" s="32" t="s">
        <v>44</v>
      </c>
      <c r="F43" s="56">
        <v>8</v>
      </c>
      <c r="G43" s="59">
        <v>45</v>
      </c>
      <c r="H43" s="34" t="s">
        <v>45</v>
      </c>
      <c r="I43" s="32" t="s">
        <v>21</v>
      </c>
      <c r="J43" s="58">
        <f t="shared" si="1"/>
        <v>360</v>
      </c>
      <c r="K43" s="35">
        <f t="shared" si="0"/>
        <v>403.20000000000005</v>
      </c>
      <c r="L43"/>
    </row>
    <row r="44" spans="1:12" s="60" customFormat="1" ht="34.5">
      <c r="A44" s="30">
        <v>33</v>
      </c>
      <c r="B44" s="32" t="s">
        <v>42</v>
      </c>
      <c r="C44" s="32" t="s">
        <v>35</v>
      </c>
      <c r="D44" s="55" t="s">
        <v>53</v>
      </c>
      <c r="E44" s="32" t="s">
        <v>44</v>
      </c>
      <c r="F44" s="56">
        <v>33</v>
      </c>
      <c r="G44" s="59">
        <f>6/1.12</f>
        <v>5.3571428571428568</v>
      </c>
      <c r="H44" s="34" t="s">
        <v>45</v>
      </c>
      <c r="I44" s="32" t="s">
        <v>21</v>
      </c>
      <c r="J44" s="58">
        <f t="shared" si="1"/>
        <v>176.78571428571428</v>
      </c>
      <c r="K44" s="35">
        <f t="shared" si="0"/>
        <v>198</v>
      </c>
      <c r="L44"/>
    </row>
    <row r="45" spans="1:12" s="60" customFormat="1" ht="34.5">
      <c r="A45" s="30">
        <v>34</v>
      </c>
      <c r="B45" s="32" t="s">
        <v>42</v>
      </c>
      <c r="C45" s="32" t="s">
        <v>35</v>
      </c>
      <c r="D45" s="55" t="s">
        <v>54</v>
      </c>
      <c r="E45" s="32" t="s">
        <v>44</v>
      </c>
      <c r="F45" s="56">
        <v>28</v>
      </c>
      <c r="G45" s="59">
        <f>30/1.12</f>
        <v>26.785714285714285</v>
      </c>
      <c r="H45" s="34" t="s">
        <v>45</v>
      </c>
      <c r="I45" s="32" t="s">
        <v>21</v>
      </c>
      <c r="J45" s="58">
        <f t="shared" si="1"/>
        <v>750</v>
      </c>
      <c r="K45" s="35">
        <f t="shared" si="0"/>
        <v>840.00000000000011</v>
      </c>
      <c r="L45"/>
    </row>
    <row r="46" spans="1:12" s="60" customFormat="1" ht="34.5">
      <c r="A46" s="30">
        <v>35</v>
      </c>
      <c r="B46" s="32" t="s">
        <v>42</v>
      </c>
      <c r="C46" s="32" t="s">
        <v>35</v>
      </c>
      <c r="D46" s="55" t="s">
        <v>55</v>
      </c>
      <c r="E46" s="32" t="s">
        <v>44</v>
      </c>
      <c r="F46" s="56">
        <v>10</v>
      </c>
      <c r="G46" s="59">
        <f>2186/1.12</f>
        <v>1951.785714285714</v>
      </c>
      <c r="H46" s="34" t="s">
        <v>45</v>
      </c>
      <c r="I46" s="32" t="s">
        <v>21</v>
      </c>
      <c r="J46" s="58">
        <f t="shared" si="1"/>
        <v>19517.857142857141</v>
      </c>
      <c r="K46" s="35">
        <f t="shared" si="0"/>
        <v>21860</v>
      </c>
      <c r="L46"/>
    </row>
    <row r="47" spans="1:12" s="60" customFormat="1" ht="34.5">
      <c r="A47" s="30">
        <v>36</v>
      </c>
      <c r="B47" s="32" t="s">
        <v>42</v>
      </c>
      <c r="C47" s="32" t="s">
        <v>35</v>
      </c>
      <c r="D47" s="55" t="s">
        <v>56</v>
      </c>
      <c r="E47" s="32" t="s">
        <v>44</v>
      </c>
      <c r="F47" s="56">
        <v>10</v>
      </c>
      <c r="G47" s="59">
        <v>2186</v>
      </c>
      <c r="H47" s="34" t="s">
        <v>45</v>
      </c>
      <c r="I47" s="32" t="s">
        <v>21</v>
      </c>
      <c r="J47" s="58">
        <f t="shared" si="1"/>
        <v>21860</v>
      </c>
      <c r="K47" s="35">
        <f t="shared" si="0"/>
        <v>24483.200000000001</v>
      </c>
      <c r="L47"/>
    </row>
    <row r="48" spans="1:12" s="60" customFormat="1" ht="34.5">
      <c r="A48" s="30">
        <v>37</v>
      </c>
      <c r="B48" s="32" t="s">
        <v>42</v>
      </c>
      <c r="C48" s="32" t="s">
        <v>35</v>
      </c>
      <c r="D48" s="55" t="s">
        <v>57</v>
      </c>
      <c r="E48" s="32" t="s">
        <v>44</v>
      </c>
      <c r="F48" s="56">
        <v>8</v>
      </c>
      <c r="G48" s="59">
        <f>170/1.12</f>
        <v>151.78571428571428</v>
      </c>
      <c r="H48" s="34" t="s">
        <v>45</v>
      </c>
      <c r="I48" s="32" t="s">
        <v>21</v>
      </c>
      <c r="J48" s="58">
        <f t="shared" si="1"/>
        <v>1214.2857142857142</v>
      </c>
      <c r="K48" s="35">
        <f t="shared" si="0"/>
        <v>1360</v>
      </c>
      <c r="L48"/>
    </row>
    <row r="49" spans="1:14" s="60" customFormat="1" ht="34.5">
      <c r="A49" s="30">
        <v>38</v>
      </c>
      <c r="B49" s="32" t="s">
        <v>42</v>
      </c>
      <c r="C49" s="32" t="s">
        <v>35</v>
      </c>
      <c r="D49" s="55" t="s">
        <v>58</v>
      </c>
      <c r="E49" s="32" t="s">
        <v>44</v>
      </c>
      <c r="F49" s="56">
        <v>28</v>
      </c>
      <c r="G49" s="59">
        <v>103</v>
      </c>
      <c r="H49" s="34" t="s">
        <v>45</v>
      </c>
      <c r="I49" s="32" t="s">
        <v>21</v>
      </c>
      <c r="J49" s="58">
        <f t="shared" si="1"/>
        <v>2884</v>
      </c>
      <c r="K49" s="35">
        <f t="shared" si="0"/>
        <v>3230.0800000000004</v>
      </c>
      <c r="L49"/>
    </row>
    <row r="50" spans="1:14" s="60" customFormat="1" ht="34.5">
      <c r="A50" s="30">
        <v>39</v>
      </c>
      <c r="B50" s="32" t="s">
        <v>42</v>
      </c>
      <c r="C50" s="32" t="s">
        <v>35</v>
      </c>
      <c r="D50" s="55" t="s">
        <v>59</v>
      </c>
      <c r="E50" s="32" t="s">
        <v>44</v>
      </c>
      <c r="F50" s="56">
        <v>8</v>
      </c>
      <c r="G50" s="59">
        <f>1200/1.12</f>
        <v>1071.4285714285713</v>
      </c>
      <c r="H50" s="34" t="s">
        <v>45</v>
      </c>
      <c r="I50" s="32" t="s">
        <v>21</v>
      </c>
      <c r="J50" s="58">
        <f t="shared" si="1"/>
        <v>8571.4285714285706</v>
      </c>
      <c r="K50" s="35">
        <f t="shared" si="0"/>
        <v>9600</v>
      </c>
      <c r="L50"/>
    </row>
    <row r="51" spans="1:14" s="60" customFormat="1" ht="34.5">
      <c r="A51" s="30">
        <v>40</v>
      </c>
      <c r="B51" s="32" t="s">
        <v>42</v>
      </c>
      <c r="C51" s="32" t="s">
        <v>35</v>
      </c>
      <c r="D51" s="55" t="s">
        <v>60</v>
      </c>
      <c r="E51" s="32" t="s">
        <v>44</v>
      </c>
      <c r="F51" s="56">
        <v>2</v>
      </c>
      <c r="G51" s="59">
        <v>532</v>
      </c>
      <c r="H51" s="34" t="s">
        <v>45</v>
      </c>
      <c r="I51" s="32" t="s">
        <v>21</v>
      </c>
      <c r="J51" s="58">
        <f t="shared" si="1"/>
        <v>1064</v>
      </c>
      <c r="K51" s="35">
        <f t="shared" si="0"/>
        <v>1191.68</v>
      </c>
      <c r="L51"/>
    </row>
    <row r="52" spans="1:14" s="60" customFormat="1" ht="34.5">
      <c r="A52" s="30">
        <v>41</v>
      </c>
      <c r="B52" s="32" t="s">
        <v>42</v>
      </c>
      <c r="C52" s="32" t="s">
        <v>35</v>
      </c>
      <c r="D52" s="55" t="s">
        <v>61</v>
      </c>
      <c r="E52" s="32" t="s">
        <v>44</v>
      </c>
      <c r="F52" s="56">
        <v>560</v>
      </c>
      <c r="G52" s="59">
        <v>26</v>
      </c>
      <c r="H52" s="34" t="s">
        <v>45</v>
      </c>
      <c r="I52" s="32" t="s">
        <v>21</v>
      </c>
      <c r="J52" s="58">
        <f t="shared" si="1"/>
        <v>14560</v>
      </c>
      <c r="K52" s="35">
        <f t="shared" si="0"/>
        <v>16307.2</v>
      </c>
      <c r="L52"/>
    </row>
    <row r="53" spans="1:14" s="60" customFormat="1" ht="34.5">
      <c r="A53" s="30">
        <v>42</v>
      </c>
      <c r="B53" s="32" t="s">
        <v>42</v>
      </c>
      <c r="C53" s="32" t="s">
        <v>35</v>
      </c>
      <c r="D53" s="55" t="s">
        <v>62</v>
      </c>
      <c r="E53" s="32" t="s">
        <v>44</v>
      </c>
      <c r="F53" s="56">
        <v>28</v>
      </c>
      <c r="G53" s="59">
        <v>8.07</v>
      </c>
      <c r="H53" s="34" t="s">
        <v>45</v>
      </c>
      <c r="I53" s="32" t="s">
        <v>21</v>
      </c>
      <c r="J53" s="58">
        <f t="shared" si="1"/>
        <v>225.96</v>
      </c>
      <c r="K53" s="35">
        <f t="shared" si="0"/>
        <v>253.07520000000002</v>
      </c>
      <c r="L53"/>
      <c r="M53" s="61"/>
      <c r="N53" s="61"/>
    </row>
    <row r="54" spans="1:14" s="60" customFormat="1" ht="34.5">
      <c r="A54" s="30">
        <v>43</v>
      </c>
      <c r="B54" s="32" t="s">
        <v>42</v>
      </c>
      <c r="C54" s="32" t="s">
        <v>35</v>
      </c>
      <c r="D54" s="55" t="s">
        <v>63</v>
      </c>
      <c r="E54" s="32" t="s">
        <v>44</v>
      </c>
      <c r="F54" s="56">
        <v>10</v>
      </c>
      <c r="G54" s="59">
        <v>2000</v>
      </c>
      <c r="H54" s="34" t="s">
        <v>45</v>
      </c>
      <c r="I54" s="32" t="s">
        <v>21</v>
      </c>
      <c r="J54" s="58">
        <f t="shared" si="1"/>
        <v>20000</v>
      </c>
      <c r="K54" s="35">
        <f t="shared" si="0"/>
        <v>22400.000000000004</v>
      </c>
      <c r="L54"/>
    </row>
    <row r="55" spans="1:14" s="60" customFormat="1" ht="34.5">
      <c r="A55" s="30">
        <v>44</v>
      </c>
      <c r="B55" s="32" t="s">
        <v>42</v>
      </c>
      <c r="C55" s="32" t="s">
        <v>35</v>
      </c>
      <c r="D55" s="55" t="s">
        <v>64</v>
      </c>
      <c r="E55" s="32" t="s">
        <v>44</v>
      </c>
      <c r="F55" s="56">
        <v>10</v>
      </c>
      <c r="G55" s="59">
        <v>80</v>
      </c>
      <c r="H55" s="34" t="s">
        <v>45</v>
      </c>
      <c r="I55" s="32" t="s">
        <v>21</v>
      </c>
      <c r="J55" s="58">
        <f t="shared" si="1"/>
        <v>800</v>
      </c>
      <c r="K55" s="35">
        <f t="shared" si="0"/>
        <v>896.00000000000011</v>
      </c>
      <c r="L55"/>
    </row>
    <row r="56" spans="1:14" s="60" customFormat="1" ht="34.5">
      <c r="A56" s="30">
        <v>45</v>
      </c>
      <c r="B56" s="32" t="s">
        <v>42</v>
      </c>
      <c r="C56" s="32" t="s">
        <v>35</v>
      </c>
      <c r="D56" s="55" t="s">
        <v>65</v>
      </c>
      <c r="E56" s="32" t="s">
        <v>44</v>
      </c>
      <c r="F56" s="56">
        <v>28</v>
      </c>
      <c r="G56" s="59">
        <f>18/1.12</f>
        <v>16.071428571428569</v>
      </c>
      <c r="H56" s="34" t="s">
        <v>45</v>
      </c>
      <c r="I56" s="32" t="s">
        <v>21</v>
      </c>
      <c r="J56" s="58">
        <f t="shared" si="1"/>
        <v>449.99999999999994</v>
      </c>
      <c r="K56" s="35">
        <f t="shared" si="0"/>
        <v>504</v>
      </c>
      <c r="L56"/>
    </row>
    <row r="57" spans="1:14" s="60" customFormat="1" ht="34.5">
      <c r="A57" s="30">
        <v>46</v>
      </c>
      <c r="B57" s="32" t="s">
        <v>42</v>
      </c>
      <c r="C57" s="32" t="s">
        <v>35</v>
      </c>
      <c r="D57" s="55" t="s">
        <v>66</v>
      </c>
      <c r="E57" s="32" t="s">
        <v>44</v>
      </c>
      <c r="F57" s="56">
        <v>56</v>
      </c>
      <c r="G57" s="59">
        <v>76</v>
      </c>
      <c r="H57" s="34" t="s">
        <v>45</v>
      </c>
      <c r="I57" s="32" t="s">
        <v>21</v>
      </c>
      <c r="J57" s="58">
        <f t="shared" si="1"/>
        <v>4256</v>
      </c>
      <c r="K57" s="35">
        <f t="shared" si="0"/>
        <v>4766.72</v>
      </c>
      <c r="L57"/>
    </row>
    <row r="58" spans="1:14" s="60" customFormat="1" ht="34.5">
      <c r="A58" s="30">
        <v>47</v>
      </c>
      <c r="B58" s="32" t="s">
        <v>42</v>
      </c>
      <c r="C58" s="32" t="s">
        <v>35</v>
      </c>
      <c r="D58" s="55" t="s">
        <v>67</v>
      </c>
      <c r="E58" s="32" t="s">
        <v>44</v>
      </c>
      <c r="F58" s="56">
        <v>28</v>
      </c>
      <c r="G58" s="59">
        <v>121</v>
      </c>
      <c r="H58" s="34" t="s">
        <v>45</v>
      </c>
      <c r="I58" s="32" t="s">
        <v>21</v>
      </c>
      <c r="J58" s="58">
        <f t="shared" si="1"/>
        <v>3388</v>
      </c>
      <c r="K58" s="35">
        <f t="shared" si="0"/>
        <v>3794.5600000000004</v>
      </c>
      <c r="L58"/>
    </row>
    <row r="59" spans="1:14" s="60" customFormat="1" ht="34.5">
      <c r="A59" s="30">
        <v>48</v>
      </c>
      <c r="B59" s="32" t="s">
        <v>42</v>
      </c>
      <c r="C59" s="32" t="s">
        <v>35</v>
      </c>
      <c r="D59" s="55" t="s">
        <v>68</v>
      </c>
      <c r="E59" s="32" t="s">
        <v>44</v>
      </c>
      <c r="F59" s="56">
        <v>50</v>
      </c>
      <c r="G59" s="59">
        <v>21</v>
      </c>
      <c r="H59" s="34" t="s">
        <v>45</v>
      </c>
      <c r="I59" s="32" t="s">
        <v>21</v>
      </c>
      <c r="J59" s="58">
        <f t="shared" si="1"/>
        <v>1050</v>
      </c>
      <c r="K59" s="35">
        <f t="shared" si="0"/>
        <v>1176</v>
      </c>
      <c r="L59"/>
    </row>
    <row r="60" spans="1:14" s="60" customFormat="1" ht="34.5">
      <c r="A60" s="30">
        <v>49</v>
      </c>
      <c r="B60" s="32" t="s">
        <v>42</v>
      </c>
      <c r="C60" s="32" t="s">
        <v>35</v>
      </c>
      <c r="D60" s="55" t="s">
        <v>69</v>
      </c>
      <c r="E60" s="32" t="s">
        <v>44</v>
      </c>
      <c r="F60" s="56">
        <v>50</v>
      </c>
      <c r="G60" s="59">
        <v>30</v>
      </c>
      <c r="H60" s="34" t="s">
        <v>45</v>
      </c>
      <c r="I60" s="32" t="s">
        <v>21</v>
      </c>
      <c r="J60" s="58">
        <f t="shared" si="1"/>
        <v>1500</v>
      </c>
      <c r="K60" s="35">
        <f t="shared" si="0"/>
        <v>1680.0000000000002</v>
      </c>
      <c r="L60"/>
    </row>
    <row r="61" spans="1:14" s="60" customFormat="1" ht="34.5">
      <c r="A61" s="30">
        <v>50</v>
      </c>
      <c r="B61" s="32" t="s">
        <v>42</v>
      </c>
      <c r="C61" s="32" t="s">
        <v>35</v>
      </c>
      <c r="D61" s="55" t="s">
        <v>70</v>
      </c>
      <c r="E61" s="32" t="s">
        <v>44</v>
      </c>
      <c r="F61" s="56">
        <v>10</v>
      </c>
      <c r="G61" s="59">
        <f>111/1.12</f>
        <v>99.107142857142847</v>
      </c>
      <c r="H61" s="34" t="s">
        <v>45</v>
      </c>
      <c r="I61" s="32" t="s">
        <v>21</v>
      </c>
      <c r="J61" s="58">
        <f t="shared" si="1"/>
        <v>991.07142857142844</v>
      </c>
      <c r="K61" s="35">
        <f t="shared" si="0"/>
        <v>1110</v>
      </c>
      <c r="L61"/>
    </row>
    <row r="62" spans="1:14" s="60" customFormat="1" ht="34.5">
      <c r="A62" s="30">
        <v>51</v>
      </c>
      <c r="B62" s="32" t="s">
        <v>42</v>
      </c>
      <c r="C62" s="32" t="s">
        <v>35</v>
      </c>
      <c r="D62" s="55" t="s">
        <v>71</v>
      </c>
      <c r="E62" s="32" t="s">
        <v>72</v>
      </c>
      <c r="F62" s="56">
        <v>28</v>
      </c>
      <c r="G62" s="59">
        <f>920/1.12</f>
        <v>821.42857142857133</v>
      </c>
      <c r="H62" s="34" t="s">
        <v>45</v>
      </c>
      <c r="I62" s="32" t="s">
        <v>21</v>
      </c>
      <c r="J62" s="58">
        <f t="shared" si="1"/>
        <v>22999.999999999996</v>
      </c>
      <c r="K62" s="35">
        <f t="shared" si="0"/>
        <v>25760</v>
      </c>
      <c r="L62"/>
    </row>
    <row r="63" spans="1:14" s="60" customFormat="1" ht="34.5">
      <c r="A63" s="30">
        <v>52</v>
      </c>
      <c r="B63" s="32" t="s">
        <v>42</v>
      </c>
      <c r="C63" s="32" t="s">
        <v>35</v>
      </c>
      <c r="D63" s="55" t="s">
        <v>73</v>
      </c>
      <c r="E63" s="32" t="s">
        <v>72</v>
      </c>
      <c r="F63" s="56">
        <v>28</v>
      </c>
      <c r="G63" s="59">
        <f>960/1.12</f>
        <v>857.14285714285711</v>
      </c>
      <c r="H63" s="34" t="s">
        <v>45</v>
      </c>
      <c r="I63" s="32" t="s">
        <v>21</v>
      </c>
      <c r="J63" s="58">
        <f t="shared" si="1"/>
        <v>24000</v>
      </c>
      <c r="K63" s="35">
        <f t="shared" si="0"/>
        <v>26880.000000000004</v>
      </c>
      <c r="L63"/>
    </row>
    <row r="64" spans="1:14" s="60" customFormat="1" ht="34.5">
      <c r="A64" s="30">
        <v>53</v>
      </c>
      <c r="B64" s="32" t="s">
        <v>42</v>
      </c>
      <c r="C64" s="32" t="s">
        <v>35</v>
      </c>
      <c r="D64" s="55" t="s">
        <v>74</v>
      </c>
      <c r="E64" s="32" t="s">
        <v>72</v>
      </c>
      <c r="F64" s="56">
        <v>10</v>
      </c>
      <c r="G64" s="59">
        <v>34</v>
      </c>
      <c r="H64" s="34" t="s">
        <v>45</v>
      </c>
      <c r="I64" s="32" t="s">
        <v>21</v>
      </c>
      <c r="J64" s="58">
        <f t="shared" si="1"/>
        <v>340</v>
      </c>
      <c r="K64" s="35">
        <f t="shared" si="0"/>
        <v>380.8</v>
      </c>
      <c r="L64"/>
    </row>
    <row r="65" spans="1:14" s="60" customFormat="1" ht="34.5">
      <c r="A65" s="30">
        <v>54</v>
      </c>
      <c r="B65" s="32" t="s">
        <v>42</v>
      </c>
      <c r="C65" s="32" t="s">
        <v>35</v>
      </c>
      <c r="D65" s="55" t="s">
        <v>75</v>
      </c>
      <c r="E65" s="32" t="s">
        <v>44</v>
      </c>
      <c r="F65" s="56">
        <v>10</v>
      </c>
      <c r="G65" s="59">
        <v>30</v>
      </c>
      <c r="H65" s="34" t="s">
        <v>45</v>
      </c>
      <c r="I65" s="32" t="s">
        <v>21</v>
      </c>
      <c r="J65" s="58">
        <f t="shared" si="1"/>
        <v>300</v>
      </c>
      <c r="K65" s="35">
        <f t="shared" si="0"/>
        <v>336.00000000000006</v>
      </c>
      <c r="L65"/>
    </row>
    <row r="66" spans="1:14" s="60" customFormat="1" ht="34.5">
      <c r="A66" s="30">
        <v>55</v>
      </c>
      <c r="B66" s="32" t="s">
        <v>42</v>
      </c>
      <c r="C66" s="32" t="s">
        <v>35</v>
      </c>
      <c r="D66" s="55" t="s">
        <v>76</v>
      </c>
      <c r="E66" s="32" t="s">
        <v>44</v>
      </c>
      <c r="F66" s="56">
        <v>27</v>
      </c>
      <c r="G66" s="59">
        <v>158</v>
      </c>
      <c r="H66" s="34" t="s">
        <v>45</v>
      </c>
      <c r="I66" s="32" t="s">
        <v>21</v>
      </c>
      <c r="J66" s="58">
        <f t="shared" si="1"/>
        <v>4266</v>
      </c>
      <c r="K66" s="35">
        <f t="shared" si="0"/>
        <v>4777.92</v>
      </c>
      <c r="L66"/>
    </row>
    <row r="67" spans="1:14" s="60" customFormat="1" ht="34.5">
      <c r="A67" s="30">
        <v>56</v>
      </c>
      <c r="B67" s="32" t="s">
        <v>42</v>
      </c>
      <c r="C67" s="32" t="s">
        <v>35</v>
      </c>
      <c r="D67" s="55" t="s">
        <v>77</v>
      </c>
      <c r="E67" s="32" t="s">
        <v>44</v>
      </c>
      <c r="F67" s="56">
        <v>2</v>
      </c>
      <c r="G67" s="59">
        <v>315</v>
      </c>
      <c r="H67" s="34" t="s">
        <v>45</v>
      </c>
      <c r="I67" s="32" t="s">
        <v>21</v>
      </c>
      <c r="J67" s="58">
        <f t="shared" si="1"/>
        <v>630</v>
      </c>
      <c r="K67" s="35">
        <f t="shared" si="0"/>
        <v>705.6</v>
      </c>
      <c r="L67"/>
    </row>
    <row r="68" spans="1:14" s="60" customFormat="1" ht="34.5">
      <c r="A68" s="30">
        <v>57</v>
      </c>
      <c r="B68" s="32" t="s">
        <v>42</v>
      </c>
      <c r="C68" s="32" t="s">
        <v>35</v>
      </c>
      <c r="D68" s="55" t="s">
        <v>78</v>
      </c>
      <c r="E68" s="32" t="s">
        <v>44</v>
      </c>
      <c r="F68" s="56">
        <v>10</v>
      </c>
      <c r="G68" s="59">
        <v>266</v>
      </c>
      <c r="H68" s="34" t="s">
        <v>45</v>
      </c>
      <c r="I68" s="32" t="s">
        <v>21</v>
      </c>
      <c r="J68" s="58">
        <f t="shared" si="1"/>
        <v>2660</v>
      </c>
      <c r="K68" s="35">
        <f t="shared" si="0"/>
        <v>2979.2000000000003</v>
      </c>
      <c r="L68"/>
    </row>
    <row r="69" spans="1:14" s="60" customFormat="1" ht="34.5">
      <c r="A69" s="30">
        <v>58</v>
      </c>
      <c r="B69" s="32" t="s">
        <v>42</v>
      </c>
      <c r="C69" s="32" t="s">
        <v>35</v>
      </c>
      <c r="D69" s="55" t="s">
        <v>79</v>
      </c>
      <c r="E69" s="32" t="s">
        <v>44</v>
      </c>
      <c r="F69" s="56">
        <v>2</v>
      </c>
      <c r="G69" s="59">
        <v>17320.09</v>
      </c>
      <c r="H69" s="34" t="s">
        <v>45</v>
      </c>
      <c r="I69" s="32" t="s">
        <v>21</v>
      </c>
      <c r="J69" s="58">
        <f t="shared" si="1"/>
        <v>34640.18</v>
      </c>
      <c r="K69" s="35">
        <f t="shared" si="0"/>
        <v>38797.001600000003</v>
      </c>
      <c r="L69"/>
      <c r="N69" s="62"/>
    </row>
    <row r="70" spans="1:14" s="60" customFormat="1" ht="34.5">
      <c r="A70" s="30">
        <v>59</v>
      </c>
      <c r="B70" s="32" t="s">
        <v>42</v>
      </c>
      <c r="C70" s="32" t="s">
        <v>35</v>
      </c>
      <c r="D70" s="55" t="s">
        <v>80</v>
      </c>
      <c r="E70" s="32" t="s">
        <v>44</v>
      </c>
      <c r="F70" s="56">
        <v>2</v>
      </c>
      <c r="G70" s="59">
        <f>15468/1.12</f>
        <v>13810.714285714284</v>
      </c>
      <c r="H70" s="34" t="s">
        <v>45</v>
      </c>
      <c r="I70" s="32" t="s">
        <v>21</v>
      </c>
      <c r="J70" s="58">
        <f t="shared" si="1"/>
        <v>27621.428571428569</v>
      </c>
      <c r="K70" s="35">
        <f t="shared" si="0"/>
        <v>30936</v>
      </c>
      <c r="L70"/>
    </row>
    <row r="71" spans="1:14" s="60" customFormat="1" ht="34.5">
      <c r="A71" s="30">
        <v>60</v>
      </c>
      <c r="B71" s="32" t="s">
        <v>42</v>
      </c>
      <c r="C71" s="32" t="s">
        <v>35</v>
      </c>
      <c r="D71" s="55" t="s">
        <v>81</v>
      </c>
      <c r="E71" s="32" t="s">
        <v>44</v>
      </c>
      <c r="F71" s="56">
        <v>1</v>
      </c>
      <c r="G71" s="59">
        <v>200</v>
      </c>
      <c r="H71" s="34" t="s">
        <v>45</v>
      </c>
      <c r="I71" s="32" t="s">
        <v>21</v>
      </c>
      <c r="J71" s="58">
        <f t="shared" si="1"/>
        <v>200</v>
      </c>
      <c r="K71" s="35">
        <f t="shared" si="0"/>
        <v>224.00000000000003</v>
      </c>
      <c r="L71"/>
    </row>
    <row r="72" spans="1:14" s="60" customFormat="1" ht="34.5">
      <c r="A72" s="30">
        <v>61</v>
      </c>
      <c r="B72" s="32" t="s">
        <v>42</v>
      </c>
      <c r="C72" s="32" t="s">
        <v>35</v>
      </c>
      <c r="D72" s="55" t="s">
        <v>82</v>
      </c>
      <c r="E72" s="32" t="s">
        <v>44</v>
      </c>
      <c r="F72" s="56">
        <v>130</v>
      </c>
      <c r="G72" s="59">
        <v>696</v>
      </c>
      <c r="H72" s="34" t="s">
        <v>45</v>
      </c>
      <c r="I72" s="32" t="s">
        <v>21</v>
      </c>
      <c r="J72" s="58">
        <f t="shared" si="1"/>
        <v>90480</v>
      </c>
      <c r="K72" s="35">
        <f t="shared" si="0"/>
        <v>101337.60000000001</v>
      </c>
      <c r="L72"/>
      <c r="M72" s="62"/>
    </row>
    <row r="73" spans="1:14" s="60" customFormat="1" ht="34.5">
      <c r="A73" s="30">
        <v>62</v>
      </c>
      <c r="B73" s="32" t="s">
        <v>42</v>
      </c>
      <c r="C73" s="32" t="s">
        <v>35</v>
      </c>
      <c r="D73" s="55" t="s">
        <v>83</v>
      </c>
      <c r="E73" s="32" t="s">
        <v>44</v>
      </c>
      <c r="F73" s="56">
        <v>28</v>
      </c>
      <c r="G73" s="59">
        <f>277/1.12</f>
        <v>247.32142857142856</v>
      </c>
      <c r="H73" s="34" t="s">
        <v>45</v>
      </c>
      <c r="I73" s="32" t="s">
        <v>21</v>
      </c>
      <c r="J73" s="58">
        <f t="shared" si="1"/>
        <v>6925</v>
      </c>
      <c r="K73" s="35">
        <f t="shared" si="0"/>
        <v>7756.0000000000009</v>
      </c>
      <c r="L73"/>
    </row>
    <row r="74" spans="1:14" s="60" customFormat="1" ht="34.5">
      <c r="A74" s="30">
        <v>63</v>
      </c>
      <c r="B74" s="32" t="s">
        <v>42</v>
      </c>
      <c r="C74" s="32" t="s">
        <v>35</v>
      </c>
      <c r="D74" s="55" t="s">
        <v>84</v>
      </c>
      <c r="E74" s="32" t="s">
        <v>72</v>
      </c>
      <c r="F74" s="56">
        <v>56</v>
      </c>
      <c r="G74" s="59">
        <v>60</v>
      </c>
      <c r="H74" s="34" t="s">
        <v>45</v>
      </c>
      <c r="I74" s="32" t="s">
        <v>21</v>
      </c>
      <c r="J74" s="58">
        <f t="shared" si="1"/>
        <v>3360</v>
      </c>
      <c r="K74" s="35">
        <f t="shared" si="0"/>
        <v>3763.2000000000003</v>
      </c>
      <c r="L74"/>
    </row>
    <row r="75" spans="1:14" s="60" customFormat="1" ht="34.5">
      <c r="A75" s="30">
        <v>64</v>
      </c>
      <c r="B75" s="32" t="s">
        <v>42</v>
      </c>
      <c r="C75" s="32" t="s">
        <v>35</v>
      </c>
      <c r="D75" s="55" t="s">
        <v>85</v>
      </c>
      <c r="E75" s="32" t="s">
        <v>72</v>
      </c>
      <c r="F75" s="56">
        <v>28</v>
      </c>
      <c r="G75" s="59">
        <f>35/1.12</f>
        <v>31.249999999999996</v>
      </c>
      <c r="H75" s="34" t="s">
        <v>45</v>
      </c>
      <c r="I75" s="32" t="s">
        <v>21</v>
      </c>
      <c r="J75" s="58">
        <f t="shared" si="1"/>
        <v>874.99999999999989</v>
      </c>
      <c r="K75" s="35">
        <f t="shared" si="0"/>
        <v>980</v>
      </c>
      <c r="L75"/>
    </row>
    <row r="76" spans="1:14" s="60" customFormat="1" ht="34.5">
      <c r="A76" s="30">
        <v>65</v>
      </c>
      <c r="B76" s="32" t="s">
        <v>42</v>
      </c>
      <c r="C76" s="32" t="s">
        <v>35</v>
      </c>
      <c r="D76" s="55" t="s">
        <v>86</v>
      </c>
      <c r="E76" s="32" t="s">
        <v>44</v>
      </c>
      <c r="F76" s="56">
        <v>28</v>
      </c>
      <c r="G76" s="59">
        <v>508</v>
      </c>
      <c r="H76" s="34" t="s">
        <v>45</v>
      </c>
      <c r="I76" s="32" t="s">
        <v>21</v>
      </c>
      <c r="J76" s="58">
        <f t="shared" si="1"/>
        <v>14224</v>
      </c>
      <c r="K76" s="35">
        <f t="shared" si="0"/>
        <v>15930.880000000001</v>
      </c>
      <c r="L76"/>
    </row>
    <row r="77" spans="1:14" s="60" customFormat="1" ht="34.5">
      <c r="A77" s="30">
        <v>66</v>
      </c>
      <c r="B77" s="32" t="s">
        <v>42</v>
      </c>
      <c r="C77" s="32" t="s">
        <v>35</v>
      </c>
      <c r="D77" s="55" t="s">
        <v>87</v>
      </c>
      <c r="E77" s="32" t="s">
        <v>72</v>
      </c>
      <c r="F77" s="56">
        <v>15</v>
      </c>
      <c r="G77" s="59">
        <v>2000</v>
      </c>
      <c r="H77" s="34" t="s">
        <v>45</v>
      </c>
      <c r="I77" s="32" t="s">
        <v>21</v>
      </c>
      <c r="J77" s="58">
        <f t="shared" si="1"/>
        <v>30000</v>
      </c>
      <c r="K77" s="35">
        <f t="shared" si="0"/>
        <v>33600</v>
      </c>
      <c r="L77"/>
    </row>
    <row r="78" spans="1:14" s="60" customFormat="1" ht="34.5">
      <c r="A78" s="30">
        <v>67</v>
      </c>
      <c r="B78" s="32" t="s">
        <v>42</v>
      </c>
      <c r="C78" s="32" t="s">
        <v>35</v>
      </c>
      <c r="D78" s="55" t="s">
        <v>88</v>
      </c>
      <c r="E78" s="32" t="s">
        <v>44</v>
      </c>
      <c r="F78" s="56">
        <v>56</v>
      </c>
      <c r="G78" s="59">
        <v>168</v>
      </c>
      <c r="H78" s="34" t="s">
        <v>45</v>
      </c>
      <c r="I78" s="32" t="s">
        <v>21</v>
      </c>
      <c r="J78" s="58">
        <f t="shared" si="1"/>
        <v>9408</v>
      </c>
      <c r="K78" s="35">
        <f t="shared" si="0"/>
        <v>10536.960000000001</v>
      </c>
      <c r="L78"/>
    </row>
    <row r="79" spans="1:14" s="60" customFormat="1" ht="34.5">
      <c r="A79" s="30">
        <v>68</v>
      </c>
      <c r="B79" s="32" t="s">
        <v>42</v>
      </c>
      <c r="C79" s="32" t="s">
        <v>35</v>
      </c>
      <c r="D79" s="55" t="s">
        <v>89</v>
      </c>
      <c r="E79" s="32" t="s">
        <v>44</v>
      </c>
      <c r="F79" s="56">
        <v>28</v>
      </c>
      <c r="G79" s="59">
        <v>590</v>
      </c>
      <c r="H79" s="34" t="s">
        <v>45</v>
      </c>
      <c r="I79" s="32" t="s">
        <v>21</v>
      </c>
      <c r="J79" s="58">
        <f t="shared" si="1"/>
        <v>16520</v>
      </c>
      <c r="K79" s="35">
        <f t="shared" ref="K79:K124" si="2">J79*1.12</f>
        <v>18502.400000000001</v>
      </c>
      <c r="L79"/>
    </row>
    <row r="80" spans="1:14" s="60" customFormat="1" ht="34.5">
      <c r="A80" s="30">
        <v>69</v>
      </c>
      <c r="B80" s="32" t="s">
        <v>42</v>
      </c>
      <c r="C80" s="32" t="s">
        <v>35</v>
      </c>
      <c r="D80" s="55" t="s">
        <v>90</v>
      </c>
      <c r="E80" s="32" t="s">
        <v>44</v>
      </c>
      <c r="F80" s="56">
        <v>112</v>
      </c>
      <c r="G80" s="59">
        <v>36</v>
      </c>
      <c r="H80" s="34" t="s">
        <v>45</v>
      </c>
      <c r="I80" s="32" t="s">
        <v>21</v>
      </c>
      <c r="J80" s="58">
        <f t="shared" si="1"/>
        <v>4032</v>
      </c>
      <c r="K80" s="35">
        <f t="shared" si="2"/>
        <v>4515.84</v>
      </c>
      <c r="L80"/>
    </row>
    <row r="81" spans="1:14" s="60" customFormat="1" ht="34.5">
      <c r="A81" s="30">
        <v>70</v>
      </c>
      <c r="B81" s="32" t="s">
        <v>42</v>
      </c>
      <c r="C81" s="32" t="s">
        <v>35</v>
      </c>
      <c r="D81" s="55" t="s">
        <v>91</v>
      </c>
      <c r="E81" s="32" t="s">
        <v>44</v>
      </c>
      <c r="F81" s="56">
        <v>28</v>
      </c>
      <c r="G81" s="59">
        <v>880</v>
      </c>
      <c r="H81" s="34" t="s">
        <v>45</v>
      </c>
      <c r="I81" s="32" t="s">
        <v>21</v>
      </c>
      <c r="J81" s="58">
        <f t="shared" si="1"/>
        <v>24640</v>
      </c>
      <c r="K81" s="35">
        <f t="shared" si="2"/>
        <v>27596.800000000003</v>
      </c>
      <c r="L81"/>
    </row>
    <row r="82" spans="1:14" s="60" customFormat="1" ht="34.5">
      <c r="A82" s="30">
        <v>71</v>
      </c>
      <c r="B82" s="32" t="s">
        <v>42</v>
      </c>
      <c r="C82" s="32" t="s">
        <v>35</v>
      </c>
      <c r="D82" s="55" t="s">
        <v>92</v>
      </c>
      <c r="E82" s="32" t="s">
        <v>44</v>
      </c>
      <c r="F82" s="56">
        <v>28</v>
      </c>
      <c r="G82" s="59">
        <v>36</v>
      </c>
      <c r="H82" s="34" t="s">
        <v>45</v>
      </c>
      <c r="I82" s="32" t="s">
        <v>21</v>
      </c>
      <c r="J82" s="58">
        <f t="shared" si="1"/>
        <v>1008</v>
      </c>
      <c r="K82" s="35">
        <f t="shared" si="2"/>
        <v>1128.96</v>
      </c>
      <c r="L82"/>
    </row>
    <row r="83" spans="1:14" s="60" customFormat="1" ht="34.5">
      <c r="A83" s="30">
        <v>72</v>
      </c>
      <c r="B83" s="32" t="s">
        <v>42</v>
      </c>
      <c r="C83" s="32" t="s">
        <v>35</v>
      </c>
      <c r="D83" s="55" t="s">
        <v>93</v>
      </c>
      <c r="E83" s="32" t="s">
        <v>94</v>
      </c>
      <c r="F83" s="56">
        <v>20</v>
      </c>
      <c r="G83" s="59">
        <v>428</v>
      </c>
      <c r="H83" s="34" t="s">
        <v>45</v>
      </c>
      <c r="I83" s="32" t="s">
        <v>21</v>
      </c>
      <c r="J83" s="58">
        <f t="shared" si="1"/>
        <v>8560</v>
      </c>
      <c r="K83" s="35">
        <f t="shared" si="2"/>
        <v>9587.2000000000007</v>
      </c>
      <c r="L83"/>
    </row>
    <row r="84" spans="1:14" s="60" customFormat="1" ht="34.5">
      <c r="A84" s="30">
        <v>73</v>
      </c>
      <c r="B84" s="32" t="s">
        <v>42</v>
      </c>
      <c r="C84" s="32" t="s">
        <v>35</v>
      </c>
      <c r="D84" s="55" t="s">
        <v>95</v>
      </c>
      <c r="E84" s="32" t="s">
        <v>96</v>
      </c>
      <c r="F84" s="56">
        <v>10</v>
      </c>
      <c r="G84" s="59">
        <f>210/1.12</f>
        <v>187.49999999999997</v>
      </c>
      <c r="H84" s="34" t="s">
        <v>45</v>
      </c>
      <c r="I84" s="32" t="s">
        <v>21</v>
      </c>
      <c r="J84" s="58">
        <f t="shared" si="1"/>
        <v>1874.9999999999998</v>
      </c>
      <c r="K84" s="35">
        <f t="shared" si="2"/>
        <v>2100</v>
      </c>
      <c r="L84"/>
    </row>
    <row r="85" spans="1:14" s="60" customFormat="1" ht="34.5">
      <c r="A85" s="30">
        <v>74</v>
      </c>
      <c r="B85" s="32" t="s">
        <v>42</v>
      </c>
      <c r="C85" s="32" t="s">
        <v>35</v>
      </c>
      <c r="D85" s="55" t="s">
        <v>97</v>
      </c>
      <c r="E85" s="32" t="s">
        <v>44</v>
      </c>
      <c r="F85" s="56">
        <v>28</v>
      </c>
      <c r="G85" s="59">
        <f>60/1.12</f>
        <v>53.571428571428569</v>
      </c>
      <c r="H85" s="34" t="s">
        <v>45</v>
      </c>
      <c r="I85" s="32" t="s">
        <v>21</v>
      </c>
      <c r="J85" s="58">
        <f t="shared" si="1"/>
        <v>1500</v>
      </c>
      <c r="K85" s="35">
        <f t="shared" si="2"/>
        <v>1680.0000000000002</v>
      </c>
      <c r="L85"/>
    </row>
    <row r="86" spans="1:14" s="60" customFormat="1" ht="34.5">
      <c r="A86" s="30">
        <v>75</v>
      </c>
      <c r="B86" s="32" t="s">
        <v>42</v>
      </c>
      <c r="C86" s="32" t="s">
        <v>35</v>
      </c>
      <c r="D86" s="55" t="s">
        <v>98</v>
      </c>
      <c r="E86" s="32" t="s">
        <v>44</v>
      </c>
      <c r="F86" s="56">
        <v>28</v>
      </c>
      <c r="G86" s="59">
        <f>32/1.12</f>
        <v>28.571428571428569</v>
      </c>
      <c r="H86" s="34" t="s">
        <v>45</v>
      </c>
      <c r="I86" s="32" t="s">
        <v>21</v>
      </c>
      <c r="J86" s="58">
        <f t="shared" si="1"/>
        <v>800</v>
      </c>
      <c r="K86" s="35">
        <f t="shared" si="2"/>
        <v>896.00000000000011</v>
      </c>
      <c r="L86"/>
    </row>
    <row r="87" spans="1:14" s="60" customFormat="1" ht="34.5">
      <c r="A87" s="30">
        <v>76</v>
      </c>
      <c r="B87" s="32" t="s">
        <v>42</v>
      </c>
      <c r="C87" s="32" t="s">
        <v>35</v>
      </c>
      <c r="D87" s="55" t="s">
        <v>99</v>
      </c>
      <c r="E87" s="32" t="s">
        <v>44</v>
      </c>
      <c r="F87" s="56">
        <v>28</v>
      </c>
      <c r="G87" s="59">
        <f>40/1.12</f>
        <v>35.714285714285708</v>
      </c>
      <c r="H87" s="34" t="s">
        <v>45</v>
      </c>
      <c r="I87" s="32" t="s">
        <v>21</v>
      </c>
      <c r="J87" s="58">
        <f t="shared" si="1"/>
        <v>999.99999999999977</v>
      </c>
      <c r="K87" s="35">
        <f t="shared" si="2"/>
        <v>1119.9999999999998</v>
      </c>
      <c r="L87"/>
    </row>
    <row r="88" spans="1:14" s="60" customFormat="1" ht="34.5">
      <c r="A88" s="30">
        <v>77</v>
      </c>
      <c r="B88" s="32" t="s">
        <v>42</v>
      </c>
      <c r="C88" s="32" t="s">
        <v>35</v>
      </c>
      <c r="D88" s="55" t="s">
        <v>100</v>
      </c>
      <c r="E88" s="32" t="s">
        <v>44</v>
      </c>
      <c r="F88" s="56">
        <v>84</v>
      </c>
      <c r="G88" s="59">
        <v>575</v>
      </c>
      <c r="H88" s="34" t="s">
        <v>45</v>
      </c>
      <c r="I88" s="32" t="s">
        <v>21</v>
      </c>
      <c r="J88" s="58">
        <f t="shared" si="1"/>
        <v>48300</v>
      </c>
      <c r="K88" s="35">
        <f t="shared" si="2"/>
        <v>54096.000000000007</v>
      </c>
      <c r="L88"/>
      <c r="M88" s="60">
        <v>1</v>
      </c>
      <c r="N88" s="9"/>
    </row>
    <row r="89" spans="1:14" s="60" customFormat="1" ht="34.5">
      <c r="A89" s="30">
        <v>78</v>
      </c>
      <c r="B89" s="32" t="s">
        <v>42</v>
      </c>
      <c r="C89" s="32" t="s">
        <v>35</v>
      </c>
      <c r="D89" s="55" t="s">
        <v>101</v>
      </c>
      <c r="E89" s="32" t="s">
        <v>44</v>
      </c>
      <c r="F89" s="56">
        <v>84</v>
      </c>
      <c r="G89" s="59">
        <v>415</v>
      </c>
      <c r="H89" s="34" t="s">
        <v>45</v>
      </c>
      <c r="I89" s="32" t="s">
        <v>21</v>
      </c>
      <c r="J89" s="58">
        <f t="shared" si="1"/>
        <v>34860</v>
      </c>
      <c r="K89" s="35">
        <f t="shared" si="2"/>
        <v>39043.200000000004</v>
      </c>
      <c r="L89"/>
    </row>
    <row r="90" spans="1:14" s="60" customFormat="1" ht="34.5">
      <c r="A90" s="30">
        <v>79</v>
      </c>
      <c r="B90" s="32" t="s">
        <v>42</v>
      </c>
      <c r="C90" s="32" t="s">
        <v>35</v>
      </c>
      <c r="D90" s="55" t="s">
        <v>102</v>
      </c>
      <c r="E90" s="32" t="s">
        <v>44</v>
      </c>
      <c r="F90" s="56">
        <v>100</v>
      </c>
      <c r="G90" s="59">
        <v>70</v>
      </c>
      <c r="H90" s="34" t="s">
        <v>45</v>
      </c>
      <c r="I90" s="32" t="s">
        <v>21</v>
      </c>
      <c r="J90" s="58">
        <f t="shared" si="1"/>
        <v>7000</v>
      </c>
      <c r="K90" s="35">
        <f t="shared" si="2"/>
        <v>7840.0000000000009</v>
      </c>
      <c r="L90"/>
    </row>
    <row r="91" spans="1:14" s="60" customFormat="1" ht="34.5">
      <c r="A91" s="30">
        <v>80</v>
      </c>
      <c r="B91" s="32" t="s">
        <v>42</v>
      </c>
      <c r="C91" s="32" t="s">
        <v>35</v>
      </c>
      <c r="D91" s="55" t="s">
        <v>103</v>
      </c>
      <c r="E91" s="32" t="s">
        <v>44</v>
      </c>
      <c r="F91" s="56">
        <v>56</v>
      </c>
      <c r="G91" s="59">
        <v>98</v>
      </c>
      <c r="H91" s="34" t="s">
        <v>45</v>
      </c>
      <c r="I91" s="32" t="s">
        <v>21</v>
      </c>
      <c r="J91" s="58">
        <f t="shared" si="1"/>
        <v>5488</v>
      </c>
      <c r="K91" s="35">
        <f t="shared" si="2"/>
        <v>6146.56</v>
      </c>
      <c r="L91"/>
    </row>
    <row r="92" spans="1:14" s="60" customFormat="1" ht="34.5">
      <c r="A92" s="30">
        <v>81</v>
      </c>
      <c r="B92" s="32" t="s">
        <v>42</v>
      </c>
      <c r="C92" s="32" t="s">
        <v>35</v>
      </c>
      <c r="D92" s="55" t="s">
        <v>104</v>
      </c>
      <c r="E92" s="32" t="s">
        <v>44</v>
      </c>
      <c r="F92" s="56">
        <v>112</v>
      </c>
      <c r="G92" s="59">
        <v>60</v>
      </c>
      <c r="H92" s="34" t="s">
        <v>45</v>
      </c>
      <c r="I92" s="32" t="s">
        <v>21</v>
      </c>
      <c r="J92" s="58">
        <f t="shared" si="1"/>
        <v>6720</v>
      </c>
      <c r="K92" s="35">
        <f t="shared" si="2"/>
        <v>7526.4000000000005</v>
      </c>
      <c r="L92"/>
    </row>
    <row r="93" spans="1:14" s="60" customFormat="1" ht="34.5">
      <c r="A93" s="30">
        <v>82</v>
      </c>
      <c r="B93" s="32" t="s">
        <v>42</v>
      </c>
      <c r="C93" s="32" t="s">
        <v>35</v>
      </c>
      <c r="D93" s="55" t="s">
        <v>105</v>
      </c>
      <c r="E93" s="32" t="s">
        <v>44</v>
      </c>
      <c r="F93" s="56">
        <v>112</v>
      </c>
      <c r="G93" s="59">
        <v>100</v>
      </c>
      <c r="H93" s="34" t="s">
        <v>45</v>
      </c>
      <c r="I93" s="32" t="s">
        <v>21</v>
      </c>
      <c r="J93" s="58">
        <f t="shared" si="1"/>
        <v>11200</v>
      </c>
      <c r="K93" s="35">
        <f t="shared" si="2"/>
        <v>12544.000000000002</v>
      </c>
      <c r="L93"/>
    </row>
    <row r="94" spans="1:14" s="60" customFormat="1" ht="34.5">
      <c r="A94" s="30">
        <v>83</v>
      </c>
      <c r="B94" s="32" t="s">
        <v>42</v>
      </c>
      <c r="C94" s="32" t="s">
        <v>35</v>
      </c>
      <c r="D94" s="55" t="s">
        <v>106</v>
      </c>
      <c r="E94" s="32" t="s">
        <v>44</v>
      </c>
      <c r="F94" s="56">
        <v>28</v>
      </c>
      <c r="G94" s="59">
        <f>40/1.12</f>
        <v>35.714285714285708</v>
      </c>
      <c r="H94" s="34" t="s">
        <v>45</v>
      </c>
      <c r="I94" s="32" t="s">
        <v>21</v>
      </c>
      <c r="J94" s="58">
        <f t="shared" si="1"/>
        <v>999.99999999999977</v>
      </c>
      <c r="K94" s="35">
        <f t="shared" si="2"/>
        <v>1119.9999999999998</v>
      </c>
      <c r="L94"/>
    </row>
    <row r="95" spans="1:14" s="60" customFormat="1" ht="34.5">
      <c r="A95" s="30">
        <v>84</v>
      </c>
      <c r="B95" s="32" t="s">
        <v>42</v>
      </c>
      <c r="C95" s="32" t="s">
        <v>35</v>
      </c>
      <c r="D95" s="55" t="s">
        <v>107</v>
      </c>
      <c r="E95" s="32" t="s">
        <v>44</v>
      </c>
      <c r="F95" s="63">
        <v>28</v>
      </c>
      <c r="G95" s="59">
        <v>50</v>
      </c>
      <c r="H95" s="34" t="s">
        <v>45</v>
      </c>
      <c r="I95" s="32" t="s">
        <v>21</v>
      </c>
      <c r="J95" s="58">
        <f t="shared" si="1"/>
        <v>1400</v>
      </c>
      <c r="K95" s="35">
        <f t="shared" si="2"/>
        <v>1568.0000000000002</v>
      </c>
      <c r="L95"/>
    </row>
    <row r="96" spans="1:14" s="60" customFormat="1" ht="34.5">
      <c r="A96" s="30">
        <v>85</v>
      </c>
      <c r="B96" s="32" t="s">
        <v>42</v>
      </c>
      <c r="C96" s="32" t="s">
        <v>35</v>
      </c>
      <c r="D96" s="55" t="s">
        <v>108</v>
      </c>
      <c r="E96" s="32" t="s">
        <v>44</v>
      </c>
      <c r="F96" s="63">
        <v>56</v>
      </c>
      <c r="G96" s="59">
        <v>90</v>
      </c>
      <c r="H96" s="34" t="s">
        <v>45</v>
      </c>
      <c r="I96" s="32" t="s">
        <v>21</v>
      </c>
      <c r="J96" s="58">
        <f t="shared" si="1"/>
        <v>5040</v>
      </c>
      <c r="K96" s="35">
        <f t="shared" si="2"/>
        <v>5644.8</v>
      </c>
      <c r="L96"/>
    </row>
    <row r="97" spans="1:12" s="60" customFormat="1" ht="34.5">
      <c r="A97" s="30">
        <v>86</v>
      </c>
      <c r="B97" s="32" t="s">
        <v>42</v>
      </c>
      <c r="C97" s="32" t="s">
        <v>35</v>
      </c>
      <c r="D97" s="55" t="s">
        <v>109</v>
      </c>
      <c r="E97" s="32" t="s">
        <v>44</v>
      </c>
      <c r="F97" s="63">
        <v>28</v>
      </c>
      <c r="G97" s="59">
        <v>45</v>
      </c>
      <c r="H97" s="34" t="s">
        <v>45</v>
      </c>
      <c r="I97" s="32" t="s">
        <v>21</v>
      </c>
      <c r="J97" s="58">
        <f t="shared" si="1"/>
        <v>1260</v>
      </c>
      <c r="K97" s="35">
        <f t="shared" si="2"/>
        <v>1411.2</v>
      </c>
      <c r="L97"/>
    </row>
    <row r="98" spans="1:12" s="60" customFormat="1" ht="34.5">
      <c r="A98" s="30">
        <v>87</v>
      </c>
      <c r="B98" s="32" t="s">
        <v>42</v>
      </c>
      <c r="C98" s="32" t="s">
        <v>35</v>
      </c>
      <c r="D98" s="55" t="s">
        <v>110</v>
      </c>
      <c r="E98" s="32" t="s">
        <v>44</v>
      </c>
      <c r="F98" s="63">
        <v>8</v>
      </c>
      <c r="G98" s="59">
        <v>76</v>
      </c>
      <c r="H98" s="34" t="s">
        <v>45</v>
      </c>
      <c r="I98" s="32" t="s">
        <v>21</v>
      </c>
      <c r="J98" s="58">
        <f t="shared" si="1"/>
        <v>608</v>
      </c>
      <c r="K98" s="35">
        <f t="shared" si="2"/>
        <v>680.96</v>
      </c>
      <c r="L98"/>
    </row>
    <row r="99" spans="1:12" s="60" customFormat="1" ht="34.5">
      <c r="A99" s="30">
        <v>88</v>
      </c>
      <c r="B99" s="32" t="s">
        <v>42</v>
      </c>
      <c r="C99" s="32" t="s">
        <v>35</v>
      </c>
      <c r="D99" s="55" t="s">
        <v>111</v>
      </c>
      <c r="E99" s="32" t="s">
        <v>44</v>
      </c>
      <c r="F99" s="63">
        <v>28</v>
      </c>
      <c r="G99" s="59">
        <v>356</v>
      </c>
      <c r="H99" s="34" t="s">
        <v>45</v>
      </c>
      <c r="I99" s="32" t="s">
        <v>21</v>
      </c>
      <c r="J99" s="58">
        <f t="shared" si="1"/>
        <v>9968</v>
      </c>
      <c r="K99" s="35">
        <f t="shared" si="2"/>
        <v>11164.160000000002</v>
      </c>
      <c r="L99"/>
    </row>
    <row r="100" spans="1:12" s="60" customFormat="1" ht="34.5">
      <c r="A100" s="30">
        <v>89</v>
      </c>
      <c r="B100" s="32" t="s">
        <v>42</v>
      </c>
      <c r="C100" s="32" t="s">
        <v>35</v>
      </c>
      <c r="D100" s="55" t="s">
        <v>112</v>
      </c>
      <c r="E100" s="32" t="s">
        <v>44</v>
      </c>
      <c r="F100" s="63">
        <v>56</v>
      </c>
      <c r="G100" s="59">
        <v>102</v>
      </c>
      <c r="H100" s="34" t="s">
        <v>45</v>
      </c>
      <c r="I100" s="32" t="s">
        <v>21</v>
      </c>
      <c r="J100" s="58">
        <f t="shared" si="1"/>
        <v>5712</v>
      </c>
      <c r="K100" s="35">
        <f t="shared" si="2"/>
        <v>6397.4400000000005</v>
      </c>
      <c r="L100"/>
    </row>
    <row r="101" spans="1:12" s="60" customFormat="1" ht="11.25">
      <c r="A101" s="30">
        <v>90</v>
      </c>
      <c r="B101" s="37" t="s">
        <v>24</v>
      </c>
      <c r="C101" s="32"/>
      <c r="D101" s="64"/>
      <c r="E101" s="32"/>
      <c r="F101" s="30"/>
      <c r="G101" s="65"/>
      <c r="H101" s="34"/>
      <c r="I101" s="32"/>
      <c r="J101" s="58"/>
      <c r="K101" s="35"/>
      <c r="L101" s="60">
        <v>1</v>
      </c>
    </row>
    <row r="102" spans="1:12" s="60" customFormat="1" ht="11.25">
      <c r="A102" s="30">
        <v>91</v>
      </c>
      <c r="B102" s="37" t="s">
        <v>24</v>
      </c>
      <c r="C102" s="32"/>
      <c r="D102" s="66"/>
      <c r="E102" s="30"/>
      <c r="F102" s="30"/>
      <c r="G102" s="33"/>
      <c r="H102" s="34"/>
      <c r="I102" s="30"/>
      <c r="J102" s="35"/>
      <c r="K102" s="35"/>
      <c r="L102" s="60">
        <v>1</v>
      </c>
    </row>
    <row r="103" spans="1:12" s="60" customFormat="1" ht="11.25">
      <c r="A103" s="30">
        <v>92</v>
      </c>
      <c r="B103" s="37" t="s">
        <v>24</v>
      </c>
      <c r="C103" s="32"/>
      <c r="D103" s="67"/>
      <c r="E103" s="30"/>
      <c r="F103" s="67"/>
      <c r="G103" s="68"/>
      <c r="H103" s="34"/>
      <c r="I103" s="30"/>
      <c r="J103" s="35"/>
      <c r="K103" s="35"/>
      <c r="L103" s="69">
        <v>1</v>
      </c>
    </row>
    <row r="104" spans="1:12" s="60" customFormat="1" ht="11.25">
      <c r="A104" s="30">
        <v>93</v>
      </c>
      <c r="B104" s="37" t="s">
        <v>24</v>
      </c>
      <c r="C104" s="32"/>
      <c r="D104" s="67"/>
      <c r="E104" s="30"/>
      <c r="F104" s="67"/>
      <c r="G104" s="68"/>
      <c r="H104" s="34"/>
      <c r="I104" s="30"/>
      <c r="J104" s="35"/>
      <c r="K104" s="35"/>
      <c r="L104" s="69">
        <v>1</v>
      </c>
    </row>
    <row r="105" spans="1:12" s="36" customFormat="1">
      <c r="A105" s="30">
        <v>94</v>
      </c>
      <c r="B105" s="37" t="s">
        <v>24</v>
      </c>
      <c r="C105" s="32"/>
      <c r="D105" s="67"/>
      <c r="E105" s="30"/>
      <c r="F105" s="67"/>
      <c r="G105" s="68"/>
      <c r="H105" s="34"/>
      <c r="I105" s="30"/>
      <c r="J105" s="35"/>
      <c r="K105" s="35"/>
      <c r="L105" s="36">
        <v>1</v>
      </c>
    </row>
    <row r="106" spans="1:12" s="69" customFormat="1">
      <c r="A106" s="30">
        <v>95</v>
      </c>
      <c r="B106" s="37" t="s">
        <v>24</v>
      </c>
      <c r="C106" s="32"/>
      <c r="D106" s="70"/>
      <c r="E106" s="30"/>
      <c r="F106" s="67"/>
      <c r="G106" s="68"/>
      <c r="H106" s="34"/>
      <c r="I106" s="30"/>
      <c r="J106" s="35"/>
      <c r="K106" s="35"/>
      <c r="L106">
        <v>1</v>
      </c>
    </row>
    <row r="107" spans="1:12">
      <c r="A107" s="30">
        <v>96</v>
      </c>
      <c r="B107" s="37" t="s">
        <v>24</v>
      </c>
      <c r="C107" s="32"/>
      <c r="D107" s="70"/>
      <c r="E107" s="30"/>
      <c r="F107" s="67"/>
      <c r="G107" s="68"/>
      <c r="H107" s="34"/>
      <c r="I107" s="30"/>
      <c r="J107" s="35"/>
      <c r="K107" s="35"/>
      <c r="L107">
        <v>1</v>
      </c>
    </row>
    <row r="108" spans="1:12">
      <c r="A108" s="30">
        <v>97</v>
      </c>
      <c r="B108" s="37" t="s">
        <v>24</v>
      </c>
      <c r="C108" s="32"/>
      <c r="D108" s="70"/>
      <c r="E108" s="30"/>
      <c r="F108" s="67"/>
      <c r="G108" s="68"/>
      <c r="H108" s="34"/>
      <c r="I108" s="30"/>
      <c r="J108" s="35"/>
      <c r="K108" s="35"/>
      <c r="L108">
        <v>1</v>
      </c>
    </row>
    <row r="109" spans="1:12">
      <c r="A109" s="30">
        <v>98</v>
      </c>
      <c r="B109" s="37" t="s">
        <v>24</v>
      </c>
      <c r="C109" s="32"/>
      <c r="D109" s="70"/>
      <c r="E109" s="30"/>
      <c r="F109" s="67"/>
      <c r="G109" s="68"/>
      <c r="H109" s="34"/>
      <c r="I109" s="30"/>
      <c r="J109" s="35"/>
      <c r="K109" s="35"/>
      <c r="L109">
        <v>1</v>
      </c>
    </row>
    <row r="110" spans="1:12">
      <c r="A110" s="30">
        <v>99</v>
      </c>
      <c r="B110" s="37" t="s">
        <v>24</v>
      </c>
      <c r="C110" s="32"/>
      <c r="D110" s="70"/>
      <c r="E110" s="30"/>
      <c r="F110" s="67"/>
      <c r="G110" s="68"/>
      <c r="H110" s="34"/>
      <c r="I110" s="30"/>
      <c r="J110" s="35"/>
      <c r="K110" s="35"/>
      <c r="L110">
        <v>1</v>
      </c>
    </row>
    <row r="111" spans="1:12">
      <c r="A111" s="30">
        <v>100</v>
      </c>
      <c r="B111" s="37" t="s">
        <v>24</v>
      </c>
      <c r="C111" s="32"/>
      <c r="D111" s="70"/>
      <c r="E111" s="30"/>
      <c r="F111" s="67"/>
      <c r="G111" s="68"/>
      <c r="H111" s="34"/>
      <c r="I111" s="30"/>
      <c r="J111" s="35"/>
      <c r="K111" s="35"/>
      <c r="L111">
        <v>1</v>
      </c>
    </row>
    <row r="112" spans="1:12">
      <c r="A112" s="30">
        <v>101</v>
      </c>
      <c r="B112" s="37" t="s">
        <v>24</v>
      </c>
      <c r="C112" s="32"/>
      <c r="D112" s="70"/>
      <c r="E112" s="30"/>
      <c r="F112" s="67"/>
      <c r="G112" s="68"/>
      <c r="H112" s="34"/>
      <c r="I112" s="30"/>
      <c r="J112" s="71"/>
      <c r="K112" s="35"/>
      <c r="L112">
        <v>1</v>
      </c>
    </row>
    <row r="113" spans="1:12">
      <c r="A113" s="30">
        <v>102</v>
      </c>
      <c r="B113" s="37" t="s">
        <v>24</v>
      </c>
      <c r="C113" s="32"/>
      <c r="D113" s="70"/>
      <c r="E113" s="30"/>
      <c r="F113" s="67"/>
      <c r="G113" s="68"/>
      <c r="H113" s="34"/>
      <c r="I113" s="30"/>
      <c r="J113" s="35"/>
      <c r="K113" s="35"/>
      <c r="L113">
        <v>1</v>
      </c>
    </row>
    <row r="114" spans="1:12">
      <c r="A114" s="30">
        <v>103</v>
      </c>
      <c r="B114" s="37" t="s">
        <v>24</v>
      </c>
      <c r="C114" s="32"/>
      <c r="D114" s="67"/>
      <c r="E114" s="30"/>
      <c r="F114" s="67"/>
      <c r="G114" s="68"/>
      <c r="H114" s="34"/>
      <c r="I114" s="30"/>
      <c r="J114" s="35"/>
      <c r="K114" s="35"/>
      <c r="L114">
        <v>1</v>
      </c>
    </row>
    <row r="115" spans="1:12">
      <c r="A115" s="30">
        <v>104</v>
      </c>
      <c r="B115" s="37" t="s">
        <v>24</v>
      </c>
      <c r="C115" s="32"/>
      <c r="D115" s="72"/>
      <c r="E115" s="30"/>
      <c r="F115" s="73"/>
      <c r="G115" s="74"/>
      <c r="H115" s="34"/>
      <c r="I115" s="30"/>
      <c r="J115" s="35"/>
      <c r="K115" s="35"/>
      <c r="L115">
        <v>1</v>
      </c>
    </row>
    <row r="116" spans="1:12" ht="34.5">
      <c r="A116" s="30">
        <v>105</v>
      </c>
      <c r="B116" s="75" t="s">
        <v>113</v>
      </c>
      <c r="C116" s="32" t="s">
        <v>35</v>
      </c>
      <c r="D116" s="75" t="s">
        <v>113</v>
      </c>
      <c r="E116" s="30" t="s">
        <v>114</v>
      </c>
      <c r="F116" s="30">
        <v>869.51</v>
      </c>
      <c r="G116" s="33">
        <v>1811</v>
      </c>
      <c r="H116" s="34" t="s">
        <v>115</v>
      </c>
      <c r="I116" s="30" t="s">
        <v>21</v>
      </c>
      <c r="J116" s="76">
        <v>16876164.399999999</v>
      </c>
      <c r="K116" s="35">
        <f t="shared" si="2"/>
        <v>18901304.127999999</v>
      </c>
    </row>
    <row r="117" spans="1:12" ht="34.5">
      <c r="A117" s="30">
        <v>106</v>
      </c>
      <c r="B117" s="32" t="s">
        <v>116</v>
      </c>
      <c r="C117" s="32" t="s">
        <v>35</v>
      </c>
      <c r="D117" s="32" t="s">
        <v>117</v>
      </c>
      <c r="E117" s="30" t="s">
        <v>118</v>
      </c>
      <c r="F117" s="30">
        <v>12</v>
      </c>
      <c r="G117" s="33">
        <v>275487</v>
      </c>
      <c r="H117" s="34" t="s">
        <v>115</v>
      </c>
      <c r="I117" s="30" t="s">
        <v>21</v>
      </c>
      <c r="J117" s="35">
        <v>3305844</v>
      </c>
      <c r="K117" s="35">
        <f t="shared" si="2"/>
        <v>3702545.2800000003</v>
      </c>
    </row>
    <row r="118" spans="1:12" ht="34.5">
      <c r="A118" s="30">
        <v>107</v>
      </c>
      <c r="B118" s="32" t="s">
        <v>116</v>
      </c>
      <c r="C118" s="32" t="s">
        <v>35</v>
      </c>
      <c r="D118" s="32" t="s">
        <v>119</v>
      </c>
      <c r="E118" s="30" t="s">
        <v>118</v>
      </c>
      <c r="F118" s="30">
        <v>12</v>
      </c>
      <c r="G118" s="33">
        <v>278185</v>
      </c>
      <c r="H118" s="34" t="s">
        <v>115</v>
      </c>
      <c r="I118" s="30" t="s">
        <v>21</v>
      </c>
      <c r="J118" s="35">
        <v>3338220</v>
      </c>
      <c r="K118" s="35">
        <f t="shared" si="2"/>
        <v>3738806.4000000004</v>
      </c>
    </row>
    <row r="119" spans="1:12" s="60" customFormat="1" ht="33.75">
      <c r="A119" s="30">
        <v>108</v>
      </c>
      <c r="B119" s="32" t="s">
        <v>42</v>
      </c>
      <c r="C119" s="32" t="s">
        <v>35</v>
      </c>
      <c r="D119" s="55" t="s">
        <v>120</v>
      </c>
      <c r="E119" s="32" t="s">
        <v>44</v>
      </c>
      <c r="F119" s="63">
        <v>3</v>
      </c>
      <c r="G119" s="59">
        <v>650</v>
      </c>
      <c r="H119" s="77" t="s">
        <v>45</v>
      </c>
      <c r="I119" s="32" t="s">
        <v>21</v>
      </c>
      <c r="J119" s="58">
        <f t="shared" ref="J119:J124" si="3">G119*F119</f>
        <v>1950</v>
      </c>
      <c r="K119" s="78">
        <f t="shared" si="2"/>
        <v>2184</v>
      </c>
    </row>
    <row r="120" spans="1:12" s="60" customFormat="1" ht="33.75">
      <c r="A120" s="30">
        <v>109</v>
      </c>
      <c r="B120" s="32" t="s">
        <v>42</v>
      </c>
      <c r="C120" s="32" t="s">
        <v>35</v>
      </c>
      <c r="D120" s="55" t="s">
        <v>121</v>
      </c>
      <c r="E120" s="32" t="s">
        <v>44</v>
      </c>
      <c r="F120" s="63">
        <v>15</v>
      </c>
      <c r="G120" s="59">
        <v>178.57</v>
      </c>
      <c r="H120" s="77" t="s">
        <v>45</v>
      </c>
      <c r="I120" s="32" t="s">
        <v>21</v>
      </c>
      <c r="J120" s="58">
        <f t="shared" si="3"/>
        <v>2678.5499999999997</v>
      </c>
      <c r="K120" s="79">
        <f t="shared" si="2"/>
        <v>2999.9760000000001</v>
      </c>
    </row>
    <row r="121" spans="1:12" s="60" customFormat="1" ht="33.75">
      <c r="A121" s="30">
        <v>110</v>
      </c>
      <c r="B121" s="32" t="s">
        <v>42</v>
      </c>
      <c r="C121" s="32" t="s">
        <v>35</v>
      </c>
      <c r="D121" s="55" t="s">
        <v>122</v>
      </c>
      <c r="E121" s="32" t="s">
        <v>44</v>
      </c>
      <c r="F121" s="63">
        <v>5</v>
      </c>
      <c r="G121" s="59">
        <v>179</v>
      </c>
      <c r="H121" s="77" t="s">
        <v>45</v>
      </c>
      <c r="I121" s="32" t="s">
        <v>21</v>
      </c>
      <c r="J121" s="58">
        <f t="shared" si="3"/>
        <v>895</v>
      </c>
      <c r="K121" s="78">
        <f t="shared" si="2"/>
        <v>1002.4000000000001</v>
      </c>
    </row>
    <row r="122" spans="1:12" ht="34.5">
      <c r="A122" s="30">
        <v>111</v>
      </c>
      <c r="B122" s="39" t="s">
        <v>42</v>
      </c>
      <c r="C122" s="39" t="s">
        <v>35</v>
      </c>
      <c r="D122" s="39" t="s">
        <v>123</v>
      </c>
      <c r="E122" s="40" t="s">
        <v>44</v>
      </c>
      <c r="F122" s="40">
        <v>28</v>
      </c>
      <c r="G122" s="41">
        <v>19.75</v>
      </c>
      <c r="H122" s="80" t="s">
        <v>45</v>
      </c>
      <c r="I122" s="40" t="s">
        <v>21</v>
      </c>
      <c r="J122" s="81">
        <f t="shared" si="3"/>
        <v>553</v>
      </c>
      <c r="K122" s="43">
        <f t="shared" si="2"/>
        <v>619.36</v>
      </c>
    </row>
    <row r="123" spans="1:12" ht="34.5">
      <c r="A123" s="30">
        <v>112</v>
      </c>
      <c r="B123" s="39" t="s">
        <v>42</v>
      </c>
      <c r="C123" s="39" t="s">
        <v>35</v>
      </c>
      <c r="D123" s="39" t="s">
        <v>124</v>
      </c>
      <c r="E123" s="40" t="s">
        <v>72</v>
      </c>
      <c r="F123" s="40">
        <v>13</v>
      </c>
      <c r="G123" s="41">
        <v>84.5</v>
      </c>
      <c r="H123" s="80" t="s">
        <v>45</v>
      </c>
      <c r="I123" s="40" t="s">
        <v>21</v>
      </c>
      <c r="J123" s="81">
        <f t="shared" si="3"/>
        <v>1098.5</v>
      </c>
      <c r="K123" s="43">
        <f t="shared" si="2"/>
        <v>1230.3200000000002</v>
      </c>
    </row>
    <row r="124" spans="1:12" ht="34.5">
      <c r="A124" s="30">
        <v>113</v>
      </c>
      <c r="B124" s="39" t="s">
        <v>42</v>
      </c>
      <c r="C124" s="39" t="s">
        <v>35</v>
      </c>
      <c r="D124" s="39" t="s">
        <v>125</v>
      </c>
      <c r="E124" s="40" t="s">
        <v>44</v>
      </c>
      <c r="F124" s="40">
        <v>6</v>
      </c>
      <c r="G124" s="41">
        <v>43.2</v>
      </c>
      <c r="H124" s="80" t="s">
        <v>45</v>
      </c>
      <c r="I124" s="40" t="s">
        <v>21</v>
      </c>
      <c r="J124" s="81">
        <f t="shared" si="3"/>
        <v>259.20000000000005</v>
      </c>
      <c r="K124" s="43">
        <f t="shared" si="2"/>
        <v>290.30400000000009</v>
      </c>
    </row>
    <row r="125" spans="1:12">
      <c r="A125" s="30"/>
      <c r="B125" s="32"/>
      <c r="C125" s="32"/>
      <c r="D125" s="66"/>
      <c r="E125" s="30"/>
      <c r="F125" s="30"/>
      <c r="G125" s="82"/>
      <c r="H125" s="34"/>
      <c r="I125" s="30"/>
      <c r="J125" s="83">
        <f>SUM(J12:J124)</f>
        <v>29913891.647142854</v>
      </c>
      <c r="K125" s="35">
        <f>SUM(K12:K124)</f>
        <v>32942418.484800003</v>
      </c>
    </row>
    <row r="126" spans="1:12">
      <c r="A126" s="69"/>
      <c r="B126" s="69"/>
      <c r="C126" s="69"/>
      <c r="D126" s="69"/>
      <c r="E126" s="84"/>
      <c r="F126" s="85"/>
      <c r="G126" s="86"/>
      <c r="H126" s="60"/>
      <c r="I126" s="87"/>
      <c r="J126" s="88"/>
      <c r="K126" s="89"/>
      <c r="L126" s="62"/>
    </row>
    <row r="127" spans="1:12">
      <c r="A127" s="90"/>
      <c r="B127" s="91"/>
      <c r="C127" s="92"/>
      <c r="D127" s="93"/>
      <c r="E127" s="91"/>
      <c r="F127" s="94"/>
      <c r="G127" s="95"/>
      <c r="H127" s="96"/>
      <c r="I127" s="97"/>
      <c r="J127"/>
    </row>
    <row r="128" spans="1:12">
      <c r="A128" s="69"/>
      <c r="B128" s="98" t="s">
        <v>126</v>
      </c>
      <c r="C128" s="98"/>
      <c r="D128" s="98"/>
      <c r="E128" s="99"/>
      <c r="F128" s="99"/>
      <c r="G128" s="100" t="s">
        <v>127</v>
      </c>
      <c r="H128" s="101"/>
    </row>
    <row r="129" spans="1:12">
      <c r="A129" s="91"/>
      <c r="B129" s="98"/>
      <c r="C129" s="102"/>
      <c r="D129" s="103"/>
      <c r="E129" s="99"/>
      <c r="F129" s="99"/>
      <c r="G129" s="100" t="s">
        <v>128</v>
      </c>
      <c r="H129" s="101"/>
      <c r="I129" s="104" t="s">
        <v>129</v>
      </c>
      <c r="J129" s="62"/>
      <c r="K129" s="62"/>
    </row>
    <row r="130" spans="1:12">
      <c r="B130" s="98"/>
      <c r="C130" s="98"/>
      <c r="D130" s="98"/>
      <c r="E130" s="99"/>
      <c r="F130" s="99"/>
      <c r="G130" s="100"/>
      <c r="H130" s="101"/>
      <c r="K130" s="9"/>
      <c r="L130" s="62"/>
    </row>
    <row r="131" spans="1:12">
      <c r="B131" s="98" t="s">
        <v>130</v>
      </c>
      <c r="C131" s="98"/>
      <c r="D131" s="98"/>
      <c r="E131" s="99"/>
      <c r="F131" s="99"/>
      <c r="G131" s="100" t="s">
        <v>131</v>
      </c>
      <c r="H131" s="101"/>
    </row>
    <row r="132" spans="1:12">
      <c r="B132" s="102"/>
      <c r="C132" s="102"/>
      <c r="D132" s="102"/>
      <c r="E132" s="99"/>
      <c r="F132" s="99"/>
      <c r="G132" s="100" t="s">
        <v>132</v>
      </c>
      <c r="H132" s="105"/>
      <c r="I132" s="104" t="s">
        <v>129</v>
      </c>
    </row>
    <row r="133" spans="1:12">
      <c r="B133" s="98" t="s">
        <v>133</v>
      </c>
      <c r="C133" s="98"/>
      <c r="D133" s="103"/>
      <c r="E133" s="102"/>
      <c r="F133" s="102"/>
      <c r="G133" s="100"/>
      <c r="H133" s="106"/>
    </row>
    <row r="134" spans="1:12">
      <c r="B134" s="98"/>
      <c r="C134" s="98"/>
      <c r="D134" s="103"/>
      <c r="E134" s="102"/>
      <c r="F134" s="102"/>
      <c r="G134" s="100"/>
      <c r="H134" s="106"/>
    </row>
  </sheetData>
  <autoFilter ref="A11:N125"/>
  <mergeCells count="5">
    <mergeCell ref="H1:K1"/>
    <mergeCell ref="I2:J2"/>
    <mergeCell ref="I3:J3"/>
    <mergeCell ref="H4:K4"/>
    <mergeCell ref="I5:J5"/>
  </mergeCells>
  <pageMargins left="0.51" right="0" top="0" bottom="0" header="0.27" footer="0"/>
  <pageSetup paperSize="9" scale="75" orientation="landscape" r:id="rId1"/>
  <rowBreaks count="1" manualBreakCount="1">
    <brk id="10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 закупок март 2012</vt:lpstr>
      <vt:lpstr>'План закупок март 2012'!Область_печати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 Mendygaliyev</dc:creator>
  <cp:lastModifiedBy>A. Mendygaliyev</cp:lastModifiedBy>
  <dcterms:created xsi:type="dcterms:W3CDTF">2012-08-21T11:25:07Z</dcterms:created>
  <dcterms:modified xsi:type="dcterms:W3CDTF">2012-08-21T11:25:54Z</dcterms:modified>
</cp:coreProperties>
</file>