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2630" windowHeight="11595" firstSheet="1" activeTab="1"/>
  </bookViews>
  <sheets>
    <sheet name="Реестр ТРУ портал август 2015" sheetId="2" r:id="rId1"/>
    <sheet name="Реестр ТРУ январ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42" i="3" l="1"/>
  <c r="I41" i="3"/>
  <c r="I29" i="3"/>
  <c r="I32" i="3" l="1"/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30" i="3" l="1"/>
  <c r="I31" i="3"/>
  <c r="I33" i="3"/>
  <c r="I34" i="3"/>
  <c r="I35" i="3"/>
  <c r="I36" i="3"/>
  <c r="I37" i="3"/>
  <c r="I38" i="3"/>
  <c r="I39" i="3"/>
  <c r="I40" i="3"/>
  <c r="I112" i="2" l="1"/>
  <c r="H109" i="2" l="1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<sst xmlns="http://schemas.openxmlformats.org/spreadsheetml/2006/main" count="585" uniqueCount="283">
  <si>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</si>
  <si>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</si>
  <si>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</si>
  <si>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</si>
  <si>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</si>
  <si>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</si>
  <si>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</si>
  <si>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</si>
  <si>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</si>
  <si>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</si>
  <si>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</si>
  <si>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</si>
  <si>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</si>
  <si>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</si>
  <si>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</si>
  <si>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</si>
  <si>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</si>
  <si>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</si>
  <si>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</si>
  <si>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</si>
  <si>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</si>
  <si>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</si>
  <si>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</si>
  <si>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</si>
  <si>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</si>
  <si>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</si>
  <si>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</si>
  <si>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</si>
  <si>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</si>
  <si>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</si>
  <si>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</si>
  <si>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</si>
  <si>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</si>
  <si>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</si>
  <si>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</si>
  <si>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</si>
  <si>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</si>
  <si>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</si>
  <si>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</si>
  <si>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</si>
  <si>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</si>
  <si>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</si>
  <si>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</si>
  <si>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</si>
  <si>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</si>
  <si>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</si>
  <si>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</si>
  <si>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</si>
  <si>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</si>
  <si>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</si>
  <si>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</si>
  <si>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</si>
  <si>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</si>
  <si>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</si>
  <si>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</si>
  <si>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</si>
  <si>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</si>
  <si>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</si>
  <si>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</si>
  <si>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</si>
  <si>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</si>
  <si>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</si>
  <si>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</si>
  <si>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</si>
  <si>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</si>
  <si>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</si>
  <si>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</si>
  <si>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</si>
  <si>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</si>
  <si>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</si>
  <si>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</si>
  <si>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</si>
  <si>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</si>
  <si>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</si>
  <si>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</si>
  <si>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</si>
  <si>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</si>
  <si>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</si>
  <si>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</si>
  <si>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</si>
  <si>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</si>
  <si>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</si>
  <si>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</si>
  <si>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</si>
  <si>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</si>
  <si>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</si>
  <si>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</si>
  <si>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</si>
  <si>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</si>
  <si>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</si>
  <si>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</si>
  <si>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</si>
  <si>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</si>
  <si>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</si>
  <si>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</si>
  <si>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</si>
  <si>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</si>
  <si>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</si>
  <si>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</si>
  <si>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</si>
  <si>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</si>
  <si>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</si>
  <si>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</si>
  <si>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</si>
  <si>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</si>
  <si>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</si>
  <si>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</si>
  <si>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</si>
  <si>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</si>
  <si>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</si>
  <si>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</si>
  <si>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</si>
  <si>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</si>
  <si>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</si>
  <si>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</si>
  <si>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</si>
  <si>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</si>
  <si>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</si>
  <si>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</si>
  <si>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</si>
  <si>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</si>
  <si>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</si>
  <si>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</si>
  <si>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</si>
  <si>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</si>
  <si>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</si>
  <si>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</si>
  <si>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</si>
  <si>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</si>
  <si>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</si>
  <si>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</si>
  <si>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</si>
  <si>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</si>
  <si>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</si>
  <si>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</si>
  <si>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</si>
  <si>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</si>
  <si>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</si>
  <si>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</si>
  <si>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</si>
  <si>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</si>
  <si>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</si>
  <si>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</si>
  <si>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</si>
  <si>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</si>
  <si>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</si>
  <si>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</si>
  <si>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</si>
  <si>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</si>
  <si>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</si>
  <si>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</si>
  <si>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</si>
  <si>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</si>
  <si>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</si>
  <si>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</si>
  <si>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</si>
  <si>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</si>
  <si>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</si>
  <si>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</si>
  <si>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</si>
  <si>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</si>
  <si>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</si>
  <si>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</si>
  <si>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</si>
  <si>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</si>
  <si>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</si>
  <si>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</si>
  <si>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</si>
  <si>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</si>
  <si>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</si>
  <si>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</si>
  <si>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</si>
  <si>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</si>
  <si>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</si>
  <si>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</si>
  <si>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</si>
  <si>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</si>
  <si>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</si>
  <si>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</si>
  <si>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</si>
  <si>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</si>
  <si>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</si>
  <si>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</si>
  <si>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</si>
  <si>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</si>
  <si>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</si>
  <si>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</si>
  <si>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</si>
  <si>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</si>
  <si>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</si>
  <si>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</si>
  <si>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</si>
  <si>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</si>
  <si>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</si>
  <si>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</si>
  <si>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</si>
  <si>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</si>
  <si>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</si>
  <si>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</si>
  <si>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</si>
  <si>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</si>
  <si>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</si>
  <si>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</si>
  <si>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</si>
  <si>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</si>
  <si>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</si>
  <si>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</si>
  <si>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</si>
  <si>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</si>
  <si>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</si>
  <si>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</si>
  <si>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</si>
  <si>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</si>
  <si>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</si>
  <si>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</si>
  <si>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</si>
  <si>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</si>
  <si>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</si>
  <si>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</si>
  <si>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</si>
  <si>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</si>
  <si>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</si>
  <si>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</si>
  <si>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</si>
  <si>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</si>
  <si>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</si>
  <si>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</si>
  <si>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</si>
  <si>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</si>
  <si>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</si>
  <si>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</si>
  <si>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</si>
  <si>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</si>
  <si>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</si>
  <si>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</si>
  <si>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</si>
  <si>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</si>
  <si>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</si>
  <si>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</si>
  <si>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</si>
  <si>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</si>
  <si>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</si>
  <si>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</si>
  <si>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</si>
  <si>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</si>
  <si>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</si>
  <si>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</si>
  <si>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</si>
  <si>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</si>
  <si>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</si>
  <si>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</si>
  <si>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</si>
  <si>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</si>
  <si>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</si>
  <si>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</si>
  <si>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</si>
  <si>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</si>
  <si>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</si>
  <si>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</si>
  <si>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</si>
  <si>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</si>
  <si>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</si>
  <si>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</si>
  <si>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</si>
  <si>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</si>
  <si>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</si>
  <si>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</si>
  <si>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</si>
  <si>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</si>
  <si>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</si>
  <si>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</si>
  <si>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</si>
  <si>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2016 года 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</si>
  <si>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</si>
  <si>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</si>
  <si>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</si>
  <si>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</si>
  <si>
    <t>Поставка электроэнергии в квартиры, находящиеся в  жилом комплексе  «Хайвил Астана» блоки Е1, Е2, G , жилом комплексе  «Кулагер», ул.Е10 дом 2 и 4</t>
  </si>
  <si>
    <t>Юрист корпоративного фонда «Фонд социального развития»                                                                                                      Махамбетова К.С.</t>
  </si>
  <si>
    <t>Главный бухгалтер корпоративного фонда «Фонд социального развития»                                                                               Жумагельдинова Н.А.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</si>
  <si>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80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</si>
  <si>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50 мм
</t>
  </si>
  <si>
    <t xml:space="preserve">Услуги по технической поддержке веб-сайта копроративного фонда "Фонд социального развития"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</si>
</sst>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33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43" fontId="9" fillId="4" borderId="5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3" fontId="9" fillId="4" borderId="4" xfId="1" applyFont="1" applyFill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1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3" fontId="9" fillId="0" borderId="1" xfId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2" fontId="9" fillId="4" borderId="4" xfId="0" applyNumberFormat="1" applyFont="1" applyFill="1" applyBorder="1" applyAlignment="1">
      <alignment horizontal="center" vertical="top" wrapText="1"/>
    </xf>
    <xf numFmtId="49" fontId="9" fillId="4" borderId="4" xfId="0" applyNumberFormat="1" applyFont="1" applyFill="1" applyBorder="1" applyAlignment="1">
      <alignment horizontal="center" vertical="top" wrapText="1"/>
    </xf>
    <xf numFmtId="43" fontId="9" fillId="4" borderId="4" xfId="1" applyFont="1" applyFill="1" applyBorder="1" applyAlignment="1">
      <alignment horizontal="center" vertical="top" wrapText="1"/>
    </xf>
    <xf numFmtId="43" fontId="9" fillId="4" borderId="5" xfId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12" fillId="0" borderId="2" xfId="5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43" fontId="8" fillId="0" borderId="2" xfId="1" applyNumberFormat="1" applyFont="1" applyFill="1" applyBorder="1" applyAlignment="1">
      <alignment horizontal="center" vertical="top" wrapText="1"/>
    </xf>
    <xf numFmtId="43" fontId="8" fillId="0" borderId="2" xfId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49" fontId="9" fillId="6" borderId="2" xfId="0" applyNumberFormat="1" applyFont="1" applyFill="1" applyBorder="1" applyAlignment="1">
      <alignment horizontal="center" vertical="top" wrapText="1"/>
    </xf>
    <xf numFmtId="1" fontId="9" fillId="6" borderId="2" xfId="0" applyNumberFormat="1" applyFont="1" applyFill="1" applyBorder="1" applyAlignment="1">
      <alignment horizontal="center" vertical="top" wrapText="1"/>
    </xf>
    <xf numFmtId="43" fontId="9" fillId="6" borderId="2" xfId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43" fontId="6" fillId="0" borderId="2" xfId="1" applyNumberFormat="1" applyFont="1" applyFill="1" applyBorder="1" applyAlignment="1">
      <alignment horizontal="center" vertical="top" wrapText="1"/>
    </xf>
    <xf numFmtId="43" fontId="6" fillId="0" borderId="2" xfId="1" applyFont="1" applyFill="1" applyBorder="1" applyAlignment="1">
      <alignment horizontal="center" vertical="top" wrapText="1"/>
    </xf>
    <xf numFmtId="49" fontId="6" fillId="0" borderId="2" xfId="2" applyNumberFormat="1" applyFont="1" applyFill="1" applyBorder="1" applyAlignment="1">
      <alignment horizontal="center" vertical="top" wrapText="1"/>
    </xf>
    <xf numFmtId="43" fontId="6" fillId="0" borderId="2" xfId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top" wrapText="1"/>
    </xf>
    <xf numFmtId="2" fontId="9" fillId="4" borderId="4" xfId="0" applyNumberFormat="1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horizontal="center" vertical="top" wrapText="1"/>
    </xf>
    <xf numFmtId="2" fontId="9" fillId="6" borderId="5" xfId="0" applyNumberFormat="1" applyFont="1" applyFill="1" applyBorder="1" applyAlignment="1">
      <alignment horizontal="center" vertical="top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26" t="s">
        <v>223</v>
      </c>
      <c r="H1" s="126"/>
      <c r="I1" s="126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26" t="s">
        <v>237</v>
      </c>
      <c r="H2" s="126"/>
      <c r="I2" s="126"/>
      <c r="J2" s="5"/>
    </row>
    <row r="3" spans="1:10" x14ac:dyDescent="0.25">
      <c r="B3" s="127" t="s">
        <v>0</v>
      </c>
      <c r="C3" s="127"/>
      <c r="D3" s="127"/>
      <c r="E3" s="127"/>
      <c r="F3" s="127"/>
      <c r="G3" s="127"/>
      <c r="H3" s="127"/>
      <c r="I3" s="127"/>
      <c r="J3" s="49"/>
    </row>
    <row r="4" spans="1:10" x14ac:dyDescent="0.25">
      <c r="B4" s="127" t="s">
        <v>1</v>
      </c>
      <c r="C4" s="127"/>
      <c r="D4" s="127"/>
      <c r="E4" s="127"/>
      <c r="F4" s="127"/>
      <c r="G4" s="127"/>
      <c r="H4" s="127"/>
      <c r="I4" s="127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21" t="s">
        <v>10</v>
      </c>
      <c r="C8" s="122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21" t="s">
        <v>184</v>
      </c>
      <c r="C96" s="122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21" t="s">
        <v>186</v>
      </c>
      <c r="C99" s="122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23" t="s">
        <v>207</v>
      </c>
      <c r="C112" s="124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23" t="s">
        <v>208</v>
      </c>
      <c r="C113" s="124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25" t="s">
        <v>224</v>
      </c>
      <c r="C116" s="125"/>
      <c r="D116" s="125"/>
      <c r="E116" s="125"/>
      <c r="F116" s="125"/>
      <c r="G116" s="125"/>
      <c r="H116" s="125"/>
      <c r="I116" s="125"/>
      <c r="J116" s="125"/>
    </row>
    <row r="117" spans="1:10" x14ac:dyDescent="0.25">
      <c r="B117" s="125" t="s">
        <v>210</v>
      </c>
      <c r="C117" s="125"/>
      <c r="D117" s="125"/>
      <c r="E117" s="125"/>
      <c r="F117" s="125"/>
      <c r="G117" s="125"/>
      <c r="H117" s="125"/>
      <c r="I117" s="125"/>
      <c r="J117" s="125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20" t="s">
        <v>236</v>
      </c>
      <c r="C120" s="120"/>
      <c r="D120" s="120"/>
      <c r="E120" s="120"/>
      <c r="F120" s="120"/>
      <c r="G120" s="120"/>
      <c r="H120" s="120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20" t="s">
        <v>239</v>
      </c>
      <c r="C123" s="120"/>
      <c r="D123" s="120"/>
      <c r="E123" s="120"/>
      <c r="F123" s="120"/>
      <c r="G123" s="120"/>
      <c r="H123" s="120"/>
    </row>
    <row r="124" spans="1:10" x14ac:dyDescent="0.25">
      <c r="I124" s="78"/>
    </row>
  </sheetData>
  <mergeCells count="13">
    <mergeCell ref="G1:I1"/>
    <mergeCell ref="G2:I2"/>
    <mergeCell ref="B3:I3"/>
    <mergeCell ref="B4:I4"/>
    <mergeCell ref="B120:H120"/>
    <mergeCell ref="B123:H123"/>
    <mergeCell ref="B99:C99"/>
    <mergeCell ref="B96:C96"/>
    <mergeCell ref="B8:C8"/>
    <mergeCell ref="B112:C112"/>
    <mergeCell ref="B113:C113"/>
    <mergeCell ref="B116:J116"/>
    <mergeCell ref="B117:J117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2"/>
  <sheetViews>
    <sheetView tabSelected="1" topLeftCell="A37" zoomScale="80" zoomScaleNormal="80" workbookViewId="0">
      <selection activeCell="L44" sqref="L44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24.85546875" style="6" customWidth="1"/>
    <col min="4" max="4" width="23.7109375" style="6" customWidth="1"/>
    <col min="5" max="5" width="76.5703125" style="54" customWidth="1"/>
    <col min="6" max="6" width="11.140625" style="9" customWidth="1"/>
    <col min="7" max="7" width="12.42578125" style="6" customWidth="1"/>
    <col min="8" max="8" width="13.85546875" style="71" customWidth="1"/>
    <col min="9" max="9" width="19.140625" style="71" customWidth="1"/>
    <col min="10" max="16384" width="9.140625" style="7"/>
  </cols>
  <sheetData>
    <row r="1" spans="1:9" s="4" customFormat="1" ht="119.25" customHeight="1" x14ac:dyDescent="0.25">
      <c r="A1" s="1"/>
      <c r="B1" s="2"/>
      <c r="C1" s="1"/>
      <c r="D1" s="1"/>
      <c r="E1" s="53"/>
      <c r="F1" s="3"/>
      <c r="G1" s="126" t="s">
        <v>272</v>
      </c>
      <c r="H1" s="126"/>
      <c r="I1" s="126"/>
    </row>
    <row r="2" spans="1:9" x14ac:dyDescent="0.25">
      <c r="B2" s="127" t="s">
        <v>243</v>
      </c>
      <c r="C2" s="127"/>
      <c r="D2" s="127"/>
      <c r="E2" s="127"/>
      <c r="F2" s="127"/>
      <c r="G2" s="127"/>
      <c r="H2" s="127"/>
      <c r="I2" s="127"/>
    </row>
    <row r="3" spans="1:9" x14ac:dyDescent="0.25">
      <c r="B3" s="127" t="s">
        <v>1</v>
      </c>
      <c r="C3" s="127"/>
      <c r="D3" s="127"/>
      <c r="E3" s="127"/>
      <c r="F3" s="127"/>
      <c r="G3" s="127"/>
      <c r="H3" s="127"/>
      <c r="I3" s="127"/>
    </row>
    <row r="4" spans="1:9" x14ac:dyDescent="0.25">
      <c r="B4" s="8"/>
    </row>
    <row r="5" spans="1:9" s="15" customFormat="1" ht="69.75" customHeight="1" x14ac:dyDescent="0.25">
      <c r="A5" s="11"/>
      <c r="B5" s="88" t="s">
        <v>2</v>
      </c>
      <c r="C5" s="89" t="s">
        <v>3</v>
      </c>
      <c r="D5" s="90" t="s">
        <v>4</v>
      </c>
      <c r="E5" s="91" t="s">
        <v>5</v>
      </c>
      <c r="F5" s="88" t="s">
        <v>6</v>
      </c>
      <c r="G5" s="89" t="s">
        <v>7</v>
      </c>
      <c r="H5" s="92" t="s">
        <v>244</v>
      </c>
      <c r="I5" s="92" t="s">
        <v>9</v>
      </c>
    </row>
    <row r="6" spans="1:9" s="18" customFormat="1" x14ac:dyDescent="0.25">
      <c r="A6" s="9"/>
      <c r="B6" s="93">
        <v>1</v>
      </c>
      <c r="C6" s="93">
        <v>2</v>
      </c>
      <c r="D6" s="93">
        <v>3</v>
      </c>
      <c r="E6" s="94">
        <v>4</v>
      </c>
      <c r="F6" s="93">
        <v>5</v>
      </c>
      <c r="G6" s="93">
        <v>6</v>
      </c>
      <c r="H6" s="95">
        <v>7</v>
      </c>
      <c r="I6" s="95">
        <v>8</v>
      </c>
    </row>
    <row r="7" spans="1:9" x14ac:dyDescent="0.25">
      <c r="B7" s="128" t="s">
        <v>10</v>
      </c>
      <c r="C7" s="129"/>
      <c r="D7" s="96"/>
      <c r="E7" s="97"/>
      <c r="F7" s="96"/>
      <c r="G7" s="96"/>
      <c r="H7" s="98"/>
      <c r="I7" s="99"/>
    </row>
    <row r="8" spans="1:9" s="85" customFormat="1" ht="78" customHeight="1" outlineLevel="1" x14ac:dyDescent="0.25">
      <c r="A8" s="84"/>
      <c r="B8" s="100">
        <v>1</v>
      </c>
      <c r="C8" s="101" t="s">
        <v>25</v>
      </c>
      <c r="D8" s="102" t="s">
        <v>228</v>
      </c>
      <c r="E8" s="103" t="s">
        <v>26</v>
      </c>
      <c r="F8" s="104">
        <v>144</v>
      </c>
      <c r="G8" s="101" t="s">
        <v>27</v>
      </c>
      <c r="H8" s="105">
        <f>549.36/1.12</f>
        <v>490.49999999999994</v>
      </c>
      <c r="I8" s="106">
        <f t="shared" ref="I8" si="0">F8*H8</f>
        <v>70631.999999999985</v>
      </c>
    </row>
    <row r="9" spans="1:9" s="85" customFormat="1" ht="31.5" outlineLevel="1" x14ac:dyDescent="0.25">
      <c r="B9" s="100">
        <v>2</v>
      </c>
      <c r="C9" s="107" t="s">
        <v>28</v>
      </c>
      <c r="D9" s="102" t="s">
        <v>228</v>
      </c>
      <c r="E9" s="103" t="s">
        <v>263</v>
      </c>
      <c r="F9" s="108">
        <v>5</v>
      </c>
      <c r="G9" s="107" t="s">
        <v>14</v>
      </c>
      <c r="H9" s="106">
        <f>230/1.12</f>
        <v>205.35714285714283</v>
      </c>
      <c r="I9" s="106">
        <f>F9*H9</f>
        <v>1026.7857142857142</v>
      </c>
    </row>
    <row r="10" spans="1:9" s="85" customFormat="1" ht="31.5" outlineLevel="1" x14ac:dyDescent="0.25">
      <c r="B10" s="100">
        <v>3</v>
      </c>
      <c r="C10" s="107" t="s">
        <v>39</v>
      </c>
      <c r="D10" s="102" t="s">
        <v>228</v>
      </c>
      <c r="E10" s="103" t="s">
        <v>264</v>
      </c>
      <c r="F10" s="108">
        <v>10</v>
      </c>
      <c r="G10" s="107" t="s">
        <v>32</v>
      </c>
      <c r="H10" s="106">
        <f>170/1.12</f>
        <v>151.78571428571428</v>
      </c>
      <c r="I10" s="106">
        <f t="shared" ref="I10:I22" si="1">F10*H10</f>
        <v>1517.8571428571427</v>
      </c>
    </row>
    <row r="11" spans="1:9" s="85" customFormat="1" ht="63" outlineLevel="1" x14ac:dyDescent="0.25">
      <c r="B11" s="100">
        <v>4</v>
      </c>
      <c r="C11" s="107" t="s">
        <v>72</v>
      </c>
      <c r="D11" s="102" t="s">
        <v>228</v>
      </c>
      <c r="E11" s="103" t="s">
        <v>73</v>
      </c>
      <c r="F11" s="108">
        <v>5</v>
      </c>
      <c r="G11" s="107" t="s">
        <v>14</v>
      </c>
      <c r="H11" s="106">
        <f>450/1.12</f>
        <v>401.78571428571422</v>
      </c>
      <c r="I11" s="106">
        <f t="shared" si="1"/>
        <v>2008.9285714285711</v>
      </c>
    </row>
    <row r="12" spans="1:9" s="85" customFormat="1" ht="33" customHeight="1" outlineLevel="1" x14ac:dyDescent="0.25">
      <c r="B12" s="100">
        <v>5</v>
      </c>
      <c r="C12" s="107" t="s">
        <v>90</v>
      </c>
      <c r="D12" s="102" t="s">
        <v>228</v>
      </c>
      <c r="E12" s="103" t="s">
        <v>91</v>
      </c>
      <c r="F12" s="108">
        <v>5</v>
      </c>
      <c r="G12" s="107" t="s">
        <v>14</v>
      </c>
      <c r="H12" s="106">
        <f>190/1.12</f>
        <v>169.64285714285714</v>
      </c>
      <c r="I12" s="106">
        <f t="shared" si="1"/>
        <v>848.21428571428567</v>
      </c>
    </row>
    <row r="13" spans="1:9" s="85" customFormat="1" ht="39" customHeight="1" outlineLevel="1" x14ac:dyDescent="0.25">
      <c r="B13" s="100">
        <v>6</v>
      </c>
      <c r="C13" s="107" t="s">
        <v>265</v>
      </c>
      <c r="D13" s="102" t="s">
        <v>228</v>
      </c>
      <c r="E13" s="103" t="s">
        <v>266</v>
      </c>
      <c r="F13" s="108">
        <v>2</v>
      </c>
      <c r="G13" s="107" t="s">
        <v>32</v>
      </c>
      <c r="H13" s="106">
        <f>3000/1.12</f>
        <v>2678.5714285714284</v>
      </c>
      <c r="I13" s="106">
        <f t="shared" si="1"/>
        <v>5357.1428571428569</v>
      </c>
    </row>
    <row r="14" spans="1:9" s="85" customFormat="1" ht="81" customHeight="1" outlineLevel="1" x14ac:dyDescent="0.25">
      <c r="B14" s="100">
        <v>7</v>
      </c>
      <c r="C14" s="107" t="s">
        <v>120</v>
      </c>
      <c r="D14" s="102" t="s">
        <v>228</v>
      </c>
      <c r="E14" s="103" t="s">
        <v>281</v>
      </c>
      <c r="F14" s="108">
        <v>50</v>
      </c>
      <c r="G14" s="107" t="s">
        <v>14</v>
      </c>
      <c r="H14" s="106">
        <f>850/1.2</f>
        <v>708.33333333333337</v>
      </c>
      <c r="I14" s="106">
        <f t="shared" si="1"/>
        <v>35416.666666666672</v>
      </c>
    </row>
    <row r="15" spans="1:9" s="85" customFormat="1" ht="82.5" customHeight="1" outlineLevel="1" x14ac:dyDescent="0.25">
      <c r="B15" s="100">
        <v>8</v>
      </c>
      <c r="C15" s="107" t="s">
        <v>122</v>
      </c>
      <c r="D15" s="102" t="s">
        <v>228</v>
      </c>
      <c r="E15" s="103" t="s">
        <v>280</v>
      </c>
      <c r="F15" s="108">
        <v>80</v>
      </c>
      <c r="G15" s="107" t="s">
        <v>14</v>
      </c>
      <c r="H15" s="106">
        <f>1500/1.2</f>
        <v>1250</v>
      </c>
      <c r="I15" s="106">
        <f t="shared" si="1"/>
        <v>100000</v>
      </c>
    </row>
    <row r="16" spans="1:9" s="85" customFormat="1" ht="31.5" outlineLevel="1" x14ac:dyDescent="0.25">
      <c r="B16" s="100">
        <v>9</v>
      </c>
      <c r="C16" s="107" t="s">
        <v>142</v>
      </c>
      <c r="D16" s="102" t="s">
        <v>228</v>
      </c>
      <c r="E16" s="103" t="s">
        <v>143</v>
      </c>
      <c r="F16" s="108">
        <v>30</v>
      </c>
      <c r="G16" s="107" t="s">
        <v>14</v>
      </c>
      <c r="H16" s="106">
        <f>250/1.2</f>
        <v>208.33333333333334</v>
      </c>
      <c r="I16" s="106">
        <f t="shared" si="1"/>
        <v>6250</v>
      </c>
    </row>
    <row r="17" spans="1:9" s="85" customFormat="1" ht="31.5" outlineLevel="1" x14ac:dyDescent="0.25">
      <c r="B17" s="100">
        <v>10</v>
      </c>
      <c r="C17" s="107" t="s">
        <v>144</v>
      </c>
      <c r="D17" s="102" t="s">
        <v>228</v>
      </c>
      <c r="E17" s="103" t="s">
        <v>145</v>
      </c>
      <c r="F17" s="108">
        <v>10</v>
      </c>
      <c r="G17" s="107" t="s">
        <v>14</v>
      </c>
      <c r="H17" s="106">
        <f t="shared" ref="H17:H18" si="2">250/1.2</f>
        <v>208.33333333333334</v>
      </c>
      <c r="I17" s="106">
        <f t="shared" si="1"/>
        <v>2083.3333333333335</v>
      </c>
    </row>
    <row r="18" spans="1:9" s="85" customFormat="1" ht="31.5" outlineLevel="1" x14ac:dyDescent="0.25">
      <c r="B18" s="100">
        <v>11</v>
      </c>
      <c r="C18" s="107" t="s">
        <v>146</v>
      </c>
      <c r="D18" s="102" t="s">
        <v>228</v>
      </c>
      <c r="E18" s="103" t="s">
        <v>147</v>
      </c>
      <c r="F18" s="108">
        <v>10</v>
      </c>
      <c r="G18" s="107" t="s">
        <v>14</v>
      </c>
      <c r="H18" s="106">
        <f t="shared" si="2"/>
        <v>208.33333333333334</v>
      </c>
      <c r="I18" s="106">
        <f t="shared" si="1"/>
        <v>2083.3333333333335</v>
      </c>
    </row>
    <row r="19" spans="1:9" s="85" customFormat="1" ht="87" customHeight="1" outlineLevel="1" x14ac:dyDescent="0.25">
      <c r="B19" s="100">
        <v>12</v>
      </c>
      <c r="C19" s="107" t="s">
        <v>267</v>
      </c>
      <c r="D19" s="102" t="s">
        <v>228</v>
      </c>
      <c r="E19" s="103" t="s">
        <v>268</v>
      </c>
      <c r="F19" s="108">
        <v>1</v>
      </c>
      <c r="G19" s="107" t="s">
        <v>14</v>
      </c>
      <c r="H19" s="106">
        <f>8000/1.2</f>
        <v>6666.666666666667</v>
      </c>
      <c r="I19" s="106">
        <f t="shared" si="1"/>
        <v>6666.666666666667</v>
      </c>
    </row>
    <row r="20" spans="1:9" s="85" customFormat="1" ht="31.5" outlineLevel="1" x14ac:dyDescent="0.25">
      <c r="A20" s="84"/>
      <c r="B20" s="100">
        <v>13</v>
      </c>
      <c r="C20" s="107" t="s">
        <v>166</v>
      </c>
      <c r="D20" s="102" t="s">
        <v>228</v>
      </c>
      <c r="E20" s="103" t="s">
        <v>167</v>
      </c>
      <c r="F20" s="108">
        <v>10</v>
      </c>
      <c r="G20" s="107" t="s">
        <v>14</v>
      </c>
      <c r="H20" s="106">
        <f>2000/1.2</f>
        <v>1666.6666666666667</v>
      </c>
      <c r="I20" s="106">
        <f t="shared" si="1"/>
        <v>16666.666666666668</v>
      </c>
    </row>
    <row r="21" spans="1:9" s="85" customFormat="1" ht="31.5" outlineLevel="1" x14ac:dyDescent="0.25">
      <c r="A21" s="84"/>
      <c r="B21" s="100">
        <v>14</v>
      </c>
      <c r="C21" s="107" t="s">
        <v>269</v>
      </c>
      <c r="D21" s="102" t="s">
        <v>228</v>
      </c>
      <c r="E21" s="103" t="s">
        <v>270</v>
      </c>
      <c r="F21" s="108">
        <v>10</v>
      </c>
      <c r="G21" s="107" t="s">
        <v>14</v>
      </c>
      <c r="H21" s="106">
        <f>1500/1.2</f>
        <v>1250</v>
      </c>
      <c r="I21" s="106">
        <f t="shared" si="1"/>
        <v>12500</v>
      </c>
    </row>
    <row r="22" spans="1:9" s="85" customFormat="1" ht="68.25" customHeight="1" outlineLevel="1" x14ac:dyDescent="0.25">
      <c r="A22" s="84"/>
      <c r="B22" s="100">
        <v>15</v>
      </c>
      <c r="C22" s="107" t="s">
        <v>174</v>
      </c>
      <c r="D22" s="102" t="s">
        <v>228</v>
      </c>
      <c r="E22" s="103" t="s">
        <v>175</v>
      </c>
      <c r="F22" s="108">
        <v>2</v>
      </c>
      <c r="G22" s="107" t="s">
        <v>14</v>
      </c>
      <c r="H22" s="106">
        <f>350/1.2</f>
        <v>291.66666666666669</v>
      </c>
      <c r="I22" s="106">
        <f t="shared" si="1"/>
        <v>583.33333333333337</v>
      </c>
    </row>
    <row r="23" spans="1:9" s="32" customFormat="1" x14ac:dyDescent="0.25">
      <c r="A23" s="28"/>
      <c r="B23" s="131" t="s">
        <v>182</v>
      </c>
      <c r="C23" s="132"/>
      <c r="D23" s="109" t="s">
        <v>183</v>
      </c>
      <c r="E23" s="110" t="s">
        <v>183</v>
      </c>
      <c r="F23" s="111" t="s">
        <v>183</v>
      </c>
      <c r="G23" s="109"/>
      <c r="H23" s="112" t="s">
        <v>183</v>
      </c>
      <c r="I23" s="112">
        <f>SUM(I8:I22)</f>
        <v>263640.92857142852</v>
      </c>
    </row>
    <row r="24" spans="1:9" x14ac:dyDescent="0.25">
      <c r="B24" s="128" t="s">
        <v>184</v>
      </c>
      <c r="C24" s="129"/>
      <c r="D24" s="96"/>
      <c r="E24" s="97"/>
      <c r="F24" s="96"/>
      <c r="G24" s="96"/>
      <c r="H24" s="98"/>
      <c r="I24" s="99"/>
    </row>
    <row r="25" spans="1:9" outlineLevel="1" x14ac:dyDescent="0.25">
      <c r="B25" s="100"/>
      <c r="C25" s="113"/>
      <c r="D25" s="102"/>
      <c r="E25" s="103"/>
      <c r="F25" s="108"/>
      <c r="G25" s="101"/>
      <c r="H25" s="106"/>
      <c r="I25" s="106"/>
    </row>
    <row r="26" spans="1:9" s="32" customFormat="1" x14ac:dyDescent="0.25">
      <c r="A26" s="28"/>
      <c r="B26" s="131" t="s">
        <v>185</v>
      </c>
      <c r="C26" s="132"/>
      <c r="D26" s="109" t="s">
        <v>183</v>
      </c>
      <c r="E26" s="110" t="s">
        <v>183</v>
      </c>
      <c r="F26" s="111" t="s">
        <v>183</v>
      </c>
      <c r="G26" s="109"/>
      <c r="H26" s="112" t="s">
        <v>183</v>
      </c>
      <c r="I26" s="112">
        <v>0</v>
      </c>
    </row>
    <row r="27" spans="1:9" s="32" customFormat="1" x14ac:dyDescent="0.25">
      <c r="A27" s="28"/>
      <c r="B27" s="128" t="s">
        <v>186</v>
      </c>
      <c r="C27" s="129"/>
      <c r="D27" s="96"/>
      <c r="E27" s="97"/>
      <c r="F27" s="96"/>
      <c r="G27" s="96"/>
      <c r="H27" s="98"/>
      <c r="I27" s="99"/>
    </row>
    <row r="28" spans="1:9" s="85" customFormat="1" ht="36.75" customHeight="1" outlineLevel="1" x14ac:dyDescent="0.25">
      <c r="A28" s="84"/>
      <c r="B28" s="100">
        <v>1</v>
      </c>
      <c r="C28" s="101" t="s">
        <v>256</v>
      </c>
      <c r="D28" s="114" t="s">
        <v>258</v>
      </c>
      <c r="E28" s="103" t="s">
        <v>247</v>
      </c>
      <c r="F28" s="104">
        <v>1</v>
      </c>
      <c r="G28" s="101" t="s">
        <v>189</v>
      </c>
      <c r="H28" s="115">
        <v>71428.570000000007</v>
      </c>
      <c r="I28" s="106">
        <f t="shared" ref="I28" si="3">F28*H28</f>
        <v>71428.570000000007</v>
      </c>
    </row>
    <row r="29" spans="1:9" s="87" customFormat="1" ht="36.75" customHeight="1" outlineLevel="1" x14ac:dyDescent="0.25">
      <c r="A29" s="86"/>
      <c r="B29" s="104">
        <v>2</v>
      </c>
      <c r="C29" s="101" t="s">
        <v>194</v>
      </c>
      <c r="D29" s="101" t="s">
        <v>12</v>
      </c>
      <c r="E29" s="103" t="s">
        <v>282</v>
      </c>
      <c r="F29" s="104">
        <v>1</v>
      </c>
      <c r="G29" s="101" t="s">
        <v>189</v>
      </c>
      <c r="H29" s="116">
        <v>671000</v>
      </c>
      <c r="I29" s="116">
        <f>F29*H29</f>
        <v>671000</v>
      </c>
    </row>
    <row r="30" spans="1:9" s="87" customFormat="1" ht="134.25" customHeight="1" outlineLevel="1" x14ac:dyDescent="0.25">
      <c r="A30" s="86"/>
      <c r="B30" s="104">
        <v>3</v>
      </c>
      <c r="C30" s="101" t="s">
        <v>245</v>
      </c>
      <c r="D30" s="101" t="s">
        <v>12</v>
      </c>
      <c r="E30" s="103" t="s">
        <v>246</v>
      </c>
      <c r="F30" s="104">
        <v>1</v>
      </c>
      <c r="G30" s="101" t="s">
        <v>189</v>
      </c>
      <c r="H30" s="116">
        <v>5499999.9999999991</v>
      </c>
      <c r="I30" s="116">
        <f t="shared" ref="I29:I40" si="4">F30*H30</f>
        <v>5499999.9999999991</v>
      </c>
    </row>
    <row r="31" spans="1:9" s="87" customFormat="1" ht="94.5" outlineLevel="1" x14ac:dyDescent="0.25">
      <c r="A31" s="86"/>
      <c r="B31" s="100">
        <v>4</v>
      </c>
      <c r="C31" s="103" t="s">
        <v>248</v>
      </c>
      <c r="D31" s="101" t="s">
        <v>12</v>
      </c>
      <c r="E31" s="103" t="s">
        <v>249</v>
      </c>
      <c r="F31" s="104">
        <v>1</v>
      </c>
      <c r="G31" s="101" t="s">
        <v>189</v>
      </c>
      <c r="H31" s="116">
        <v>434971.43</v>
      </c>
      <c r="I31" s="116">
        <f t="shared" si="4"/>
        <v>434971.43</v>
      </c>
    </row>
    <row r="32" spans="1:9" s="87" customFormat="1" ht="31.5" outlineLevel="1" x14ac:dyDescent="0.25">
      <c r="A32" s="86"/>
      <c r="B32" s="104">
        <v>5</v>
      </c>
      <c r="C32" s="114" t="s">
        <v>203</v>
      </c>
      <c r="D32" s="114" t="s">
        <v>259</v>
      </c>
      <c r="E32" s="117" t="s">
        <v>262</v>
      </c>
      <c r="F32" s="104">
        <v>1</v>
      </c>
      <c r="G32" s="114" t="s">
        <v>189</v>
      </c>
      <c r="H32" s="118">
        <v>454499.99999999994</v>
      </c>
      <c r="I32" s="116">
        <f>F32*H32</f>
        <v>454499.99999999994</v>
      </c>
    </row>
    <row r="33" spans="1:9" s="87" customFormat="1" ht="78.75" outlineLevel="1" x14ac:dyDescent="0.25">
      <c r="A33" s="86"/>
      <c r="B33" s="100">
        <v>6</v>
      </c>
      <c r="C33" s="114" t="s">
        <v>250</v>
      </c>
      <c r="D33" s="114" t="s">
        <v>260</v>
      </c>
      <c r="E33" s="114" t="s">
        <v>251</v>
      </c>
      <c r="F33" s="104">
        <v>1</v>
      </c>
      <c r="G33" s="114" t="s">
        <v>189</v>
      </c>
      <c r="H33" s="118">
        <v>1210608</v>
      </c>
      <c r="I33" s="116">
        <f t="shared" si="4"/>
        <v>1210608</v>
      </c>
    </row>
    <row r="34" spans="1:9" s="87" customFormat="1" ht="80.25" customHeight="1" outlineLevel="1" x14ac:dyDescent="0.25">
      <c r="A34" s="86"/>
      <c r="B34" s="104">
        <v>7</v>
      </c>
      <c r="C34" s="114" t="s">
        <v>250</v>
      </c>
      <c r="D34" s="114" t="s">
        <v>260</v>
      </c>
      <c r="E34" s="114" t="s">
        <v>252</v>
      </c>
      <c r="F34" s="104">
        <v>1</v>
      </c>
      <c r="G34" s="114" t="s">
        <v>189</v>
      </c>
      <c r="H34" s="118">
        <v>383999.99999999994</v>
      </c>
      <c r="I34" s="116">
        <f t="shared" si="4"/>
        <v>383999.99999999994</v>
      </c>
    </row>
    <row r="35" spans="1:9" s="87" customFormat="1" ht="81.75" customHeight="1" outlineLevel="1" x14ac:dyDescent="0.25">
      <c r="A35" s="86"/>
      <c r="B35" s="100">
        <v>8</v>
      </c>
      <c r="C35" s="114" t="s">
        <v>253</v>
      </c>
      <c r="D35" s="114" t="s">
        <v>260</v>
      </c>
      <c r="E35" s="114" t="s">
        <v>273</v>
      </c>
      <c r="F35" s="104">
        <v>1</v>
      </c>
      <c r="G35" s="114" t="s">
        <v>189</v>
      </c>
      <c r="H35" s="118">
        <v>1540772.8</v>
      </c>
      <c r="I35" s="116">
        <f t="shared" si="4"/>
        <v>1540772.8</v>
      </c>
    </row>
    <row r="36" spans="1:9" s="87" customFormat="1" ht="79.5" customHeight="1" outlineLevel="1" x14ac:dyDescent="0.25">
      <c r="A36" s="86"/>
      <c r="B36" s="104">
        <v>9</v>
      </c>
      <c r="C36" s="114" t="s">
        <v>253</v>
      </c>
      <c r="D36" s="114" t="s">
        <v>260</v>
      </c>
      <c r="E36" s="114" t="s">
        <v>274</v>
      </c>
      <c r="F36" s="104">
        <v>1</v>
      </c>
      <c r="G36" s="114" t="s">
        <v>189</v>
      </c>
      <c r="H36" s="118">
        <v>332800</v>
      </c>
      <c r="I36" s="116">
        <f t="shared" si="4"/>
        <v>332800</v>
      </c>
    </row>
    <row r="37" spans="1:9" s="87" customFormat="1" ht="81" customHeight="1" outlineLevel="1" x14ac:dyDescent="0.25">
      <c r="A37" s="86"/>
      <c r="B37" s="100">
        <v>10</v>
      </c>
      <c r="C37" s="114" t="s">
        <v>254</v>
      </c>
      <c r="D37" s="114" t="s">
        <v>260</v>
      </c>
      <c r="E37" s="114" t="s">
        <v>275</v>
      </c>
      <c r="F37" s="104">
        <v>1</v>
      </c>
      <c r="G37" s="114" t="s">
        <v>189</v>
      </c>
      <c r="H37" s="118">
        <v>320520</v>
      </c>
      <c r="I37" s="116">
        <f t="shared" si="4"/>
        <v>320520</v>
      </c>
    </row>
    <row r="38" spans="1:9" s="87" customFormat="1" ht="79.5" customHeight="1" outlineLevel="1" x14ac:dyDescent="0.25">
      <c r="A38" s="86"/>
      <c r="B38" s="104">
        <v>11</v>
      </c>
      <c r="C38" s="114" t="s">
        <v>255</v>
      </c>
      <c r="D38" s="114" t="s">
        <v>260</v>
      </c>
      <c r="E38" s="114" t="s">
        <v>276</v>
      </c>
      <c r="F38" s="104">
        <v>1</v>
      </c>
      <c r="G38" s="114" t="s">
        <v>189</v>
      </c>
      <c r="H38" s="118">
        <v>372420</v>
      </c>
      <c r="I38" s="116">
        <f t="shared" si="4"/>
        <v>372420</v>
      </c>
    </row>
    <row r="39" spans="1:9" s="87" customFormat="1" ht="47.25" outlineLevel="1" x14ac:dyDescent="0.25">
      <c r="A39" s="86"/>
      <c r="B39" s="100">
        <v>12</v>
      </c>
      <c r="C39" s="119" t="s">
        <v>240</v>
      </c>
      <c r="D39" s="114" t="s">
        <v>261</v>
      </c>
      <c r="E39" s="119" t="s">
        <v>277</v>
      </c>
      <c r="F39" s="104">
        <v>1</v>
      </c>
      <c r="G39" s="114" t="s">
        <v>189</v>
      </c>
      <c r="H39" s="118">
        <v>7671328.4800000004</v>
      </c>
      <c r="I39" s="116">
        <f t="shared" si="4"/>
        <v>7671328.4800000004</v>
      </c>
    </row>
    <row r="40" spans="1:9" s="87" customFormat="1" ht="65.25" customHeight="1" outlineLevel="1" x14ac:dyDescent="0.25">
      <c r="A40" s="86"/>
      <c r="B40" s="104">
        <v>13</v>
      </c>
      <c r="C40" s="119" t="s">
        <v>241</v>
      </c>
      <c r="D40" s="114" t="s">
        <v>242</v>
      </c>
      <c r="E40" s="119" t="s">
        <v>257</v>
      </c>
      <c r="F40" s="104">
        <v>1</v>
      </c>
      <c r="G40" s="114" t="s">
        <v>189</v>
      </c>
      <c r="H40" s="118">
        <v>358473.21</v>
      </c>
      <c r="I40" s="116">
        <f t="shared" si="4"/>
        <v>358473.21</v>
      </c>
    </row>
    <row r="41" spans="1:9" s="32" customFormat="1" x14ac:dyDescent="0.25">
      <c r="A41" s="28"/>
      <c r="B41" s="130" t="s">
        <v>207</v>
      </c>
      <c r="C41" s="130"/>
      <c r="D41" s="29" t="s">
        <v>183</v>
      </c>
      <c r="E41" s="60" t="s">
        <v>183</v>
      </c>
      <c r="F41" s="30" t="s">
        <v>183</v>
      </c>
      <c r="G41" s="29"/>
      <c r="H41" s="31" t="s">
        <v>183</v>
      </c>
      <c r="I41" s="31">
        <f>SUM(I28:I40)</f>
        <v>19322822.490000002</v>
      </c>
    </row>
    <row r="42" spans="1:9" s="32" customFormat="1" x14ac:dyDescent="0.25">
      <c r="A42" s="28"/>
      <c r="B42" s="130" t="s">
        <v>208</v>
      </c>
      <c r="C42" s="130"/>
      <c r="D42" s="29" t="s">
        <v>183</v>
      </c>
      <c r="E42" s="60" t="s">
        <v>183</v>
      </c>
      <c r="F42" s="30" t="s">
        <v>183</v>
      </c>
      <c r="G42" s="29"/>
      <c r="H42" s="31" t="s">
        <v>183</v>
      </c>
      <c r="I42" s="75">
        <f>I23+I26+I41</f>
        <v>19586463.418571431</v>
      </c>
    </row>
    <row r="43" spans="1:9" s="32" customFormat="1" x14ac:dyDescent="0.25">
      <c r="A43" s="28"/>
      <c r="B43" s="39"/>
      <c r="C43" s="40"/>
      <c r="D43" s="40"/>
      <c r="E43" s="64"/>
      <c r="F43" s="39"/>
      <c r="G43" s="40"/>
      <c r="H43" s="82"/>
      <c r="I43" s="76"/>
    </row>
    <row r="44" spans="1:9" x14ac:dyDescent="0.25">
      <c r="B44" s="66" t="s">
        <v>209</v>
      </c>
    </row>
    <row r="45" spans="1:9" x14ac:dyDescent="0.25">
      <c r="B45" s="125" t="s">
        <v>271</v>
      </c>
      <c r="C45" s="125"/>
      <c r="D45" s="125"/>
      <c r="E45" s="125"/>
      <c r="F45" s="125"/>
      <c r="G45" s="125"/>
      <c r="H45" s="125"/>
      <c r="I45" s="125"/>
    </row>
    <row r="46" spans="1:9" x14ac:dyDescent="0.25">
      <c r="B46" s="125"/>
      <c r="C46" s="125"/>
      <c r="D46" s="125"/>
      <c r="E46" s="125"/>
      <c r="F46" s="125"/>
      <c r="G46" s="125"/>
      <c r="H46" s="125"/>
      <c r="I46" s="125"/>
    </row>
    <row r="47" spans="1:9" x14ac:dyDescent="0.25">
      <c r="B47" s="42"/>
      <c r="C47" s="43"/>
      <c r="D47" s="43"/>
      <c r="E47" s="65"/>
      <c r="F47" s="42"/>
      <c r="G47" s="43"/>
      <c r="H47" s="77"/>
      <c r="I47" s="77"/>
    </row>
    <row r="49" spans="1:9" s="44" customFormat="1" x14ac:dyDescent="0.25">
      <c r="B49" s="120" t="s">
        <v>278</v>
      </c>
      <c r="C49" s="120"/>
      <c r="D49" s="120"/>
      <c r="E49" s="120"/>
      <c r="F49" s="120"/>
      <c r="G49" s="120"/>
      <c r="H49" s="120"/>
      <c r="I49" s="71"/>
    </row>
    <row r="51" spans="1:9" x14ac:dyDescent="0.25">
      <c r="A51" s="7"/>
      <c r="B51" s="120" t="s">
        <v>279</v>
      </c>
      <c r="C51" s="120"/>
      <c r="D51" s="120"/>
      <c r="E51" s="120"/>
      <c r="F51" s="120"/>
      <c r="G51" s="120"/>
      <c r="H51" s="120"/>
    </row>
    <row r="52" spans="1:9" x14ac:dyDescent="0.25">
      <c r="I52" s="78"/>
    </row>
  </sheetData>
  <mergeCells count="14">
    <mergeCell ref="B26:C26"/>
    <mergeCell ref="B24:C24"/>
    <mergeCell ref="G1:I1"/>
    <mergeCell ref="B2:I2"/>
    <mergeCell ref="B3:I3"/>
    <mergeCell ref="B7:C7"/>
    <mergeCell ref="B23:C23"/>
    <mergeCell ref="B51:H51"/>
    <mergeCell ref="B27:C27"/>
    <mergeCell ref="B41:C41"/>
    <mergeCell ref="B42:C42"/>
    <mergeCell ref="B45:I45"/>
    <mergeCell ref="B46:I46"/>
    <mergeCell ref="B49:H49"/>
  </mergeCells>
  <pageMargins left="0.5" right="0.5" top="0.5" bottom="0.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январь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mmakeyeva</cp:lastModifiedBy>
  <cp:lastPrinted>2016-02-04T11:50:17Z</cp:lastPrinted>
  <dcterms:created xsi:type="dcterms:W3CDTF">2015-05-04T04:47:43Z</dcterms:created>
  <dcterms:modified xsi:type="dcterms:W3CDTF">2016-02-04T11:50:27Z</dcterms:modified>
</cp:coreProperties>
</file>