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30" windowWidth="12630" windowHeight="11595" firstSheet="1" activeTab="1"/>
  </bookViews>
  <sheets>
    <sheet name="Реестр ТРУ портал август 2015" sheetId="2" r:id="rId1"/>
    <sheet name="Реестр ТРУ январь 2016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I42" i="3" l="1"/>
  <c r="I41" i="3"/>
  <c r="I28" i="3" l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23" i="3" l="1"/>
  <c r="I29" i="3" l="1"/>
  <c r="I30" i="3"/>
  <c r="I31" i="3"/>
  <c r="I32" i="3"/>
  <c r="I33" i="3"/>
  <c r="I34" i="3"/>
  <c r="I35" i="3"/>
  <c r="I36" i="3"/>
  <c r="I37" i="3"/>
  <c r="I38" i="3"/>
  <c r="I39" i="3"/>
  <c r="I40" i="3"/>
  <c r="I112" i="2" l="1"/>
  <c r="H109" i="2" l="1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</calcChain>
</file>

<file path=xl/sharedStrings.xml><?xml version="1.0" encoding="utf-8"?>
<sst xmlns="http://schemas.openxmlformats.org/spreadsheetml/2006/main" count="585" uniqueCount="282">
  <si>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</si>
  <si>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</si>
  <si>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</si>
  <si>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</si>
  <si>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</si>
  <si>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</si>
  <si>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</si>
  <si>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</si>
  <si>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</si>
  <si>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</si>
  <si>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</si>
  <si>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</si>
  <si>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</si>
  <si>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</si>
  <si>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</si>
  <si>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</si>
  <si>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</si>
  <si>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</si>
  <si>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</si>
  <si>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</si>
  <si>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</si>
  <si>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</si>
  <si>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</si>
  <si>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</si>
  <si>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</si>
  <si>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</si>
  <si>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</si>
  <si>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</si>
  <si>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</si>
  <si>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</si>
  <si>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</si>
  <si>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</si>
  <si>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</si>
  <si>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</si>
  <si>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</si>
  <si>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</si>
  <si>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</si>
  <si>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</si>
  <si>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</si>
  <si>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</si>
  <si>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</si>
  <si>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</si>
  <si>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</si>
  <si>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</si>
  <si>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</si>
  <si>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</si>
  <si>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</si>
  <si>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</si>
  <si>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</si>
  <si>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</si>
  <si>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</si>
  <si>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</si>
  <si>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</si>
  <si>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</si>
  <si>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</si>
  <si>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</si>
  <si>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</si>
  <si>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</si>
  <si>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</si>
  <si>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</si>
  <si>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</si>
  <si>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</si>
  <si>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</si>
  <si>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</si>
  <si>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</si>
  <si>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</si>
  <si>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</si>
  <si>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</si>
  <si>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</si>
  <si>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</si>
  <si>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</si>
  <si>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</si>
  <si>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</si>
  <si>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</si>
  <si>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</si>
  <si>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</si>
  <si>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</si>
  <si>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</si>
  <si>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</si>
  <si>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</si>
  <si>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</si>
  <si>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</si>
  <si>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</si>
  <si>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</si>
  <si>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</si>
  <si>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</si>
  <si>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</si>
  <si>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</si>
  <si>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</si>
  <si>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</si>
  <si>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</si>
  <si>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</si>
  <si>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</si>
  <si>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</si>
  <si>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</si>
  <si>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</si>
  <si>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</si>
  <si>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</si>
  <si>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</si>
  <si>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</si>
  <si>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</si>
  <si>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</si>
  <si>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</si>
  <si>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</si>
  <si>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</si>
  <si>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</si>
  <si>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</si>
  <si>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</si>
  <si>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</si>
  <si>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</si>
  <si>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</si>
  <si>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</si>
  <si>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</si>
  <si>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</si>
  <si>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</si>
  <si>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</si>
  <si>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</si>
  <si>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</si>
  <si>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</si>
  <si>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</si>
  <si>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</si>
  <si>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</si>
  <si>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</si>
  <si>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</si>
  <si>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</si>
  <si>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</si>
  <si>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</si>
  <si>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</si>
  <si>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</si>
  <si>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</si>
  <si>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</si>
  <si>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</si>
  <si>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</si>
  <si>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</si>
  <si>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</si>
  <si>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</si>
  <si>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</si>
  <si>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</si>
  <si>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</si>
  <si>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</si>
  <si>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</si>
  <si>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</si>
  <si>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</si>
  <si>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</si>
  <si>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</si>
  <si>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</si>
  <si>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</si>
  <si>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</si>
  <si>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</si>
  <si>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</si>
  <si>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</si>
  <si>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</si>
  <si>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</si>
  <si>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</si>
  <si>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</si>
  <si>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</si>
  <si>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</si>
  <si>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</si>
  <si>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</si>
  <si>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</si>
  <si>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</si>
  <si>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</si>
  <si>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</si>
  <si>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</si>
  <si>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</si>
  <si>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</si>
  <si>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</si>
  <si>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</si>
  <si>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</si>
  <si>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</si>
  <si>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</si>
  <si>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</si>
  <si>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</si>
  <si>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</si>
  <si>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</si>
  <si>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</si>
  <si>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</si>
  <si>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</si>
  <si>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</si>
  <si>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</si>
  <si>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</si>
  <si>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</si>
  <si>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</si>
  <si>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</si>
  <si>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</si>
  <si>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</si>
  <si>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</si>
  <si>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</si>
  <si>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</si>
  <si>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</si>
  <si>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</si>
  <si>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</si>
  <si>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</si>
  <si>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</si>
  <si>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</si>
  <si>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</si>
  <si>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</si>
  <si>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</si>
  <si>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</si>
  <si>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</si>
  <si>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</si>
  <si>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</si>
  <si>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</si>
  <si>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</si>
  <si>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</si>
  <si>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</si>
  <si>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</si>
  <si>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</si>
  <si>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</si>
  <si>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</si>
  <si>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</si>
  <si>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</si>
  <si>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</si>
  <si>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</si>
  <si>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</si>
  <si>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</si>
  <si>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</si>
  <si>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</si>
  <si>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</si>
  <si>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</si>
  <si>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</si>
  <si>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</si>
  <si>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</si>
  <si>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</si>
  <si>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</si>
  <si>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</si>
  <si>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</si>
  <si>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</si>
  <si>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</si>
  <si>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</si>
  <si>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</si>
  <si>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</si>
  <si>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</si>
  <si>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</si>
  <si>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</si>
  <si>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</si>
  <si>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</si>
  <si>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</si>
  <si>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</si>
  <si>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</si>
  <si>
    <t>Электроэнергия</t>
  </si>
  <si>
    <t xml:space="preserve">Услуги по  вывозу твердо-бытовых отходов </t>
  </si>
  <si>
    <t xml:space="preserve">Пп. 21) пункта 3.1. статьи 3 Правил* </t>
  </si>
  <si>
    <t xml:space="preserve">Реестр планируемых закупок товаров, работ, услуг на 2016 год </t>
  </si>
  <si>
    <t>Цена за единицу товара/работы/услуги, тенге*</t>
  </si>
  <si>
    <t>Аудиторские услуги  по аудиту финансовой отчетности  за 2016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</si>
  <si>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2016 года.</t>
  </si>
  <si>
    <t>Услуги доступа к интернет-ресурсу - Бухгалтерский портал Учёт.kz - тариф ПРОФ</t>
  </si>
  <si>
    <t>Проведение экспертного обследования и профилактических испытаний электроустановок</t>
  </si>
  <si>
    <t>Проведение экспертного обследования и профилактических испытаний электроустановок в 32 квартирах в ЖК Хайвил Астана</t>
  </si>
  <si>
    <t>Жилищно-эксплуатационные услуги по жилому комплексу  «Хайвил Астана» блок G</t>
  </si>
  <si>
    <t>Жилищно-эксплуатационные услуги по жилому комплексу  «Хайвил Астана» блок G  - 32 квартиры, 3 месяца</t>
  </si>
  <si>
    <t>Жилищно-эксплуатационные услуги по жилому комплексу  «Хайвил Астана» блок G - 20 парковочных мест,  3 месяца</t>
  </si>
  <si>
    <t>Жилищно-эксплуатационные услуги по жилому комплексу  «Хайвил Астана» блок Е1, Е2</t>
  </si>
  <si>
    <t>Жилищно-эксплуатационные услуги по жилому комплексу  «Кулагер», ул.Е10 дом 2</t>
  </si>
  <si>
    <t>Жилищно-эксплуатационные услуги по жилому комплексу  «Кулагер», ул.Е10 дом 4</t>
  </si>
  <si>
    <t xml:space="preserve">Услуги доступа к интернет-ресурсу </t>
  </si>
  <si>
    <t>Поставка электро- и теплоэнергии по жилому комплексу  «Хайвил Астана» блок G  - 32 квартиры на 3 месяца, по жилому комплексу  «Хайвил Астана» блок Е1, Е2 - 24 квартиры на 3 месяца, жилому комплексу  «Кулагер», ул.Е10 дом 2 - 7 квартир на 12 месяцев и 16 квартир на 3 месяца, по жилому комплексу  «Кулагер», ул.Е10 дом 2 - 8 квартир на 12 месяцев и 14 квартир на 3 месяца</t>
  </si>
  <si>
    <t xml:space="preserve">Вывоз твердо-бытовых отходов со следующих объектов: жилой комплекс  «Кулагер», ул.Е10 дом 2 - 7 квартир на 12 месяцев и 16 квартир на 3 месяца, жилой комплекс  «Кулагер», ул.Е10 дом 2 - 8 квартир на 12 месяцев и 14 квартир на 3 месяца
</t>
  </si>
  <si>
    <t>Главный бухгалтер корпоративного фонда «Фонд социального развития»                                      Жумагельдинова Н.А.</t>
  </si>
  <si>
    <t xml:space="preserve">пп.12) п.3.1 ст.3 Правил </t>
  </si>
  <si>
    <t>пп. 22) п.3.1. ст.3 Правил</t>
  </si>
  <si>
    <t>пп. 21) п.3.1. ст.3 Правил</t>
  </si>
  <si>
    <t>Пп. 21) пункта 3.1. статьи 3 Правил</t>
  </si>
  <si>
    <t>Приобретение услуг предоставления сотовой связи на 12 месяцев у оператора сотовой связи</t>
  </si>
  <si>
    <t>Приспособление для удаления скоб с металлическим механизмом и пластиковыми ручками, с кнопкой блокировки.</t>
  </si>
  <si>
    <t xml:space="preserve">С клеевым краем, размер 76х76 мм, цвета разноцветные неоновые. 
</t>
  </si>
  <si>
    <t>Набор текстовых маркеров</t>
  </si>
  <si>
    <t>Пластмассовый корпус. Клинообразный пишущий узел. Толщина линии: 4.0 мм.  В наборе 8  ярких неоновыех цвета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</si>
  <si>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
Размер корешка 50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</si>
  <si>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
Размер корешка 80 мм
</t>
  </si>
  <si>
    <t>Самонаборный автоматический датер</t>
  </si>
  <si>
    <t xml:space="preserve">Датер самонаборный автоматический с ленточный механизмом, помещенным в пластиковый корпус со встроенной подушечкой и рифленой текстовой площадкой, рассчитанной на 6 строк текста. Размер клише, мм: 60×40. Касса: 6005, 6006 (латинский вариант 6003, 6004). В комплекте встроенная сменная подушка, две кассы и пинцет.
</t>
  </si>
  <si>
    <t>Канцелярский журнал</t>
  </si>
  <si>
    <t>Вертикальный, 100 листов. Разлиновка листов - клетка.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</si>
  <si>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</si>
  <si>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2016 года </t>
  </si>
  <si>
    <t>Жилищно-эксплуатационные услуги по жилому комплексу  «Хайвил Астана» блок Е1, Е2 - квартиры</t>
  </si>
  <si>
    <t>Жилищно-эксплуатационные услуги по жилому комплексу  «Хайвил Астана» блок Е1, Е2 - парковочные места</t>
  </si>
  <si>
    <t xml:space="preserve">Жилищно-эксплуатационные услуги по жилому комплексу  «Кулагер», ул.Е10 дом 2 - 7 квартир </t>
  </si>
  <si>
    <t xml:space="preserve">Жилищно-эксплуатационные услуги по жилому комплексу  «Кулагер», ул.Е10 дом 4 - 8 квартир </t>
  </si>
  <si>
    <t xml:space="preserve">Услуги по технической поддержке веб-сайта копроративного фонда "Фонд социального развития"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</si>
</sst>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29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1" xfId="1" applyFont="1" applyBorder="1" applyAlignment="1">
      <alignment horizontal="center" vertical="center" wrapText="1"/>
    </xf>
    <xf numFmtId="43" fontId="9" fillId="4" borderId="5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3" fontId="11" fillId="5" borderId="2" xfId="1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4" borderId="4" xfId="1" applyFont="1" applyFill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9" fillId="5" borderId="7" xfId="0" applyNumberFormat="1" applyFont="1" applyFill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 wrapText="1"/>
    </xf>
    <xf numFmtId="43" fontId="9" fillId="5" borderId="7" xfId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43" fontId="8" fillId="0" borderId="2" xfId="1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1" fontId="9" fillId="6" borderId="2" xfId="0" applyNumberFormat="1" applyFont="1" applyFill="1" applyBorder="1" applyAlignment="1">
      <alignment horizontal="center" vertical="center" wrapText="1"/>
    </xf>
    <xf numFmtId="43" fontId="9" fillId="6" borderId="2" xfId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3" fontId="6" fillId="0" borderId="2" xfId="1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top" wrapText="1"/>
    </xf>
    <xf numFmtId="43" fontId="11" fillId="0" borderId="0" xfId="0" applyNumberFormat="1" applyFont="1"/>
    <xf numFmtId="43" fontId="8" fillId="0" borderId="0" xfId="0" applyNumberFormat="1" applyFont="1"/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9" fillId="6" borderId="3" xfId="0" applyNumberFormat="1" applyFont="1" applyFill="1" applyBorder="1" applyAlignment="1">
      <alignment horizontal="center" vertical="center" wrapText="1"/>
    </xf>
    <xf numFmtId="2" fontId="9" fillId="6" borderId="5" xfId="0" applyNumberFormat="1" applyFont="1" applyFill="1" applyBorder="1" applyAlignment="1">
      <alignment horizontal="center"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43" fontId="8" fillId="0" borderId="0" xfId="0" applyNumberFormat="1" applyFont="1" applyAlignment="1">
      <alignment horizontal="left" vertical="top"/>
    </xf>
  </cellXfs>
  <cellStyles count="7">
    <cellStyle name="Обычный" xfId="0" builtinId="0"/>
    <cellStyle name="Обычный 11" xfId="4"/>
    <cellStyle name="Обычный 12" xfId="5"/>
    <cellStyle name="Обычный 2" xfId="6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opLeftCell="A109" zoomScale="85" zoomScaleNormal="85" workbookViewId="0">
      <selection activeCell="H111" sqref="H111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x14ac:dyDescent="0.25">
      <c r="A1" s="1"/>
      <c r="B1" s="2"/>
      <c r="C1" s="1"/>
      <c r="D1" s="1"/>
      <c r="E1" s="53"/>
      <c r="F1" s="3"/>
      <c r="G1" s="116" t="s">
        <v>223</v>
      </c>
      <c r="H1" s="116"/>
      <c r="I1" s="116"/>
      <c r="J1" s="67"/>
    </row>
    <row r="2" spans="1:10" s="4" customFormat="1" x14ac:dyDescent="0.25">
      <c r="A2" s="1"/>
      <c r="B2" s="2"/>
      <c r="C2" s="1"/>
      <c r="D2" s="1"/>
      <c r="E2" s="53"/>
      <c r="F2" s="3"/>
      <c r="G2" s="116" t="s">
        <v>237</v>
      </c>
      <c r="H2" s="116"/>
      <c r="I2" s="116"/>
      <c r="J2" s="5"/>
    </row>
    <row r="3" spans="1:10" x14ac:dyDescent="0.25">
      <c r="B3" s="117" t="s">
        <v>0</v>
      </c>
      <c r="C3" s="117"/>
      <c r="D3" s="117"/>
      <c r="E3" s="117"/>
      <c r="F3" s="117"/>
      <c r="G3" s="117"/>
      <c r="H3" s="117"/>
      <c r="I3" s="117"/>
      <c r="J3" s="49"/>
    </row>
    <row r="4" spans="1:10" x14ac:dyDescent="0.25">
      <c r="B4" s="117" t="s">
        <v>1</v>
      </c>
      <c r="C4" s="117"/>
      <c r="D4" s="117"/>
      <c r="E4" s="117"/>
      <c r="F4" s="117"/>
      <c r="G4" s="117"/>
      <c r="H4" s="117"/>
      <c r="I4" s="117"/>
      <c r="J4" s="49"/>
    </row>
    <row r="5" spans="1:10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119" t="s">
        <v>10</v>
      </c>
      <c r="C8" s="120"/>
      <c r="D8" s="50"/>
      <c r="E8" s="57"/>
      <c r="F8" s="50"/>
      <c r="G8" s="50"/>
      <c r="H8" s="79"/>
      <c r="I8" s="73"/>
      <c r="J8" s="7"/>
    </row>
    <row r="9" spans="1:10" ht="141.75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78.75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73.25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89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63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26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73.25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9" s="7" customFormat="1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</row>
    <row r="18" spans="2:9" s="7" customFormat="1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</row>
    <row r="19" spans="2:9" s="7" customFormat="1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</row>
    <row r="20" spans="2:9" s="7" customFormat="1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</row>
    <row r="21" spans="2:9" s="7" customFormat="1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</row>
    <row r="22" spans="2:9" s="7" customFormat="1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</row>
    <row r="23" spans="2:9" s="7" customFormat="1" ht="94.5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</row>
    <row r="24" spans="2:9" s="7" customFormat="1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</row>
    <row r="25" spans="2:9" s="7" customFormat="1" ht="63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</row>
    <row r="26" spans="2:9" s="7" customFormat="1" ht="78.75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</row>
    <row r="27" spans="2:9" s="7" customFormat="1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</row>
    <row r="28" spans="2:9" s="7" customFormat="1" ht="78.75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</row>
    <row r="29" spans="2:9" s="7" customFormat="1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</row>
    <row r="30" spans="2:9" s="7" customFormat="1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</row>
    <row r="31" spans="2:9" s="7" customFormat="1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</row>
    <row r="32" spans="2:9" s="7" customFormat="1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</row>
    <row r="33" spans="2:9" s="7" customFormat="1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</row>
    <row r="34" spans="2:9" s="7" customFormat="1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</row>
    <row r="35" spans="2:9" s="7" customFormat="1" ht="110.25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</row>
    <row r="36" spans="2:9" s="7" customFormat="1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</row>
    <row r="37" spans="2:9" s="7" customFormat="1" ht="126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</row>
    <row r="38" spans="2:9" s="7" customFormat="1" ht="94.5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</row>
    <row r="39" spans="2:9" s="7" customFormat="1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</row>
    <row r="40" spans="2:9" s="7" customFormat="1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</row>
    <row r="41" spans="2:9" s="7" customFormat="1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</row>
    <row r="42" spans="2:9" s="7" customFormat="1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</row>
    <row r="43" spans="2:9" s="7" customFormat="1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</row>
    <row r="44" spans="2:9" s="7" customFormat="1" ht="204.75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</row>
    <row r="45" spans="2:9" s="7" customFormat="1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</row>
    <row r="46" spans="2:9" s="7" customFormat="1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</row>
    <row r="47" spans="2:9" s="7" customFormat="1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</row>
    <row r="48" spans="2:9" s="7" customFormat="1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</row>
    <row r="49" spans="2:9" s="7" customFormat="1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</row>
    <row r="50" spans="2:9" s="7" customFormat="1" ht="94.5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</row>
    <row r="51" spans="2:9" s="7" customFormat="1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</row>
    <row r="52" spans="2:9" s="7" customFormat="1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</row>
    <row r="53" spans="2:9" s="7" customFormat="1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</row>
    <row r="54" spans="2:9" s="7" customFormat="1" ht="189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</row>
    <row r="55" spans="2:9" s="7" customFormat="1" ht="94.5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</row>
    <row r="56" spans="2:9" s="7" customFormat="1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</row>
    <row r="57" spans="2:9" s="7" customFormat="1" ht="78.75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</row>
    <row r="58" spans="2:9" s="7" customFormat="1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</row>
    <row r="59" spans="2:9" s="7" customFormat="1" ht="94.5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</row>
    <row r="60" spans="2:9" s="7" customFormat="1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</row>
    <row r="61" spans="2:9" s="7" customFormat="1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</row>
    <row r="62" spans="2:9" s="7" customFormat="1" ht="299.25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</row>
    <row r="63" spans="2:9" s="7" customFormat="1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</row>
    <row r="64" spans="2:9" s="7" customFormat="1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</row>
    <row r="65" spans="2:9" s="7" customFormat="1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</row>
    <row r="66" spans="2:9" s="7" customFormat="1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</row>
    <row r="67" spans="2:9" s="7" customFormat="1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</row>
    <row r="68" spans="2:9" s="7" customFormat="1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</row>
    <row r="69" spans="2:9" s="7" customFormat="1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</row>
    <row r="70" spans="2:9" s="7" customFormat="1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</row>
    <row r="71" spans="2:9" s="7" customFormat="1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</row>
    <row r="72" spans="2:9" s="7" customFormat="1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</row>
    <row r="73" spans="2:9" s="7" customFormat="1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</row>
    <row r="74" spans="2:9" s="7" customFormat="1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</row>
    <row r="75" spans="2:9" s="7" customFormat="1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</row>
    <row r="76" spans="2:9" s="7" customFormat="1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</row>
    <row r="77" spans="2:9" s="7" customFormat="1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</row>
    <row r="78" spans="2:9" s="7" customFormat="1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</row>
    <row r="79" spans="2:9" s="7" customFormat="1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</row>
    <row r="80" spans="2:9" s="7" customFormat="1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41.75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41.75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41.75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204.75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15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63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x14ac:dyDescent="0.25">
      <c r="B96" s="119" t="s">
        <v>184</v>
      </c>
      <c r="C96" s="120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63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x14ac:dyDescent="0.25">
      <c r="A99" s="28"/>
      <c r="B99" s="119" t="s">
        <v>186</v>
      </c>
      <c r="C99" s="120"/>
      <c r="D99" s="50"/>
      <c r="E99" s="57"/>
      <c r="F99" s="50"/>
      <c r="G99" s="50"/>
      <c r="H99" s="79"/>
      <c r="I99" s="73"/>
    </row>
    <row r="100" spans="1:10" ht="236.25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63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78.75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47.25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3.5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7.5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110.25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11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173.25" x14ac:dyDescent="0.25">
      <c r="B111" s="36">
        <v>12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x14ac:dyDescent="0.25">
      <c r="A112" s="28"/>
      <c r="B112" s="121" t="s">
        <v>207</v>
      </c>
      <c r="C112" s="122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x14ac:dyDescent="0.25">
      <c r="A113" s="28"/>
      <c r="B113" s="121" t="s">
        <v>208</v>
      </c>
      <c r="C113" s="122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x14ac:dyDescent="0.25">
      <c r="B116" s="123" t="s">
        <v>224</v>
      </c>
      <c r="C116" s="123"/>
      <c r="D116" s="123"/>
      <c r="E116" s="123"/>
      <c r="F116" s="123"/>
      <c r="G116" s="123"/>
      <c r="H116" s="123"/>
      <c r="I116" s="123"/>
      <c r="J116" s="123"/>
    </row>
    <row r="117" spans="1:10" x14ac:dyDescent="0.25">
      <c r="B117" s="123" t="s">
        <v>210</v>
      </c>
      <c r="C117" s="123"/>
      <c r="D117" s="123"/>
      <c r="E117" s="123"/>
      <c r="F117" s="123"/>
      <c r="G117" s="123"/>
      <c r="H117" s="123"/>
      <c r="I117" s="123"/>
      <c r="J117" s="123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118" t="s">
        <v>236</v>
      </c>
      <c r="C120" s="118"/>
      <c r="D120" s="118"/>
      <c r="E120" s="118"/>
      <c r="F120" s="118"/>
      <c r="G120" s="118"/>
      <c r="H120" s="118"/>
      <c r="I120" s="71"/>
      <c r="J120" s="10"/>
    </row>
    <row r="122" spans="1:10" s="48" customForma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118" t="s">
        <v>239</v>
      </c>
      <c r="C123" s="118"/>
      <c r="D123" s="118"/>
      <c r="E123" s="118"/>
      <c r="F123" s="118"/>
      <c r="G123" s="118"/>
      <c r="H123" s="118"/>
    </row>
    <row r="124" spans="1:10" x14ac:dyDescent="0.25">
      <c r="I124" s="78"/>
    </row>
  </sheetData>
  <mergeCells count="13">
    <mergeCell ref="B123:H123"/>
    <mergeCell ref="B99:C99"/>
    <mergeCell ref="B96:C96"/>
    <mergeCell ref="B8:C8"/>
    <mergeCell ref="B112:C112"/>
    <mergeCell ref="B113:C113"/>
    <mergeCell ref="B116:J116"/>
    <mergeCell ref="B117:J117"/>
    <mergeCell ref="G1:I1"/>
    <mergeCell ref="G2:I2"/>
    <mergeCell ref="B3:I3"/>
    <mergeCell ref="B4:I4"/>
    <mergeCell ref="B120:H120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52"/>
  <sheetViews>
    <sheetView tabSelected="1" topLeftCell="A25" zoomScale="80" zoomScaleNormal="80" workbookViewId="0">
      <selection activeCell="E29" sqref="E29"/>
    </sheetView>
  </sheetViews>
  <sheetFormatPr defaultRowHeight="15.75" outlineLevelRow="1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92.28515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1" width="9.140625" style="7"/>
    <col min="12" max="12" width="31.42578125" style="7" customWidth="1"/>
    <col min="13" max="16384" width="9.140625" style="7"/>
  </cols>
  <sheetData>
    <row r="1" spans="1:9" s="4" customFormat="1" ht="127.5" customHeight="1" x14ac:dyDescent="0.25">
      <c r="A1" s="1"/>
      <c r="B1" s="2"/>
      <c r="C1" s="1"/>
      <c r="D1" s="1"/>
      <c r="E1" s="53"/>
      <c r="F1" s="3"/>
      <c r="G1" s="116" t="s">
        <v>276</v>
      </c>
      <c r="H1" s="116"/>
      <c r="I1" s="116"/>
    </row>
    <row r="2" spans="1:9" x14ac:dyDescent="0.25">
      <c r="B2" s="117" t="s">
        <v>243</v>
      </c>
      <c r="C2" s="117"/>
      <c r="D2" s="117"/>
      <c r="E2" s="117"/>
      <c r="F2" s="117"/>
      <c r="G2" s="117"/>
      <c r="H2" s="117"/>
      <c r="I2" s="117"/>
    </row>
    <row r="3" spans="1:9" x14ac:dyDescent="0.25">
      <c r="B3" s="117" t="s">
        <v>1</v>
      </c>
      <c r="C3" s="117"/>
      <c r="D3" s="117"/>
      <c r="E3" s="117"/>
      <c r="F3" s="117"/>
      <c r="G3" s="117"/>
      <c r="H3" s="117"/>
      <c r="I3" s="117"/>
    </row>
    <row r="4" spans="1:9" x14ac:dyDescent="0.25">
      <c r="B4" s="8"/>
    </row>
    <row r="5" spans="1:9" s="15" customFormat="1" ht="63" x14ac:dyDescent="0.25">
      <c r="A5" s="11"/>
      <c r="B5" s="12" t="s">
        <v>2</v>
      </c>
      <c r="C5" s="13" t="s">
        <v>3</v>
      </c>
      <c r="D5" s="14" t="s">
        <v>4</v>
      </c>
      <c r="E5" s="55" t="s">
        <v>5</v>
      </c>
      <c r="F5" s="12" t="s">
        <v>6</v>
      </c>
      <c r="G5" s="13" t="s">
        <v>7</v>
      </c>
      <c r="H5" s="72" t="s">
        <v>244</v>
      </c>
      <c r="I5" s="72" t="s">
        <v>9</v>
      </c>
    </row>
    <row r="6" spans="1:9" s="18" customFormat="1" x14ac:dyDescent="0.25">
      <c r="A6" s="9"/>
      <c r="B6" s="16">
        <v>1</v>
      </c>
      <c r="C6" s="16">
        <v>2</v>
      </c>
      <c r="D6" s="16">
        <v>3</v>
      </c>
      <c r="E6" s="56">
        <v>4</v>
      </c>
      <c r="F6" s="16">
        <v>5</v>
      </c>
      <c r="G6" s="16">
        <v>6</v>
      </c>
      <c r="H6" s="83">
        <v>7</v>
      </c>
      <c r="I6" s="83">
        <v>8</v>
      </c>
    </row>
    <row r="7" spans="1:9" x14ac:dyDescent="0.25">
      <c r="B7" s="119" t="s">
        <v>10</v>
      </c>
      <c r="C7" s="120"/>
      <c r="D7" s="88"/>
      <c r="E7" s="57"/>
      <c r="F7" s="88"/>
      <c r="G7" s="88"/>
      <c r="H7" s="79"/>
      <c r="I7" s="73"/>
    </row>
    <row r="8" spans="1:9" s="95" customFormat="1" ht="63" outlineLevel="1" x14ac:dyDescent="0.25">
      <c r="A8" s="89"/>
      <c r="B8" s="90">
        <v>1</v>
      </c>
      <c r="C8" s="91" t="s">
        <v>25</v>
      </c>
      <c r="D8" s="20" t="s">
        <v>228</v>
      </c>
      <c r="E8" s="92" t="s">
        <v>26</v>
      </c>
      <c r="F8" s="93">
        <v>144</v>
      </c>
      <c r="G8" s="91" t="s">
        <v>27</v>
      </c>
      <c r="H8" s="96">
        <f>549.36/1.12</f>
        <v>490.49999999999994</v>
      </c>
      <c r="I8" s="94">
        <f t="shared" ref="I8" si="0">F8*H8</f>
        <v>70631.999999999985</v>
      </c>
    </row>
    <row r="9" spans="1:9" s="95" customFormat="1" ht="63" outlineLevel="1" x14ac:dyDescent="0.25">
      <c r="B9" s="90">
        <v>2</v>
      </c>
      <c r="C9" s="97" t="s">
        <v>28</v>
      </c>
      <c r="D9" s="20" t="s">
        <v>228</v>
      </c>
      <c r="E9" s="92" t="s">
        <v>265</v>
      </c>
      <c r="F9" s="98">
        <v>5</v>
      </c>
      <c r="G9" s="97" t="s">
        <v>14</v>
      </c>
      <c r="H9" s="94">
        <f>230/1.12</f>
        <v>205.35714285714283</v>
      </c>
      <c r="I9" s="94">
        <f>F9*H9</f>
        <v>1026.7857142857142</v>
      </c>
    </row>
    <row r="10" spans="1:9" s="95" customFormat="1" ht="63" outlineLevel="1" x14ac:dyDescent="0.25">
      <c r="B10" s="90">
        <v>3</v>
      </c>
      <c r="C10" s="97" t="s">
        <v>39</v>
      </c>
      <c r="D10" s="20" t="s">
        <v>228</v>
      </c>
      <c r="E10" s="92" t="s">
        <v>266</v>
      </c>
      <c r="F10" s="98">
        <v>10</v>
      </c>
      <c r="G10" s="97" t="s">
        <v>32</v>
      </c>
      <c r="H10" s="94">
        <f>170/1.12</f>
        <v>151.78571428571428</v>
      </c>
      <c r="I10" s="94">
        <f t="shared" ref="I10:I22" si="1">F10*H10</f>
        <v>1517.8571428571427</v>
      </c>
    </row>
    <row r="11" spans="1:9" s="95" customFormat="1" ht="63" outlineLevel="1" x14ac:dyDescent="0.25">
      <c r="B11" s="90">
        <v>4</v>
      </c>
      <c r="C11" s="97" t="s">
        <v>72</v>
      </c>
      <c r="D11" s="20" t="s">
        <v>228</v>
      </c>
      <c r="E11" s="92" t="s">
        <v>73</v>
      </c>
      <c r="F11" s="98">
        <v>5</v>
      </c>
      <c r="G11" s="97" t="s">
        <v>14</v>
      </c>
      <c r="H11" s="94">
        <f>450/1.12</f>
        <v>401.78571428571422</v>
      </c>
      <c r="I11" s="94">
        <f t="shared" si="1"/>
        <v>2008.9285714285711</v>
      </c>
    </row>
    <row r="12" spans="1:9" s="95" customFormat="1" ht="63" outlineLevel="1" x14ac:dyDescent="0.25">
      <c r="B12" s="90">
        <v>5</v>
      </c>
      <c r="C12" s="97" t="s">
        <v>90</v>
      </c>
      <c r="D12" s="20" t="s">
        <v>228</v>
      </c>
      <c r="E12" s="92" t="s">
        <v>91</v>
      </c>
      <c r="F12" s="98">
        <v>5</v>
      </c>
      <c r="G12" s="97" t="s">
        <v>14</v>
      </c>
      <c r="H12" s="94">
        <f>190/1.12</f>
        <v>169.64285714285714</v>
      </c>
      <c r="I12" s="94">
        <f t="shared" si="1"/>
        <v>848.21428571428567</v>
      </c>
    </row>
    <row r="13" spans="1:9" s="95" customFormat="1" ht="63" outlineLevel="1" x14ac:dyDescent="0.25">
      <c r="B13" s="90">
        <v>6</v>
      </c>
      <c r="C13" s="97" t="s">
        <v>267</v>
      </c>
      <c r="D13" s="20" t="s">
        <v>228</v>
      </c>
      <c r="E13" s="92" t="s">
        <v>268</v>
      </c>
      <c r="F13" s="98">
        <v>2</v>
      </c>
      <c r="G13" s="97" t="s">
        <v>32</v>
      </c>
      <c r="H13" s="94">
        <f>3000/1.12</f>
        <v>2678.5714285714284</v>
      </c>
      <c r="I13" s="94">
        <f t="shared" si="1"/>
        <v>5357.1428571428569</v>
      </c>
    </row>
    <row r="14" spans="1:9" s="95" customFormat="1" ht="94.5" outlineLevel="1" x14ac:dyDescent="0.25">
      <c r="B14" s="90">
        <v>7</v>
      </c>
      <c r="C14" s="97" t="s">
        <v>120</v>
      </c>
      <c r="D14" s="20" t="s">
        <v>228</v>
      </c>
      <c r="E14" s="92" t="s">
        <v>269</v>
      </c>
      <c r="F14" s="98">
        <v>50</v>
      </c>
      <c r="G14" s="97" t="s">
        <v>14</v>
      </c>
      <c r="H14" s="94">
        <f>850/1.2</f>
        <v>708.33333333333337</v>
      </c>
      <c r="I14" s="94">
        <f t="shared" si="1"/>
        <v>35416.666666666672</v>
      </c>
    </row>
    <row r="15" spans="1:9" s="95" customFormat="1" ht="94.5" outlineLevel="1" x14ac:dyDescent="0.25">
      <c r="B15" s="90">
        <v>8</v>
      </c>
      <c r="C15" s="97" t="s">
        <v>122</v>
      </c>
      <c r="D15" s="20" t="s">
        <v>228</v>
      </c>
      <c r="E15" s="92" t="s">
        <v>270</v>
      </c>
      <c r="F15" s="98">
        <v>80</v>
      </c>
      <c r="G15" s="97" t="s">
        <v>14</v>
      </c>
      <c r="H15" s="94">
        <f>1500/1.2</f>
        <v>1250</v>
      </c>
      <c r="I15" s="94">
        <f t="shared" si="1"/>
        <v>100000</v>
      </c>
    </row>
    <row r="16" spans="1:9" s="95" customFormat="1" ht="63" outlineLevel="1" x14ac:dyDescent="0.25">
      <c r="B16" s="90">
        <v>9</v>
      </c>
      <c r="C16" s="97" t="s">
        <v>142</v>
      </c>
      <c r="D16" s="20" t="s">
        <v>228</v>
      </c>
      <c r="E16" s="92" t="s">
        <v>143</v>
      </c>
      <c r="F16" s="98">
        <v>30</v>
      </c>
      <c r="G16" s="97" t="s">
        <v>14</v>
      </c>
      <c r="H16" s="94">
        <f>250/1.2</f>
        <v>208.33333333333334</v>
      </c>
      <c r="I16" s="94">
        <f t="shared" si="1"/>
        <v>6250</v>
      </c>
    </row>
    <row r="17" spans="1:9" s="95" customFormat="1" ht="63" outlineLevel="1" x14ac:dyDescent="0.25">
      <c r="B17" s="90">
        <v>10</v>
      </c>
      <c r="C17" s="97" t="s">
        <v>144</v>
      </c>
      <c r="D17" s="20" t="s">
        <v>228</v>
      </c>
      <c r="E17" s="92" t="s">
        <v>145</v>
      </c>
      <c r="F17" s="98">
        <v>10</v>
      </c>
      <c r="G17" s="97" t="s">
        <v>14</v>
      </c>
      <c r="H17" s="94">
        <f t="shared" ref="H17:H18" si="2">250/1.2</f>
        <v>208.33333333333334</v>
      </c>
      <c r="I17" s="94">
        <f t="shared" si="1"/>
        <v>2083.3333333333335</v>
      </c>
    </row>
    <row r="18" spans="1:9" s="95" customFormat="1" ht="63" outlineLevel="1" x14ac:dyDescent="0.25">
      <c r="B18" s="90">
        <v>11</v>
      </c>
      <c r="C18" s="97" t="s">
        <v>146</v>
      </c>
      <c r="D18" s="20" t="s">
        <v>228</v>
      </c>
      <c r="E18" s="92" t="s">
        <v>147</v>
      </c>
      <c r="F18" s="98">
        <v>10</v>
      </c>
      <c r="G18" s="97" t="s">
        <v>14</v>
      </c>
      <c r="H18" s="94">
        <f t="shared" si="2"/>
        <v>208.33333333333334</v>
      </c>
      <c r="I18" s="94">
        <f t="shared" si="1"/>
        <v>2083.3333333333335</v>
      </c>
    </row>
    <row r="19" spans="1:9" s="95" customFormat="1" ht="78.75" outlineLevel="1" x14ac:dyDescent="0.25">
      <c r="B19" s="90">
        <v>12</v>
      </c>
      <c r="C19" s="97" t="s">
        <v>271</v>
      </c>
      <c r="D19" s="20" t="s">
        <v>228</v>
      </c>
      <c r="E19" s="92" t="s">
        <v>272</v>
      </c>
      <c r="F19" s="98">
        <v>1</v>
      </c>
      <c r="G19" s="97" t="s">
        <v>14</v>
      </c>
      <c r="H19" s="94">
        <f>8000/1.2</f>
        <v>6666.666666666667</v>
      </c>
      <c r="I19" s="94">
        <f t="shared" si="1"/>
        <v>6666.666666666667</v>
      </c>
    </row>
    <row r="20" spans="1:9" s="95" customFormat="1" ht="63" outlineLevel="1" x14ac:dyDescent="0.25">
      <c r="A20" s="89"/>
      <c r="B20" s="90">
        <v>13</v>
      </c>
      <c r="C20" s="97" t="s">
        <v>166</v>
      </c>
      <c r="D20" s="20" t="s">
        <v>228</v>
      </c>
      <c r="E20" s="92" t="s">
        <v>167</v>
      </c>
      <c r="F20" s="98">
        <v>10</v>
      </c>
      <c r="G20" s="97" t="s">
        <v>14</v>
      </c>
      <c r="H20" s="94">
        <f>2000/1.2</f>
        <v>1666.6666666666667</v>
      </c>
      <c r="I20" s="94">
        <f t="shared" si="1"/>
        <v>16666.666666666668</v>
      </c>
    </row>
    <row r="21" spans="1:9" s="95" customFormat="1" ht="63" outlineLevel="1" x14ac:dyDescent="0.25">
      <c r="A21" s="89"/>
      <c r="B21" s="90">
        <v>14</v>
      </c>
      <c r="C21" s="97" t="s">
        <v>273</v>
      </c>
      <c r="D21" s="20" t="s">
        <v>228</v>
      </c>
      <c r="E21" s="92" t="s">
        <v>274</v>
      </c>
      <c r="F21" s="98">
        <v>10</v>
      </c>
      <c r="G21" s="97" t="s">
        <v>14</v>
      </c>
      <c r="H21" s="94">
        <f>1500/1.2</f>
        <v>1250</v>
      </c>
      <c r="I21" s="94">
        <f t="shared" si="1"/>
        <v>12500</v>
      </c>
    </row>
    <row r="22" spans="1:9" s="95" customFormat="1" ht="63" outlineLevel="1" x14ac:dyDescent="0.25">
      <c r="A22" s="89"/>
      <c r="B22" s="90">
        <v>15</v>
      </c>
      <c r="C22" s="97" t="s">
        <v>174</v>
      </c>
      <c r="D22" s="20" t="s">
        <v>228</v>
      </c>
      <c r="E22" s="92" t="s">
        <v>175</v>
      </c>
      <c r="F22" s="98">
        <v>2</v>
      </c>
      <c r="G22" s="97" t="s">
        <v>14</v>
      </c>
      <c r="H22" s="94">
        <f>350/1.2</f>
        <v>291.66666666666669</v>
      </c>
      <c r="I22" s="94">
        <f t="shared" si="1"/>
        <v>583.33333333333337</v>
      </c>
    </row>
    <row r="23" spans="1:9" s="32" customFormat="1" x14ac:dyDescent="0.25">
      <c r="A23" s="28"/>
      <c r="B23" s="124" t="s">
        <v>182</v>
      </c>
      <c r="C23" s="125"/>
      <c r="D23" s="99" t="s">
        <v>183</v>
      </c>
      <c r="E23" s="100" t="s">
        <v>183</v>
      </c>
      <c r="F23" s="101" t="s">
        <v>183</v>
      </c>
      <c r="G23" s="99"/>
      <c r="H23" s="102" t="s">
        <v>183</v>
      </c>
      <c r="I23" s="102">
        <f>SUM(I8:I22)</f>
        <v>263640.92857142852</v>
      </c>
    </row>
    <row r="24" spans="1:9" x14ac:dyDescent="0.25">
      <c r="B24" s="119" t="s">
        <v>184</v>
      </c>
      <c r="C24" s="120"/>
      <c r="D24" s="88"/>
      <c r="E24" s="57"/>
      <c r="F24" s="88"/>
      <c r="G24" s="88"/>
      <c r="H24" s="79"/>
      <c r="I24" s="73"/>
    </row>
    <row r="25" spans="1:9" outlineLevel="1" x14ac:dyDescent="0.25">
      <c r="B25" s="90"/>
      <c r="C25" s="103"/>
      <c r="D25" s="20"/>
      <c r="E25" s="92"/>
      <c r="F25" s="98"/>
      <c r="G25" s="91"/>
      <c r="H25" s="94"/>
      <c r="I25" s="94"/>
    </row>
    <row r="26" spans="1:9" s="32" customFormat="1" x14ac:dyDescent="0.25">
      <c r="A26" s="28"/>
      <c r="B26" s="124" t="s">
        <v>185</v>
      </c>
      <c r="C26" s="125"/>
      <c r="D26" s="99" t="s">
        <v>183</v>
      </c>
      <c r="E26" s="100" t="s">
        <v>183</v>
      </c>
      <c r="F26" s="101" t="s">
        <v>183</v>
      </c>
      <c r="G26" s="99"/>
      <c r="H26" s="102" t="s">
        <v>183</v>
      </c>
      <c r="I26" s="102">
        <v>0</v>
      </c>
    </row>
    <row r="27" spans="1:9" s="32" customFormat="1" x14ac:dyDescent="0.25">
      <c r="A27" s="28"/>
      <c r="B27" s="119" t="s">
        <v>186</v>
      </c>
      <c r="C27" s="120"/>
      <c r="D27" s="88"/>
      <c r="E27" s="57"/>
      <c r="F27" s="88"/>
      <c r="G27" s="88"/>
      <c r="H27" s="79"/>
      <c r="I27" s="73"/>
    </row>
    <row r="28" spans="1:9" s="95" customFormat="1" ht="40.5" customHeight="1" outlineLevel="1" x14ac:dyDescent="0.25">
      <c r="A28" s="89"/>
      <c r="B28" s="90">
        <v>1</v>
      </c>
      <c r="C28" s="91" t="s">
        <v>256</v>
      </c>
      <c r="D28" s="104" t="s">
        <v>260</v>
      </c>
      <c r="E28" s="92" t="s">
        <v>247</v>
      </c>
      <c r="F28" s="93">
        <v>1</v>
      </c>
      <c r="G28" s="91" t="s">
        <v>189</v>
      </c>
      <c r="H28" s="108">
        <v>71428.570000000007</v>
      </c>
      <c r="I28" s="94">
        <f t="shared" ref="I28" si="3">F28*H28</f>
        <v>71428.570000000007</v>
      </c>
    </row>
    <row r="29" spans="1:9" s="107" customFormat="1" ht="47.25" outlineLevel="1" x14ac:dyDescent="0.25">
      <c r="A29" s="106"/>
      <c r="B29" s="93">
        <v>2</v>
      </c>
      <c r="C29" s="91" t="s">
        <v>194</v>
      </c>
      <c r="D29" s="91" t="s">
        <v>12</v>
      </c>
      <c r="E29" s="92" t="s">
        <v>281</v>
      </c>
      <c r="F29" s="93">
        <v>1</v>
      </c>
      <c r="G29" s="91" t="s">
        <v>189</v>
      </c>
      <c r="H29" s="105">
        <v>671000</v>
      </c>
      <c r="I29" s="105">
        <f t="shared" ref="I29:I40" si="4">F29*H29</f>
        <v>671000</v>
      </c>
    </row>
    <row r="30" spans="1:9" s="107" customFormat="1" ht="110.25" outlineLevel="1" x14ac:dyDescent="0.25">
      <c r="A30" s="106"/>
      <c r="B30" s="93">
        <v>3</v>
      </c>
      <c r="C30" s="91" t="s">
        <v>245</v>
      </c>
      <c r="D30" s="91" t="s">
        <v>12</v>
      </c>
      <c r="E30" s="92" t="s">
        <v>246</v>
      </c>
      <c r="F30" s="93">
        <v>1</v>
      </c>
      <c r="G30" s="91" t="s">
        <v>189</v>
      </c>
      <c r="H30" s="105">
        <v>5499999.9999999991</v>
      </c>
      <c r="I30" s="105">
        <f t="shared" si="4"/>
        <v>5499999.9999999991</v>
      </c>
    </row>
    <row r="31" spans="1:9" s="107" customFormat="1" ht="94.5" outlineLevel="1" x14ac:dyDescent="0.25">
      <c r="A31" s="106"/>
      <c r="B31" s="90">
        <v>4</v>
      </c>
      <c r="C31" s="92" t="s">
        <v>248</v>
      </c>
      <c r="D31" s="91" t="s">
        <v>12</v>
      </c>
      <c r="E31" s="92" t="s">
        <v>249</v>
      </c>
      <c r="F31" s="93">
        <v>1</v>
      </c>
      <c r="G31" s="91" t="s">
        <v>189</v>
      </c>
      <c r="H31" s="105">
        <v>434971.43</v>
      </c>
      <c r="I31" s="105">
        <f t="shared" si="4"/>
        <v>434971.43</v>
      </c>
    </row>
    <row r="32" spans="1:9" s="107" customFormat="1" ht="31.5" outlineLevel="1" x14ac:dyDescent="0.25">
      <c r="A32" s="106"/>
      <c r="B32" s="93">
        <v>5</v>
      </c>
      <c r="C32" s="104" t="s">
        <v>203</v>
      </c>
      <c r="D32" s="104" t="s">
        <v>261</v>
      </c>
      <c r="E32" s="109" t="s">
        <v>264</v>
      </c>
      <c r="F32" s="93">
        <v>3</v>
      </c>
      <c r="G32" s="104" t="s">
        <v>189</v>
      </c>
      <c r="H32" s="110">
        <v>454499.99999999994</v>
      </c>
      <c r="I32" s="105">
        <f t="shared" si="4"/>
        <v>1363499.9999999998</v>
      </c>
    </row>
    <row r="33" spans="1:12" s="107" customFormat="1" ht="94.5" outlineLevel="1" x14ac:dyDescent="0.25">
      <c r="A33" s="106"/>
      <c r="B33" s="90">
        <v>6</v>
      </c>
      <c r="C33" s="104" t="s">
        <v>250</v>
      </c>
      <c r="D33" s="111" t="s">
        <v>262</v>
      </c>
      <c r="E33" s="104" t="s">
        <v>251</v>
      </c>
      <c r="F33" s="93">
        <v>1</v>
      </c>
      <c r="G33" s="104" t="s">
        <v>189</v>
      </c>
      <c r="H33" s="110">
        <v>1210608</v>
      </c>
      <c r="I33" s="105">
        <f t="shared" si="4"/>
        <v>1210608</v>
      </c>
    </row>
    <row r="34" spans="1:12" s="107" customFormat="1" ht="94.5" outlineLevel="1" x14ac:dyDescent="0.25">
      <c r="A34" s="106"/>
      <c r="B34" s="93">
        <v>7</v>
      </c>
      <c r="C34" s="104" t="s">
        <v>250</v>
      </c>
      <c r="D34" s="111" t="s">
        <v>262</v>
      </c>
      <c r="E34" s="104" t="s">
        <v>252</v>
      </c>
      <c r="F34" s="93">
        <v>1</v>
      </c>
      <c r="G34" s="104" t="s">
        <v>189</v>
      </c>
      <c r="H34" s="110">
        <v>383999.99999999994</v>
      </c>
      <c r="I34" s="105">
        <f t="shared" si="4"/>
        <v>383999.99999999994</v>
      </c>
    </row>
    <row r="35" spans="1:12" s="107" customFormat="1" ht="94.5" outlineLevel="1" x14ac:dyDescent="0.25">
      <c r="A35" s="106"/>
      <c r="B35" s="90">
        <v>8</v>
      </c>
      <c r="C35" s="104" t="s">
        <v>253</v>
      </c>
      <c r="D35" s="111" t="s">
        <v>262</v>
      </c>
      <c r="E35" s="104" t="s">
        <v>277</v>
      </c>
      <c r="F35" s="93">
        <v>1</v>
      </c>
      <c r="G35" s="104" t="s">
        <v>189</v>
      </c>
      <c r="H35" s="110">
        <v>1540772.8</v>
      </c>
      <c r="I35" s="105">
        <f t="shared" si="4"/>
        <v>1540772.8</v>
      </c>
    </row>
    <row r="36" spans="1:12" s="107" customFormat="1" ht="94.5" outlineLevel="1" x14ac:dyDescent="0.25">
      <c r="A36" s="106"/>
      <c r="B36" s="93">
        <v>9</v>
      </c>
      <c r="C36" s="104" t="s">
        <v>253</v>
      </c>
      <c r="D36" s="111" t="s">
        <v>262</v>
      </c>
      <c r="E36" s="104" t="s">
        <v>278</v>
      </c>
      <c r="F36" s="93">
        <v>1</v>
      </c>
      <c r="G36" s="104" t="s">
        <v>189</v>
      </c>
      <c r="H36" s="110">
        <v>332800</v>
      </c>
      <c r="I36" s="105">
        <f t="shared" si="4"/>
        <v>332800</v>
      </c>
    </row>
    <row r="37" spans="1:12" s="107" customFormat="1" ht="94.5" outlineLevel="1" x14ac:dyDescent="0.25">
      <c r="A37" s="106"/>
      <c r="B37" s="90">
        <v>10</v>
      </c>
      <c r="C37" s="104" t="s">
        <v>254</v>
      </c>
      <c r="D37" s="111" t="s">
        <v>262</v>
      </c>
      <c r="E37" s="104" t="s">
        <v>279</v>
      </c>
      <c r="F37" s="93">
        <v>1</v>
      </c>
      <c r="G37" s="104" t="s">
        <v>189</v>
      </c>
      <c r="H37" s="110">
        <v>320520</v>
      </c>
      <c r="I37" s="105">
        <f t="shared" si="4"/>
        <v>320520</v>
      </c>
    </row>
    <row r="38" spans="1:12" s="107" customFormat="1" ht="94.5" outlineLevel="1" x14ac:dyDescent="0.25">
      <c r="A38" s="106"/>
      <c r="B38" s="93">
        <v>11</v>
      </c>
      <c r="C38" s="104" t="s">
        <v>255</v>
      </c>
      <c r="D38" s="111" t="s">
        <v>262</v>
      </c>
      <c r="E38" s="104" t="s">
        <v>280</v>
      </c>
      <c r="F38" s="93">
        <v>1</v>
      </c>
      <c r="G38" s="104" t="s">
        <v>189</v>
      </c>
      <c r="H38" s="110">
        <v>372420</v>
      </c>
      <c r="I38" s="105">
        <f t="shared" si="4"/>
        <v>372420</v>
      </c>
    </row>
    <row r="39" spans="1:12" s="107" customFormat="1" ht="78.75" outlineLevel="1" x14ac:dyDescent="0.25">
      <c r="A39" s="106"/>
      <c r="B39" s="90">
        <v>12</v>
      </c>
      <c r="C39" s="112" t="s">
        <v>240</v>
      </c>
      <c r="D39" s="111" t="s">
        <v>263</v>
      </c>
      <c r="E39" s="112" t="s">
        <v>257</v>
      </c>
      <c r="F39" s="93">
        <v>1</v>
      </c>
      <c r="G39" s="104" t="s">
        <v>189</v>
      </c>
      <c r="H39" s="110">
        <v>7671328.4800000004</v>
      </c>
      <c r="I39" s="105">
        <f t="shared" si="4"/>
        <v>7671328.4800000004</v>
      </c>
    </row>
    <row r="40" spans="1:12" s="107" customFormat="1" ht="63" outlineLevel="1" x14ac:dyDescent="0.25">
      <c r="A40" s="106"/>
      <c r="B40" s="93">
        <v>13</v>
      </c>
      <c r="C40" s="112" t="s">
        <v>241</v>
      </c>
      <c r="D40" s="111" t="s">
        <v>242</v>
      </c>
      <c r="E40" s="113" t="s">
        <v>258</v>
      </c>
      <c r="F40" s="93">
        <v>1</v>
      </c>
      <c r="G40" s="104" t="s">
        <v>189</v>
      </c>
      <c r="H40" s="110">
        <v>358473.21</v>
      </c>
      <c r="I40" s="105">
        <f t="shared" si="4"/>
        <v>358473.21</v>
      </c>
    </row>
    <row r="41" spans="1:12" s="32" customFormat="1" x14ac:dyDescent="0.25">
      <c r="A41" s="28"/>
      <c r="B41" s="121" t="s">
        <v>207</v>
      </c>
      <c r="C41" s="126"/>
      <c r="D41" s="84" t="s">
        <v>183</v>
      </c>
      <c r="E41" s="85" t="s">
        <v>183</v>
      </c>
      <c r="F41" s="86" t="s">
        <v>183</v>
      </c>
      <c r="G41" s="84"/>
      <c r="H41" s="87" t="s">
        <v>183</v>
      </c>
      <c r="I41" s="87">
        <f>SUM(I28:I40)</f>
        <v>20231822.490000002</v>
      </c>
      <c r="L41" s="77"/>
    </row>
    <row r="42" spans="1:12" s="32" customFormat="1" x14ac:dyDescent="0.25">
      <c r="A42" s="28"/>
      <c r="B42" s="121" t="s">
        <v>208</v>
      </c>
      <c r="C42" s="122"/>
      <c r="D42" s="29" t="s">
        <v>183</v>
      </c>
      <c r="E42" s="60" t="s">
        <v>183</v>
      </c>
      <c r="F42" s="30" t="s">
        <v>183</v>
      </c>
      <c r="G42" s="29"/>
      <c r="H42" s="31" t="s">
        <v>183</v>
      </c>
      <c r="I42" s="75">
        <f>I23+I26+I41</f>
        <v>20495463.418571431</v>
      </c>
    </row>
    <row r="43" spans="1:12" s="32" customFormat="1" x14ac:dyDescent="0.25">
      <c r="A43" s="28"/>
      <c r="B43" s="39"/>
      <c r="C43" s="40"/>
      <c r="D43" s="40"/>
      <c r="E43" s="64"/>
      <c r="F43" s="39"/>
      <c r="G43" s="40"/>
      <c r="H43" s="82"/>
      <c r="I43" s="76"/>
      <c r="L43" s="114"/>
    </row>
    <row r="44" spans="1:12" x14ac:dyDescent="0.25">
      <c r="B44" s="66" t="s">
        <v>209</v>
      </c>
      <c r="L44" s="115"/>
    </row>
    <row r="45" spans="1:12" x14ac:dyDescent="0.25">
      <c r="B45" s="123" t="s">
        <v>275</v>
      </c>
      <c r="C45" s="123"/>
      <c r="D45" s="123"/>
      <c r="E45" s="123"/>
      <c r="F45" s="123"/>
      <c r="G45" s="123"/>
      <c r="H45" s="123"/>
      <c r="I45" s="123"/>
      <c r="L45" s="127"/>
    </row>
    <row r="46" spans="1:12" x14ac:dyDescent="0.25">
      <c r="B46" s="123"/>
      <c r="C46" s="123"/>
      <c r="D46" s="123"/>
      <c r="E46" s="123"/>
      <c r="F46" s="123"/>
      <c r="G46" s="123"/>
      <c r="H46" s="123"/>
      <c r="I46" s="123"/>
      <c r="L46" s="127"/>
    </row>
    <row r="47" spans="1:12" x14ac:dyDescent="0.25">
      <c r="B47" s="42"/>
      <c r="C47" s="43"/>
      <c r="D47" s="43"/>
      <c r="E47" s="65"/>
      <c r="F47" s="42"/>
      <c r="G47" s="43"/>
      <c r="H47" s="77"/>
      <c r="I47" s="77"/>
    </row>
    <row r="48" spans="1:12" x14ac:dyDescent="0.25">
      <c r="L48" s="115"/>
    </row>
    <row r="49" spans="1:12" s="44" customFormat="1" x14ac:dyDescent="0.25">
      <c r="B49" s="118" t="s">
        <v>236</v>
      </c>
      <c r="C49" s="118"/>
      <c r="D49" s="118"/>
      <c r="E49" s="118"/>
      <c r="F49" s="118"/>
      <c r="G49" s="118"/>
      <c r="H49" s="118"/>
      <c r="I49" s="71"/>
      <c r="L49" s="128"/>
    </row>
    <row r="51" spans="1:12" x14ac:dyDescent="0.25">
      <c r="A51" s="7"/>
      <c r="B51" s="118" t="s">
        <v>259</v>
      </c>
      <c r="C51" s="118"/>
      <c r="D51" s="118"/>
      <c r="E51" s="118"/>
      <c r="F51" s="118"/>
      <c r="G51" s="118"/>
      <c r="H51" s="118"/>
    </row>
    <row r="52" spans="1:12" x14ac:dyDescent="0.25">
      <c r="I52" s="78"/>
    </row>
  </sheetData>
  <mergeCells count="14">
    <mergeCell ref="B51:H51"/>
    <mergeCell ref="B27:C27"/>
    <mergeCell ref="B41:C41"/>
    <mergeCell ref="B42:C42"/>
    <mergeCell ref="B45:I45"/>
    <mergeCell ref="B46:I46"/>
    <mergeCell ref="B49:H49"/>
    <mergeCell ref="B26:C26"/>
    <mergeCell ref="B24:C24"/>
    <mergeCell ref="G1:I1"/>
    <mergeCell ref="B2:I2"/>
    <mergeCell ref="B3:I3"/>
    <mergeCell ref="B7:C7"/>
    <mergeCell ref="B23:C23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Реестр ТРУ январь 2016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mmakeyeva</cp:lastModifiedBy>
  <cp:lastPrinted>2016-01-27T11:39:35Z</cp:lastPrinted>
  <dcterms:created xsi:type="dcterms:W3CDTF">2015-05-04T04:47:43Z</dcterms:created>
  <dcterms:modified xsi:type="dcterms:W3CDTF">2016-02-01T11:07:37Z</dcterms:modified>
</cp:coreProperties>
</file>