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2630" windowHeight="11595" firstSheet="1" activeTab="1"/>
  </bookViews>
  <sheets>
    <sheet name="Реестр ТРУ портал август 2015" sheetId="2" r:id="rId1"/>
    <sheet name="Реестр ТРУ янва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29" i="3" l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I24" i="3" l="1"/>
  <c r="I30" i="3" l="1"/>
  <c r="I31" i="3"/>
  <c r="I32" i="3"/>
  <c r="I33" i="3"/>
  <c r="I34" i="3"/>
  <c r="I35" i="3"/>
  <c r="I36" i="3"/>
  <c r="I37" i="3"/>
  <c r="I38" i="3"/>
  <c r="I39" i="3"/>
  <c r="I40" i="3"/>
  <c r="I41" i="3"/>
  <c r="I42" i="3"/>
  <c r="I43" i="3" l="1"/>
  <c r="I112" i="2" l="1"/>
  <c r="I44" i="3" l="1"/>
  <c r="H109" i="2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<sst xmlns="http://schemas.openxmlformats.org/spreadsheetml/2006/main" count="591" uniqueCount="283">
  <si>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</si>
  <si>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</si>
  <si>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</si>
  <si>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</si>
  <si>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</si>
  <si>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</si>
  <si>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</si>
  <si>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</si>
  <si>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</si>
  <si>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</si>
  <si>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</si>
  <si>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</si>
  <si>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</si>
  <si>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</si>
  <si>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</si>
  <si>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</si>
  <si>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</si>
  <si>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</si>
  <si>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</si>
  <si>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</si>
  <si>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</si>
  <si>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</si>
  <si>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</si>
  <si>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</si>
  <si>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</si>
  <si>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</si>
  <si>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</si>
  <si>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</si>
  <si>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</si>
  <si>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</si>
  <si>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</si>
  <si>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</si>
  <si>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</si>
  <si>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</si>
  <si>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</si>
  <si>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</si>
  <si>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</si>
  <si>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</si>
  <si>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</si>
  <si>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</si>
  <si>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</si>
  <si>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</si>
  <si>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</si>
  <si>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</si>
  <si>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</si>
  <si>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</si>
  <si>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</si>
  <si>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</si>
  <si>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</si>
  <si>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</si>
  <si>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</si>
  <si>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</si>
  <si>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</si>
  <si>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</si>
  <si>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</si>
  <si>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</si>
  <si>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</si>
  <si>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</si>
  <si>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</si>
  <si>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</si>
  <si>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</si>
  <si>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</si>
  <si>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</si>
  <si>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</si>
  <si>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</si>
  <si>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</si>
  <si>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</si>
  <si>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</si>
  <si>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</si>
  <si>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</si>
  <si>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</si>
  <si>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</si>
  <si>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</si>
  <si>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</si>
  <si>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</si>
  <si>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</si>
  <si>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</si>
  <si>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</si>
  <si>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</si>
  <si>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</si>
  <si>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</si>
  <si>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</si>
  <si>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</si>
  <si>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</si>
  <si>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</si>
  <si>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</si>
  <si>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</si>
  <si>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</si>
  <si>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</si>
  <si>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</si>
  <si>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</si>
  <si>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</si>
  <si>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</si>
  <si>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</si>
  <si>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</si>
  <si>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</si>
  <si>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</si>
  <si>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</si>
  <si>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</si>
  <si>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</si>
  <si>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</si>
  <si>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</si>
  <si>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</si>
  <si>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</si>
  <si>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</si>
  <si>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</si>
  <si>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</si>
  <si>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</si>
  <si>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</si>
  <si>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</si>
  <si>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</si>
  <si>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</si>
  <si>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</si>
  <si>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</si>
  <si>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</si>
  <si>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</si>
  <si>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</si>
  <si>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</si>
  <si>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</si>
  <si>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</si>
  <si>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</si>
  <si>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</si>
  <si>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</si>
  <si>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</si>
  <si>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</si>
  <si>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</si>
  <si>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</si>
  <si>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</si>
  <si>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</si>
  <si>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</si>
  <si>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</si>
  <si>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</si>
  <si>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</si>
  <si>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</si>
  <si>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</si>
  <si>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</si>
  <si>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</si>
  <si>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</si>
  <si>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</si>
  <si>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</si>
  <si>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</si>
  <si>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</si>
  <si>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</si>
  <si>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</si>
  <si>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</si>
  <si>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</si>
  <si>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</si>
  <si>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</si>
  <si>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</si>
  <si>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</si>
  <si>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</si>
  <si>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</si>
  <si>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</si>
  <si>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</si>
  <si>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</si>
  <si>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</si>
  <si>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</si>
  <si>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</si>
  <si>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</si>
  <si>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</si>
  <si>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</si>
  <si>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</si>
  <si>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</si>
  <si>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</si>
  <si>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</si>
  <si>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</si>
  <si>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</si>
  <si>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</si>
  <si>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</si>
  <si>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</si>
  <si>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</si>
  <si>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</si>
  <si>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</si>
  <si>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</si>
  <si>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</si>
  <si>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</si>
  <si>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</si>
  <si>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</si>
  <si>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</si>
  <si>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</si>
  <si>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</si>
  <si>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</si>
  <si>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</si>
  <si>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</si>
  <si>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</si>
  <si>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</si>
  <si>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</si>
  <si>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</si>
  <si>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</si>
  <si>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</si>
  <si>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</si>
  <si>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</si>
  <si>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</si>
  <si>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</si>
  <si>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</si>
  <si>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</si>
  <si>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</si>
  <si>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</si>
  <si>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</si>
  <si>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</si>
  <si>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</si>
  <si>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</si>
  <si>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</si>
  <si>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</si>
  <si>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</si>
  <si>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</si>
  <si>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</si>
  <si>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</si>
  <si>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</si>
  <si>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</si>
  <si>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</si>
  <si>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</si>
  <si>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</si>
  <si>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</si>
  <si>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</si>
  <si>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</si>
  <si>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</si>
  <si>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</si>
  <si>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</si>
  <si>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</si>
  <si>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</si>
  <si>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</si>
  <si>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</si>
  <si>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</si>
  <si>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</si>
  <si>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</si>
  <si>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</si>
  <si>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</si>
  <si>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</si>
  <si>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</si>
  <si>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</si>
  <si>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</si>
  <si>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</si>
  <si>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</si>
  <si>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</si>
  <si>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</si>
  <si>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</si>
  <si>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</si>
  <si>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</si>
  <si>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</si>
  <si>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</si>
  <si>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</si>
  <si>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</si>
  <si>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</si>
  <si>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</si>
  <si>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Почтовые и курьерские услуги по приёму, транспортировке и доставке отправлений по Республике Казахстан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</si>
  <si>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</si>
  <si>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</si>
  <si>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</si>
  <si>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</si>
  <si>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</si>
  <si>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</si>
  <si>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</si>
  <si>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</si>
  <si>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</si>
  <si>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«Хайвил Астана» блок Е1, Е2 - 24 квартиры, 3 месяца</t>
  </si>
  <si>
    <t>Жилищно-эксплуатационные услуги по жилому комплексу  «Хайвил Астана» блок Е1, Е2 - 15 парковочных мест, 3 месяца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</si>
  <si>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</si>
  <si>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</si>
  <si>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>Жилищно-эксплуатационные услуги по жилому комплексу  «Кулагер», ул.Е10 дом 2 - 7 квартир на 12 месяцев и 16 квартир на 3 месяца</t>
  </si>
  <si>
    <t>Жилищно-эксплуатационные услуги по жилому комплексу  «Кулагер», ул.Е10 дом 2 - 8 квартир на 12 месяцев и 14 квартир на 3 месяца</t>
  </si>
  <si>
    <t xml:space="preserve">Услуги доступа к интернет-ресурсу </t>
  </si>
  <si>
    <t>Поставка электро- и теплоэнергии по жилому комплексу  «Хайвил Астана» блок G  - 32 квартиры на 3 месяца, по жилому комплексу  «Хайвил Астана» блок Е1, Е2 - 24 квартиры на 3 месяца, жилому комплексу  «Кулагер», ул.Е10 дом 2 - 7 квартир на 12 месяцев и 16 квартир на 3 месяца, по жилому комплексу  «Кулагер», ул.Е10 дом 2 - 8 квартир на 12 месяцев и 14 квартир на 3 месяца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</si>
  <si>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</si>
  <si>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>Главный бухгалтер корпоративного фонда «Фонд социального развития»                                      Жумагельдинова Н.А.</t>
  </si>
  <si>
    <t xml:space="preserve">пп.12) п.3.1 ст.3 Правил </t>
  </si>
  <si>
    <t>пп. 22) п.3.1. ст.3 Правил</t>
  </si>
  <si>
    <t>пп. 21) п.3.1. ст.3 Правил</t>
  </si>
  <si>
    <t>"___"__________2016 года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</si>
  <si>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</si>
  <si>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</si>
  <si>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</si>
  <si>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</si>
  <si>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</si>
  <si>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</si>
  <si>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</si>
  <si>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80 мм
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</si>
  <si>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</si>
  <si>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</si>
  <si>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</si>
  <si>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</si>
  <si>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Услуги по технической поддержке веб-сайта копроративного фонда "Фонд социального развития" на 12 месяцев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</si>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</sst>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25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43" fontId="9" fillId="5" borderId="7" xfId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8" fillId="0" borderId="2" xfId="1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2" fontId="9" fillId="6" borderId="3" xfId="0" applyNumberFormat="1" applyFont="1" applyFill="1" applyBorder="1" applyAlignment="1">
      <alignment horizontal="center" vertical="center" wrapText="1"/>
    </xf>
    <xf numFmtId="2" fontId="9" fillId="6" borderId="5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3" fontId="6" fillId="0" borderId="2" xfId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95" t="s">
        <v>223</v>
      </c>
      <c r="H1" s="95"/>
      <c r="I1" s="95"/>
      <c r="J1" s="67"/>
    </row>
    <row r="2" spans="1:10" s="4" customFormat="1" x14ac:dyDescent="0.25">
      <c r="A2" s="1"/>
      <c r="B2" s="2"/>
      <c r="C2" s="1"/>
      <c r="D2" s="1"/>
      <c r="E2" s="53"/>
      <c r="F2" s="3"/>
      <c r="G2" s="95" t="s">
        <v>237</v>
      </c>
      <c r="H2" s="95"/>
      <c r="I2" s="95"/>
      <c r="J2" s="5"/>
    </row>
    <row r="3" spans="1:10" x14ac:dyDescent="0.25">
      <c r="B3" s="96" t="s">
        <v>0</v>
      </c>
      <c r="C3" s="96"/>
      <c r="D3" s="96"/>
      <c r="E3" s="96"/>
      <c r="F3" s="96"/>
      <c r="G3" s="96"/>
      <c r="H3" s="96"/>
      <c r="I3" s="96"/>
      <c r="J3" s="49"/>
    </row>
    <row r="4" spans="1:10" x14ac:dyDescent="0.25">
      <c r="B4" s="96" t="s">
        <v>1</v>
      </c>
      <c r="C4" s="96"/>
      <c r="D4" s="96"/>
      <c r="E4" s="96"/>
      <c r="F4" s="96"/>
      <c r="G4" s="96"/>
      <c r="H4" s="96"/>
      <c r="I4" s="96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90" t="s">
        <v>10</v>
      </c>
      <c r="C8" s="91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90" t="s">
        <v>184</v>
      </c>
      <c r="C96" s="91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90" t="s">
        <v>186</v>
      </c>
      <c r="C99" s="91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92" t="s">
        <v>207</v>
      </c>
      <c r="C112" s="93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92" t="s">
        <v>208</v>
      </c>
      <c r="C113" s="93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94" t="s">
        <v>224</v>
      </c>
      <c r="C116" s="94"/>
      <c r="D116" s="94"/>
      <c r="E116" s="94"/>
      <c r="F116" s="94"/>
      <c r="G116" s="94"/>
      <c r="H116" s="94"/>
      <c r="I116" s="94"/>
      <c r="J116" s="94"/>
    </row>
    <row r="117" spans="1:10" x14ac:dyDescent="0.25">
      <c r="B117" s="94" t="s">
        <v>210</v>
      </c>
      <c r="C117" s="94"/>
      <c r="D117" s="94"/>
      <c r="E117" s="94"/>
      <c r="F117" s="94"/>
      <c r="G117" s="94"/>
      <c r="H117" s="94"/>
      <c r="I117" s="94"/>
      <c r="J117" s="94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89" t="s">
        <v>236</v>
      </c>
      <c r="C120" s="89"/>
      <c r="D120" s="89"/>
      <c r="E120" s="89"/>
      <c r="F120" s="89"/>
      <c r="G120" s="89"/>
      <c r="H120" s="89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89" t="s">
        <v>239</v>
      </c>
      <c r="C123" s="89"/>
      <c r="D123" s="89"/>
      <c r="E123" s="89"/>
      <c r="F123" s="89"/>
      <c r="G123" s="89"/>
      <c r="H123" s="89"/>
    </row>
    <row r="124" spans="1:10" x14ac:dyDescent="0.25">
      <c r="I124" s="78"/>
    </row>
  </sheetData>
  <mergeCells count="13">
    <mergeCell ref="G1:I1"/>
    <mergeCell ref="G2:I2"/>
    <mergeCell ref="B3:I3"/>
    <mergeCell ref="B4:I4"/>
    <mergeCell ref="B120:H120"/>
    <mergeCell ref="B123:H123"/>
    <mergeCell ref="B99:C99"/>
    <mergeCell ref="B96:C96"/>
    <mergeCell ref="B8:C8"/>
    <mergeCell ref="B112:C112"/>
    <mergeCell ref="B113:C113"/>
    <mergeCell ref="B116:J116"/>
    <mergeCell ref="B117:J117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5"/>
  <sheetViews>
    <sheetView tabSelected="1" topLeftCell="A22" zoomScale="80" zoomScaleNormal="80" workbookViewId="0">
      <selection activeCell="E41" sqref="E41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92.28515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1" width="9.140625" style="7"/>
    <col min="12" max="12" width="31.42578125" style="7" customWidth="1"/>
    <col min="13" max="16384" width="9.140625" style="7"/>
  </cols>
  <sheetData>
    <row r="1" spans="1:9" s="4" customFormat="1" x14ac:dyDescent="0.25">
      <c r="A1" s="1"/>
      <c r="B1" s="2"/>
      <c r="C1" s="1"/>
      <c r="D1" s="1"/>
      <c r="E1" s="53"/>
      <c r="F1" s="3"/>
      <c r="G1" s="95" t="s">
        <v>223</v>
      </c>
      <c r="H1" s="95"/>
      <c r="I1" s="95"/>
    </row>
    <row r="2" spans="1:9" s="4" customFormat="1" x14ac:dyDescent="0.25">
      <c r="A2" s="1"/>
      <c r="B2" s="2"/>
      <c r="C2" s="1"/>
      <c r="D2" s="1"/>
      <c r="E2" s="53"/>
      <c r="F2" s="3"/>
      <c r="G2" s="95" t="s">
        <v>268</v>
      </c>
      <c r="H2" s="95"/>
      <c r="I2" s="95"/>
    </row>
    <row r="3" spans="1:9" x14ac:dyDescent="0.25">
      <c r="B3" s="96" t="s">
        <v>243</v>
      </c>
      <c r="C3" s="96"/>
      <c r="D3" s="96"/>
      <c r="E3" s="96"/>
      <c r="F3" s="96"/>
      <c r="G3" s="96"/>
      <c r="H3" s="96"/>
      <c r="I3" s="96"/>
    </row>
    <row r="4" spans="1:9" x14ac:dyDescent="0.25">
      <c r="B4" s="96" t="s">
        <v>1</v>
      </c>
      <c r="C4" s="96"/>
      <c r="D4" s="96"/>
      <c r="E4" s="96"/>
      <c r="F4" s="96"/>
      <c r="G4" s="96"/>
      <c r="H4" s="96"/>
      <c r="I4" s="96"/>
    </row>
    <row r="5" spans="1:9" x14ac:dyDescent="0.25">
      <c r="B5" s="8"/>
    </row>
    <row r="6" spans="1:9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244</v>
      </c>
      <c r="I6" s="72" t="s">
        <v>9</v>
      </c>
    </row>
    <row r="7" spans="1:9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9" x14ac:dyDescent="0.25">
      <c r="B8" s="90" t="s">
        <v>10</v>
      </c>
      <c r="C8" s="91"/>
      <c r="D8" s="88"/>
      <c r="E8" s="57"/>
      <c r="F8" s="88"/>
      <c r="G8" s="88"/>
      <c r="H8" s="79"/>
      <c r="I8" s="73"/>
    </row>
    <row r="9" spans="1:9" s="104" customFormat="1" ht="63" outlineLevel="1" x14ac:dyDescent="0.25">
      <c r="A9" s="98"/>
      <c r="B9" s="99">
        <v>1</v>
      </c>
      <c r="C9" s="100" t="s">
        <v>25</v>
      </c>
      <c r="D9" s="20" t="s">
        <v>228</v>
      </c>
      <c r="E9" s="101" t="s">
        <v>26</v>
      </c>
      <c r="F9" s="102">
        <v>144</v>
      </c>
      <c r="G9" s="100" t="s">
        <v>27</v>
      </c>
      <c r="H9" s="105">
        <f>549.36/1.12</f>
        <v>490.49999999999994</v>
      </c>
      <c r="I9" s="103">
        <f t="shared" ref="I9:I11" si="0">F9*H9</f>
        <v>70631.999999999985</v>
      </c>
    </row>
    <row r="10" spans="1:9" s="104" customFormat="1" ht="63" outlineLevel="1" x14ac:dyDescent="0.25">
      <c r="B10" s="99">
        <v>2</v>
      </c>
      <c r="C10" s="106" t="s">
        <v>28</v>
      </c>
      <c r="D10" s="20" t="s">
        <v>228</v>
      </c>
      <c r="E10" s="101" t="s">
        <v>271</v>
      </c>
      <c r="F10" s="107">
        <v>5</v>
      </c>
      <c r="G10" s="106" t="s">
        <v>14</v>
      </c>
      <c r="H10" s="103">
        <f>230/1.12</f>
        <v>205.35714285714283</v>
      </c>
      <c r="I10" s="103">
        <f>F10*H10</f>
        <v>1026.7857142857142</v>
      </c>
    </row>
    <row r="11" spans="1:9" s="104" customFormat="1" ht="63" outlineLevel="1" x14ac:dyDescent="0.25">
      <c r="B11" s="99">
        <v>3</v>
      </c>
      <c r="C11" s="106" t="s">
        <v>39</v>
      </c>
      <c r="D11" s="20" t="s">
        <v>228</v>
      </c>
      <c r="E11" s="101" t="s">
        <v>272</v>
      </c>
      <c r="F11" s="107">
        <v>10</v>
      </c>
      <c r="G11" s="106" t="s">
        <v>32</v>
      </c>
      <c r="H11" s="103">
        <f>170/1.12</f>
        <v>151.78571428571428</v>
      </c>
      <c r="I11" s="103">
        <f t="shared" ref="I11:I23" si="1">F11*H11</f>
        <v>1517.8571428571427</v>
      </c>
    </row>
    <row r="12" spans="1:9" s="104" customFormat="1" ht="63" outlineLevel="1" x14ac:dyDescent="0.25">
      <c r="B12" s="99">
        <v>4</v>
      </c>
      <c r="C12" s="106" t="s">
        <v>72</v>
      </c>
      <c r="D12" s="20" t="s">
        <v>228</v>
      </c>
      <c r="E12" s="101" t="s">
        <v>73</v>
      </c>
      <c r="F12" s="107">
        <v>5</v>
      </c>
      <c r="G12" s="106" t="s">
        <v>14</v>
      </c>
      <c r="H12" s="103">
        <f>450/1.12</f>
        <v>401.78571428571422</v>
      </c>
      <c r="I12" s="103">
        <f t="shared" si="1"/>
        <v>2008.9285714285711</v>
      </c>
    </row>
    <row r="13" spans="1:9" s="104" customFormat="1" ht="63" outlineLevel="1" x14ac:dyDescent="0.25">
      <c r="B13" s="99">
        <v>5</v>
      </c>
      <c r="C13" s="106" t="s">
        <v>90</v>
      </c>
      <c r="D13" s="20" t="s">
        <v>228</v>
      </c>
      <c r="E13" s="101" t="s">
        <v>91</v>
      </c>
      <c r="F13" s="107">
        <v>5</v>
      </c>
      <c r="G13" s="106" t="s">
        <v>14</v>
      </c>
      <c r="H13" s="103">
        <f>190/1.12</f>
        <v>169.64285714285714</v>
      </c>
      <c r="I13" s="103">
        <f t="shared" si="1"/>
        <v>848.21428571428567</v>
      </c>
    </row>
    <row r="14" spans="1:9" s="104" customFormat="1" ht="63" outlineLevel="1" x14ac:dyDescent="0.25">
      <c r="B14" s="99">
        <v>6</v>
      </c>
      <c r="C14" s="106" t="s">
        <v>273</v>
      </c>
      <c r="D14" s="20" t="s">
        <v>228</v>
      </c>
      <c r="E14" s="101" t="s">
        <v>274</v>
      </c>
      <c r="F14" s="107">
        <v>2</v>
      </c>
      <c r="G14" s="106" t="s">
        <v>32</v>
      </c>
      <c r="H14" s="103">
        <f>3000/1.12</f>
        <v>2678.5714285714284</v>
      </c>
      <c r="I14" s="103">
        <f t="shared" si="1"/>
        <v>5357.1428571428569</v>
      </c>
    </row>
    <row r="15" spans="1:9" s="104" customFormat="1" ht="94.5" outlineLevel="1" x14ac:dyDescent="0.25">
      <c r="B15" s="99">
        <v>7</v>
      </c>
      <c r="C15" s="106" t="s">
        <v>120</v>
      </c>
      <c r="D15" s="20" t="s">
        <v>228</v>
      </c>
      <c r="E15" s="101" t="s">
        <v>275</v>
      </c>
      <c r="F15" s="107">
        <v>50</v>
      </c>
      <c r="G15" s="106" t="s">
        <v>14</v>
      </c>
      <c r="H15" s="103">
        <f>850/1.2</f>
        <v>708.33333333333337</v>
      </c>
      <c r="I15" s="103">
        <f t="shared" si="1"/>
        <v>35416.666666666672</v>
      </c>
    </row>
    <row r="16" spans="1:9" s="104" customFormat="1" ht="94.5" outlineLevel="1" x14ac:dyDescent="0.25">
      <c r="B16" s="99">
        <v>8</v>
      </c>
      <c r="C16" s="106" t="s">
        <v>122</v>
      </c>
      <c r="D16" s="20" t="s">
        <v>228</v>
      </c>
      <c r="E16" s="101" t="s">
        <v>276</v>
      </c>
      <c r="F16" s="107">
        <v>80</v>
      </c>
      <c r="G16" s="106" t="s">
        <v>14</v>
      </c>
      <c r="H16" s="103">
        <f>1500/1.2</f>
        <v>1250</v>
      </c>
      <c r="I16" s="103">
        <f t="shared" si="1"/>
        <v>100000</v>
      </c>
    </row>
    <row r="17" spans="1:9" s="104" customFormat="1" ht="63" outlineLevel="1" x14ac:dyDescent="0.25">
      <c r="B17" s="99">
        <v>9</v>
      </c>
      <c r="C17" s="106" t="s">
        <v>142</v>
      </c>
      <c r="D17" s="20" t="s">
        <v>228</v>
      </c>
      <c r="E17" s="101" t="s">
        <v>143</v>
      </c>
      <c r="F17" s="107">
        <v>30</v>
      </c>
      <c r="G17" s="106" t="s">
        <v>14</v>
      </c>
      <c r="H17" s="103">
        <f>250/1.2</f>
        <v>208.33333333333334</v>
      </c>
      <c r="I17" s="103">
        <f t="shared" si="1"/>
        <v>6250</v>
      </c>
    </row>
    <row r="18" spans="1:9" s="104" customFormat="1" ht="63" outlineLevel="1" x14ac:dyDescent="0.25">
      <c r="B18" s="99">
        <v>10</v>
      </c>
      <c r="C18" s="106" t="s">
        <v>144</v>
      </c>
      <c r="D18" s="20" t="s">
        <v>228</v>
      </c>
      <c r="E18" s="101" t="s">
        <v>145</v>
      </c>
      <c r="F18" s="107">
        <v>10</v>
      </c>
      <c r="G18" s="106" t="s">
        <v>14</v>
      </c>
      <c r="H18" s="103">
        <f t="shared" ref="H18:H19" si="2">250/1.2</f>
        <v>208.33333333333334</v>
      </c>
      <c r="I18" s="103">
        <f t="shared" si="1"/>
        <v>2083.3333333333335</v>
      </c>
    </row>
    <row r="19" spans="1:9" s="104" customFormat="1" ht="63" outlineLevel="1" x14ac:dyDescent="0.25">
      <c r="B19" s="99">
        <v>11</v>
      </c>
      <c r="C19" s="106" t="s">
        <v>146</v>
      </c>
      <c r="D19" s="20" t="s">
        <v>228</v>
      </c>
      <c r="E19" s="101" t="s">
        <v>147</v>
      </c>
      <c r="F19" s="107">
        <v>10</v>
      </c>
      <c r="G19" s="106" t="s">
        <v>14</v>
      </c>
      <c r="H19" s="103">
        <f t="shared" si="2"/>
        <v>208.33333333333334</v>
      </c>
      <c r="I19" s="103">
        <f t="shared" si="1"/>
        <v>2083.3333333333335</v>
      </c>
    </row>
    <row r="20" spans="1:9" s="104" customFormat="1" ht="78.75" outlineLevel="1" x14ac:dyDescent="0.25">
      <c r="B20" s="99">
        <v>12</v>
      </c>
      <c r="C20" s="106" t="s">
        <v>277</v>
      </c>
      <c r="D20" s="20" t="s">
        <v>228</v>
      </c>
      <c r="E20" s="101" t="s">
        <v>278</v>
      </c>
      <c r="F20" s="107">
        <v>1</v>
      </c>
      <c r="G20" s="106" t="s">
        <v>14</v>
      </c>
      <c r="H20" s="103">
        <f>8000/1.2</f>
        <v>6666.666666666667</v>
      </c>
      <c r="I20" s="103">
        <f t="shared" si="1"/>
        <v>6666.666666666667</v>
      </c>
    </row>
    <row r="21" spans="1:9" s="104" customFormat="1" ht="63" outlineLevel="1" x14ac:dyDescent="0.25">
      <c r="A21" s="98"/>
      <c r="B21" s="99">
        <v>13</v>
      </c>
      <c r="C21" s="106" t="s">
        <v>166</v>
      </c>
      <c r="D21" s="20" t="s">
        <v>228</v>
      </c>
      <c r="E21" s="101" t="s">
        <v>167</v>
      </c>
      <c r="F21" s="107">
        <v>10</v>
      </c>
      <c r="G21" s="106" t="s">
        <v>14</v>
      </c>
      <c r="H21" s="103">
        <f>2000/1.2</f>
        <v>1666.6666666666667</v>
      </c>
      <c r="I21" s="103">
        <f t="shared" si="1"/>
        <v>16666.666666666668</v>
      </c>
    </row>
    <row r="22" spans="1:9" s="104" customFormat="1" ht="63" outlineLevel="1" x14ac:dyDescent="0.25">
      <c r="A22" s="98"/>
      <c r="B22" s="99">
        <v>14</v>
      </c>
      <c r="C22" s="106" t="s">
        <v>279</v>
      </c>
      <c r="D22" s="20" t="s">
        <v>228</v>
      </c>
      <c r="E22" s="101" t="s">
        <v>280</v>
      </c>
      <c r="F22" s="107">
        <v>10</v>
      </c>
      <c r="G22" s="106" t="s">
        <v>14</v>
      </c>
      <c r="H22" s="103">
        <f>1500/1.2</f>
        <v>1250</v>
      </c>
      <c r="I22" s="103">
        <f t="shared" si="1"/>
        <v>12500</v>
      </c>
    </row>
    <row r="23" spans="1:9" s="104" customFormat="1" ht="63" outlineLevel="1" x14ac:dyDescent="0.25">
      <c r="A23" s="98"/>
      <c r="B23" s="99">
        <v>15</v>
      </c>
      <c r="C23" s="106" t="s">
        <v>174</v>
      </c>
      <c r="D23" s="20" t="s">
        <v>228</v>
      </c>
      <c r="E23" s="101" t="s">
        <v>175</v>
      </c>
      <c r="F23" s="107">
        <v>2</v>
      </c>
      <c r="G23" s="106" t="s">
        <v>14</v>
      </c>
      <c r="H23" s="103">
        <f>350/1.2</f>
        <v>291.66666666666669</v>
      </c>
      <c r="I23" s="103">
        <f t="shared" si="1"/>
        <v>583.33333333333337</v>
      </c>
    </row>
    <row r="24" spans="1:9" s="32" customFormat="1" x14ac:dyDescent="0.25">
      <c r="A24" s="28"/>
      <c r="B24" s="108" t="s">
        <v>182</v>
      </c>
      <c r="C24" s="109"/>
      <c r="D24" s="110" t="s">
        <v>183</v>
      </c>
      <c r="E24" s="111" t="s">
        <v>183</v>
      </c>
      <c r="F24" s="112" t="s">
        <v>183</v>
      </c>
      <c r="G24" s="110"/>
      <c r="H24" s="113" t="s">
        <v>183</v>
      </c>
      <c r="I24" s="113">
        <f>SUM(I9:I23)</f>
        <v>263640.92857142852</v>
      </c>
    </row>
    <row r="25" spans="1:9" x14ac:dyDescent="0.25">
      <c r="B25" s="90" t="s">
        <v>184</v>
      </c>
      <c r="C25" s="91"/>
      <c r="D25" s="88"/>
      <c r="E25" s="57"/>
      <c r="F25" s="88"/>
      <c r="G25" s="88"/>
      <c r="H25" s="79"/>
      <c r="I25" s="73"/>
    </row>
    <row r="26" spans="1:9" outlineLevel="1" x14ac:dyDescent="0.25">
      <c r="B26" s="99"/>
      <c r="C26" s="114"/>
      <c r="D26" s="20"/>
      <c r="E26" s="101"/>
      <c r="F26" s="107"/>
      <c r="G26" s="100"/>
      <c r="H26" s="103"/>
      <c r="I26" s="103"/>
    </row>
    <row r="27" spans="1:9" s="32" customFormat="1" x14ac:dyDescent="0.25">
      <c r="A27" s="28"/>
      <c r="B27" s="108" t="s">
        <v>185</v>
      </c>
      <c r="C27" s="109"/>
      <c r="D27" s="110" t="s">
        <v>183</v>
      </c>
      <c r="E27" s="111" t="s">
        <v>183</v>
      </c>
      <c r="F27" s="112" t="s">
        <v>183</v>
      </c>
      <c r="G27" s="110"/>
      <c r="H27" s="113" t="s">
        <v>183</v>
      </c>
      <c r="I27" s="113">
        <v>0</v>
      </c>
    </row>
    <row r="28" spans="1:9" s="32" customFormat="1" x14ac:dyDescent="0.25">
      <c r="A28" s="28"/>
      <c r="B28" s="90" t="s">
        <v>186</v>
      </c>
      <c r="C28" s="91"/>
      <c r="D28" s="88"/>
      <c r="E28" s="57"/>
      <c r="F28" s="88"/>
      <c r="G28" s="88"/>
      <c r="H28" s="79"/>
      <c r="I28" s="73"/>
    </row>
    <row r="29" spans="1:9" s="104" customFormat="1" ht="40.5" customHeight="1" outlineLevel="1" x14ac:dyDescent="0.25">
      <c r="A29" s="98"/>
      <c r="B29" s="99">
        <v>1</v>
      </c>
      <c r="C29" s="100" t="s">
        <v>261</v>
      </c>
      <c r="D29" s="115" t="s">
        <v>265</v>
      </c>
      <c r="E29" s="101" t="s">
        <v>248</v>
      </c>
      <c r="F29" s="102">
        <v>1</v>
      </c>
      <c r="G29" s="100" t="s">
        <v>189</v>
      </c>
      <c r="H29" s="119">
        <v>71428.570000000007</v>
      </c>
      <c r="I29" s="103">
        <f t="shared" ref="I29" si="3">F29*H29</f>
        <v>71428.570000000007</v>
      </c>
    </row>
    <row r="30" spans="1:9" s="118" customFormat="1" ht="47.25" outlineLevel="1" x14ac:dyDescent="0.25">
      <c r="A30" s="117"/>
      <c r="B30" s="102">
        <v>2</v>
      </c>
      <c r="C30" s="100" t="s">
        <v>194</v>
      </c>
      <c r="D30" s="100" t="s">
        <v>12</v>
      </c>
      <c r="E30" s="101" t="s">
        <v>281</v>
      </c>
      <c r="F30" s="102">
        <v>1</v>
      </c>
      <c r="G30" s="100" t="s">
        <v>189</v>
      </c>
      <c r="H30" s="116">
        <v>731999.99999999988</v>
      </c>
      <c r="I30" s="116">
        <f t="shared" ref="I30:I42" si="4">F30*H30</f>
        <v>731999.99999999988</v>
      </c>
    </row>
    <row r="31" spans="1:9" s="118" customFormat="1" ht="47.25" outlineLevel="1" x14ac:dyDescent="0.25">
      <c r="A31" s="117"/>
      <c r="B31" s="99">
        <v>3</v>
      </c>
      <c r="C31" s="100" t="s">
        <v>190</v>
      </c>
      <c r="D31" s="100" t="s">
        <v>12</v>
      </c>
      <c r="E31" s="101" t="s">
        <v>245</v>
      </c>
      <c r="F31" s="102">
        <v>1</v>
      </c>
      <c r="G31" s="100" t="s">
        <v>189</v>
      </c>
      <c r="H31" s="116">
        <v>88839.29</v>
      </c>
      <c r="I31" s="116">
        <f t="shared" si="4"/>
        <v>88839.29</v>
      </c>
    </row>
    <row r="32" spans="1:9" s="118" customFormat="1" ht="110.25" outlineLevel="1" x14ac:dyDescent="0.25">
      <c r="A32" s="117"/>
      <c r="B32" s="102">
        <v>4</v>
      </c>
      <c r="C32" s="100" t="s">
        <v>246</v>
      </c>
      <c r="D32" s="100" t="s">
        <v>12</v>
      </c>
      <c r="E32" s="101" t="s">
        <v>247</v>
      </c>
      <c r="F32" s="102">
        <v>1</v>
      </c>
      <c r="G32" s="100" t="s">
        <v>189</v>
      </c>
      <c r="H32" s="116">
        <v>5499999.9999999991</v>
      </c>
      <c r="I32" s="116">
        <f t="shared" si="4"/>
        <v>5499999.9999999991</v>
      </c>
    </row>
    <row r="33" spans="1:12" s="118" customFormat="1" ht="94.5" outlineLevel="1" x14ac:dyDescent="0.25">
      <c r="A33" s="117"/>
      <c r="B33" s="99">
        <v>5</v>
      </c>
      <c r="C33" s="101" t="s">
        <v>249</v>
      </c>
      <c r="D33" s="100" t="s">
        <v>12</v>
      </c>
      <c r="E33" s="101" t="s">
        <v>250</v>
      </c>
      <c r="F33" s="102">
        <v>1</v>
      </c>
      <c r="G33" s="100" t="s">
        <v>189</v>
      </c>
      <c r="H33" s="116">
        <v>434971.43</v>
      </c>
      <c r="I33" s="116">
        <f t="shared" si="4"/>
        <v>434971.43</v>
      </c>
    </row>
    <row r="34" spans="1:12" s="118" customFormat="1" ht="31.5" outlineLevel="1" x14ac:dyDescent="0.25">
      <c r="A34" s="117"/>
      <c r="B34" s="102">
        <v>6</v>
      </c>
      <c r="C34" s="115" t="s">
        <v>203</v>
      </c>
      <c r="D34" s="115" t="s">
        <v>266</v>
      </c>
      <c r="E34" s="120" t="s">
        <v>270</v>
      </c>
      <c r="F34" s="102">
        <v>3</v>
      </c>
      <c r="G34" s="115" t="s">
        <v>189</v>
      </c>
      <c r="H34" s="121">
        <v>454499.99999999994</v>
      </c>
      <c r="I34" s="116">
        <f t="shared" si="4"/>
        <v>1363499.9999999998</v>
      </c>
    </row>
    <row r="35" spans="1:12" s="118" customFormat="1" ht="94.5" outlineLevel="1" x14ac:dyDescent="0.25">
      <c r="A35" s="117"/>
      <c r="B35" s="99">
        <v>7</v>
      </c>
      <c r="C35" s="115" t="s">
        <v>251</v>
      </c>
      <c r="D35" s="122" t="s">
        <v>267</v>
      </c>
      <c r="E35" s="115" t="s">
        <v>252</v>
      </c>
      <c r="F35" s="102">
        <v>1</v>
      </c>
      <c r="G35" s="115" t="s">
        <v>189</v>
      </c>
      <c r="H35" s="121">
        <v>1210608</v>
      </c>
      <c r="I35" s="116">
        <f t="shared" si="4"/>
        <v>1210608</v>
      </c>
    </row>
    <row r="36" spans="1:12" s="118" customFormat="1" ht="94.5" outlineLevel="1" x14ac:dyDescent="0.25">
      <c r="A36" s="117"/>
      <c r="B36" s="102">
        <v>8</v>
      </c>
      <c r="C36" s="115" t="s">
        <v>251</v>
      </c>
      <c r="D36" s="122" t="s">
        <v>267</v>
      </c>
      <c r="E36" s="115" t="s">
        <v>253</v>
      </c>
      <c r="F36" s="102">
        <v>1</v>
      </c>
      <c r="G36" s="115" t="s">
        <v>189</v>
      </c>
      <c r="H36" s="121">
        <v>383999.99999999994</v>
      </c>
      <c r="I36" s="116">
        <f t="shared" si="4"/>
        <v>383999.99999999994</v>
      </c>
    </row>
    <row r="37" spans="1:12" s="118" customFormat="1" ht="94.5" outlineLevel="1" x14ac:dyDescent="0.25">
      <c r="A37" s="117"/>
      <c r="B37" s="99">
        <v>9</v>
      </c>
      <c r="C37" s="115" t="s">
        <v>254</v>
      </c>
      <c r="D37" s="122" t="s">
        <v>267</v>
      </c>
      <c r="E37" s="115" t="s">
        <v>255</v>
      </c>
      <c r="F37" s="102">
        <v>1</v>
      </c>
      <c r="G37" s="115" t="s">
        <v>189</v>
      </c>
      <c r="H37" s="121">
        <v>1293868.8</v>
      </c>
      <c r="I37" s="116">
        <f t="shared" si="4"/>
        <v>1293868.8</v>
      </c>
    </row>
    <row r="38" spans="1:12" s="118" customFormat="1" ht="94.5" outlineLevel="1" x14ac:dyDescent="0.25">
      <c r="A38" s="117"/>
      <c r="B38" s="102">
        <v>10</v>
      </c>
      <c r="C38" s="115" t="s">
        <v>254</v>
      </c>
      <c r="D38" s="122" t="s">
        <v>267</v>
      </c>
      <c r="E38" s="115" t="s">
        <v>256</v>
      </c>
      <c r="F38" s="102">
        <v>1</v>
      </c>
      <c r="G38" s="115" t="s">
        <v>189</v>
      </c>
      <c r="H38" s="121">
        <v>287999.99999999994</v>
      </c>
      <c r="I38" s="116">
        <f t="shared" si="4"/>
        <v>287999.99999999994</v>
      </c>
    </row>
    <row r="39" spans="1:12" s="118" customFormat="1" ht="94.5" outlineLevel="1" x14ac:dyDescent="0.25">
      <c r="A39" s="117"/>
      <c r="B39" s="99">
        <v>11</v>
      </c>
      <c r="C39" s="115" t="s">
        <v>257</v>
      </c>
      <c r="D39" s="122" t="s">
        <v>267</v>
      </c>
      <c r="E39" s="115" t="s">
        <v>259</v>
      </c>
      <c r="F39" s="102">
        <v>1</v>
      </c>
      <c r="G39" s="115" t="s">
        <v>189</v>
      </c>
      <c r="H39" s="121">
        <v>505890.00000000006</v>
      </c>
      <c r="I39" s="116">
        <f t="shared" si="4"/>
        <v>505890.00000000006</v>
      </c>
    </row>
    <row r="40" spans="1:12" s="118" customFormat="1" ht="94.5" outlineLevel="1" x14ac:dyDescent="0.25">
      <c r="A40" s="117"/>
      <c r="B40" s="102">
        <v>12</v>
      </c>
      <c r="C40" s="115" t="s">
        <v>258</v>
      </c>
      <c r="D40" s="122" t="s">
        <v>267</v>
      </c>
      <c r="E40" s="115" t="s">
        <v>260</v>
      </c>
      <c r="F40" s="102">
        <v>1</v>
      </c>
      <c r="G40" s="115" t="s">
        <v>189</v>
      </c>
      <c r="H40" s="121">
        <v>541095</v>
      </c>
      <c r="I40" s="116">
        <f t="shared" si="4"/>
        <v>541095</v>
      </c>
    </row>
    <row r="41" spans="1:12" s="118" customFormat="1" ht="78.75" outlineLevel="1" x14ac:dyDescent="0.25">
      <c r="A41" s="117"/>
      <c r="B41" s="99">
        <v>13</v>
      </c>
      <c r="C41" s="123" t="s">
        <v>240</v>
      </c>
      <c r="D41" s="122" t="s">
        <v>269</v>
      </c>
      <c r="E41" s="123" t="s">
        <v>262</v>
      </c>
      <c r="F41" s="102">
        <v>1</v>
      </c>
      <c r="G41" s="115" t="s">
        <v>189</v>
      </c>
      <c r="H41" s="121">
        <v>7671328.4800000004</v>
      </c>
      <c r="I41" s="116">
        <f t="shared" si="4"/>
        <v>7671328.4800000004</v>
      </c>
    </row>
    <row r="42" spans="1:12" s="118" customFormat="1" ht="63" outlineLevel="1" x14ac:dyDescent="0.25">
      <c r="A42" s="117"/>
      <c r="B42" s="102">
        <v>14</v>
      </c>
      <c r="C42" s="123" t="s">
        <v>241</v>
      </c>
      <c r="D42" s="122" t="s">
        <v>242</v>
      </c>
      <c r="E42" s="124" t="s">
        <v>263</v>
      </c>
      <c r="F42" s="102">
        <v>1</v>
      </c>
      <c r="G42" s="115" t="s">
        <v>189</v>
      </c>
      <c r="H42" s="121">
        <v>358473.21</v>
      </c>
      <c r="I42" s="116">
        <f t="shared" si="4"/>
        <v>358473.21</v>
      </c>
    </row>
    <row r="43" spans="1:12" s="32" customFormat="1" x14ac:dyDescent="0.25">
      <c r="A43" s="28"/>
      <c r="B43" s="92" t="s">
        <v>207</v>
      </c>
      <c r="C43" s="97"/>
      <c r="D43" s="84" t="s">
        <v>183</v>
      </c>
      <c r="E43" s="85" t="s">
        <v>183</v>
      </c>
      <c r="F43" s="86" t="s">
        <v>183</v>
      </c>
      <c r="G43" s="84"/>
      <c r="H43" s="87" t="s">
        <v>183</v>
      </c>
      <c r="I43" s="87">
        <f>SUM(I29:I42)</f>
        <v>20444002.780000001</v>
      </c>
      <c r="L43" s="77"/>
    </row>
    <row r="44" spans="1:12" s="32" customFormat="1" x14ac:dyDescent="0.25">
      <c r="A44" s="28"/>
      <c r="B44" s="92" t="s">
        <v>208</v>
      </c>
      <c r="C44" s="93"/>
      <c r="D44" s="29" t="s">
        <v>183</v>
      </c>
      <c r="E44" s="60" t="s">
        <v>183</v>
      </c>
      <c r="F44" s="30" t="s">
        <v>183</v>
      </c>
      <c r="G44" s="29"/>
      <c r="H44" s="31" t="s">
        <v>183</v>
      </c>
      <c r="I44" s="75">
        <f>I24+I27+I43</f>
        <v>20707643.70857143</v>
      </c>
    </row>
    <row r="45" spans="1:12" s="32" customFormat="1" x14ac:dyDescent="0.25">
      <c r="A45" s="28"/>
      <c r="B45" s="39"/>
      <c r="C45" s="40"/>
      <c r="D45" s="40"/>
      <c r="E45" s="64"/>
      <c r="F45" s="39"/>
      <c r="G45" s="40"/>
      <c r="H45" s="82"/>
      <c r="I45" s="76"/>
    </row>
    <row r="46" spans="1:12" x14ac:dyDescent="0.25">
      <c r="B46" s="66" t="s">
        <v>209</v>
      </c>
    </row>
    <row r="47" spans="1:12" x14ac:dyDescent="0.25">
      <c r="B47" s="94" t="s">
        <v>282</v>
      </c>
      <c r="C47" s="94"/>
      <c r="D47" s="94"/>
      <c r="E47" s="94"/>
      <c r="F47" s="94"/>
      <c r="G47" s="94"/>
      <c r="H47" s="94"/>
      <c r="I47" s="94"/>
    </row>
    <row r="48" spans="1:12" x14ac:dyDescent="0.25">
      <c r="B48" s="94"/>
      <c r="C48" s="94"/>
      <c r="D48" s="94"/>
      <c r="E48" s="94"/>
      <c r="F48" s="94"/>
      <c r="G48" s="94"/>
      <c r="H48" s="94"/>
      <c r="I48" s="94"/>
    </row>
    <row r="49" spans="1:9" x14ac:dyDescent="0.25">
      <c r="B49" s="42"/>
      <c r="C49" s="43"/>
      <c r="D49" s="43"/>
      <c r="E49" s="65"/>
      <c r="F49" s="42"/>
      <c r="G49" s="43"/>
      <c r="H49" s="77"/>
      <c r="I49" s="77"/>
    </row>
    <row r="51" spans="1:9" s="44" customFormat="1" x14ac:dyDescent="0.25">
      <c r="B51" s="89" t="s">
        <v>236</v>
      </c>
      <c r="C51" s="89"/>
      <c r="D51" s="89"/>
      <c r="E51" s="89"/>
      <c r="F51" s="89"/>
      <c r="G51" s="89"/>
      <c r="H51" s="89"/>
      <c r="I51" s="71"/>
    </row>
    <row r="53" spans="1:9" s="48" customFormat="1" x14ac:dyDescent="0.25">
      <c r="A53" s="45"/>
      <c r="B53" s="46"/>
      <c r="C53" s="6" t="s">
        <v>222</v>
      </c>
      <c r="D53" s="45"/>
      <c r="E53" s="54"/>
      <c r="F53" s="46"/>
      <c r="G53" s="45"/>
      <c r="H53" s="78"/>
      <c r="I53" s="78"/>
    </row>
    <row r="54" spans="1:9" x14ac:dyDescent="0.25">
      <c r="A54" s="7"/>
      <c r="B54" s="89" t="s">
        <v>264</v>
      </c>
      <c r="C54" s="89"/>
      <c r="D54" s="89"/>
      <c r="E54" s="89"/>
      <c r="F54" s="89"/>
      <c r="G54" s="89"/>
      <c r="H54" s="89"/>
    </row>
    <row r="55" spans="1:9" x14ac:dyDescent="0.25">
      <c r="I55" s="78"/>
    </row>
  </sheetData>
  <mergeCells count="15">
    <mergeCell ref="B27:C27"/>
    <mergeCell ref="B25:C25"/>
    <mergeCell ref="G1:I1"/>
    <mergeCell ref="G2:I2"/>
    <mergeCell ref="B3:I3"/>
    <mergeCell ref="B4:I4"/>
    <mergeCell ref="B8:C8"/>
    <mergeCell ref="B24:C24"/>
    <mergeCell ref="B54:H54"/>
    <mergeCell ref="B28:C28"/>
    <mergeCell ref="B43:C43"/>
    <mergeCell ref="B44:C44"/>
    <mergeCell ref="B47:I47"/>
    <mergeCell ref="B48:I48"/>
    <mergeCell ref="B51:H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январь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2015-08-21T11:26:18Z</cp:lastPrinted>
  <dcterms:created xsi:type="dcterms:W3CDTF">2015-05-04T04:47:43Z</dcterms:created>
  <dcterms:modified xsi:type="dcterms:W3CDTF">2016-01-13T12:17:33Z</dcterms:modified>
</cp:coreProperties>
</file>