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185" activeTab="1"/>
  </bookViews>
  <sheets>
    <sheet name="русский язык" sheetId="9" r:id="rId1"/>
    <sheet name="казахский язык" sheetId="10" r:id="rId2"/>
  </sheets>
  <definedNames>
    <definedName name="_xlnm._FilterDatabase" localSheetId="0" hidden="1">'русский язык'!$A$14:$L$15</definedName>
  </definedNames>
  <calcPr calcId="144525"/>
  <fileRecoveryPr autoRecover="0"/>
</workbook>
</file>

<file path=xl/calcChain.xml><?xml version="1.0" encoding="utf-8"?>
<calcChain xmlns="http://schemas.openxmlformats.org/spreadsheetml/2006/main">
  <c r="H38" i="10" l="1"/>
  <c r="H39" i="10" s="1"/>
  <c r="I33" i="10" l="1"/>
  <c r="I37" i="10"/>
  <c r="I36" i="10"/>
  <c r="I35" i="10"/>
  <c r="I34" i="10"/>
  <c r="H29" i="10"/>
  <c r="I27" i="10"/>
  <c r="I38" i="10" l="1"/>
  <c r="I39" i="10" s="1"/>
  <c r="I29" i="10"/>
  <c r="H24" i="10"/>
  <c r="I24" i="10" s="1"/>
  <c r="H23" i="10"/>
  <c r="I23" i="10" s="1"/>
  <c r="H22" i="10"/>
  <c r="I22" i="10" s="1"/>
  <c r="H21" i="10"/>
  <c r="I21" i="10" s="1"/>
  <c r="I17" i="10"/>
  <c r="G17" i="10"/>
  <c r="H15" i="10"/>
  <c r="I15" i="10" l="1"/>
  <c r="H16" i="10" l="1"/>
  <c r="H18" i="10"/>
  <c r="I18" i="10" s="1"/>
  <c r="H19" i="10"/>
  <c r="I19" i="10" s="1"/>
  <c r="I14" i="10"/>
  <c r="G14" i="10"/>
  <c r="H25" i="10" l="1"/>
  <c r="H30" i="10" s="1"/>
  <c r="H40" i="10" s="1"/>
  <c r="I16" i="10"/>
  <c r="I25" i="10" s="1"/>
  <c r="I30" i="10" s="1"/>
  <c r="I40" i="10" s="1"/>
  <c r="H41" i="9"/>
  <c r="H67" i="9" s="1"/>
  <c r="H32" i="9"/>
  <c r="I38" i="9" l="1"/>
  <c r="H27" i="9"/>
  <c r="I27" i="9" s="1"/>
  <c r="H26" i="9"/>
  <c r="I26" i="9" s="1"/>
  <c r="H25" i="9"/>
  <c r="I25" i="9" s="1"/>
  <c r="H24" i="9"/>
  <c r="I24" i="9" s="1"/>
  <c r="I37" i="9" l="1"/>
  <c r="H22" i="9"/>
  <c r="I22" i="9" s="1"/>
  <c r="H18" i="9"/>
  <c r="H21" i="9"/>
  <c r="I21" i="9" s="1"/>
  <c r="H19" i="9"/>
  <c r="I19" i="9" s="1"/>
  <c r="G17" i="9"/>
  <c r="G20" i="9"/>
  <c r="I20" i="9"/>
  <c r="I17" i="9"/>
  <c r="H28" i="9" l="1"/>
  <c r="H33" i="9" s="1"/>
  <c r="I18" i="9"/>
  <c r="I28" i="9" s="1"/>
  <c r="I40" i="9"/>
  <c r="I39" i="9"/>
  <c r="I36" i="9" l="1"/>
  <c r="I41" i="9" s="1"/>
  <c r="I67" i="9" s="1"/>
  <c r="I30" i="9" l="1"/>
  <c r="I32" i="9" s="1"/>
  <c r="I33" i="9" s="1"/>
  <c r="H43" i="9" l="1"/>
  <c r="I42" i="9" l="1"/>
  <c r="I43" i="9" s="1"/>
  <c r="H68" i="9"/>
  <c r="I68" i="9"/>
</calcChain>
</file>

<file path=xl/sharedStrings.xml><?xml version="1.0" encoding="utf-8"?>
<sst xmlns="http://schemas.openxmlformats.org/spreadsheetml/2006/main" count="345" uniqueCount="194">
  <si>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</si>
  <si>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</si>
  <si>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</si>
  <si>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</si>
  <si>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</si>
  <si>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</si>
  <si>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</si>
  <si>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</si>
  <si>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Услуги</t>
  </si>
  <si>
    <t>1. Товары, работы, услуги, приобретение которых осуществляются в соответствии с пунктом 16 Правил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</si>
  <si>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</si>
  <si>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</si>
  <si>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</si>
  <si>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</si>
  <si>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</si>
  <si>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</si>
  <si>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Запрос ценовых предложений</t>
  </si>
  <si>
    <t>Услуга</t>
  </si>
  <si>
    <t>1</t>
  </si>
  <si>
    <t>2</t>
  </si>
  <si>
    <t>3</t>
  </si>
  <si>
    <t>4</t>
  </si>
  <si>
    <t>5</t>
  </si>
  <si>
    <t>6</t>
  </si>
  <si>
    <t>7</t>
  </si>
  <si>
    <t>Приложение</t>
  </si>
  <si>
    <t>8</t>
  </si>
  <si>
    <t>9</t>
  </si>
  <si>
    <t>г. Астана</t>
  </si>
  <si>
    <t>10</t>
  </si>
  <si>
    <t>11</t>
  </si>
  <si>
    <t xml:space="preserve">Годовой План закупок товаров, работ, услуг на 2013 год </t>
  </si>
  <si>
    <t>К. Амиреев</t>
  </si>
  <si>
    <t>М. Баймульдинова</t>
  </si>
  <si>
    <t>И. Албаков</t>
  </si>
  <si>
    <t>Д. Акубаев</t>
  </si>
  <si>
    <t>А. Кумаров</t>
  </si>
  <si>
    <t>А. Сабдалинова</t>
  </si>
  <si>
    <t>А. Досмурзин</t>
  </si>
  <si>
    <t>А. Муратова</t>
  </si>
  <si>
    <t>А. Ракишева</t>
  </si>
  <si>
    <t>А. Суюндиков</t>
  </si>
  <si>
    <t>Заместитель директора по производству</t>
  </si>
  <si>
    <t>Начальник Управления жилыми помещениями</t>
  </si>
  <si>
    <t>Начальник Управления корпоративного развития и маркетинга</t>
  </si>
  <si>
    <t>Начальник Управления по работе с персоналом</t>
  </si>
  <si>
    <t>Начальник Управления транспортного обеспечения</t>
  </si>
  <si>
    <t>Начальник Управления по организации и проведению мероприятий</t>
  </si>
  <si>
    <t>Начальник Управления МТС и ТМЦ</t>
  </si>
  <si>
    <t>Начальник Управления нежилыми помещениями</t>
  </si>
  <si>
    <t xml:space="preserve">Главный электрик </t>
  </si>
  <si>
    <t>_________</t>
  </si>
  <si>
    <t xml:space="preserve">Главный теплоэнергетик </t>
  </si>
  <si>
    <t>Ж. Сембиев</t>
  </si>
  <si>
    <t>Сатып алынатын тауарлардың, жұмыстардың, көрсетілетін қызметтердің атауы</t>
  </si>
  <si>
    <t>Сатып алу тәсілі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</si>
  <si>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</si>
  <si>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</si>
  <si>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</si>
  <si>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</si>
  <si>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</si>
  <si>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</si>
  <si>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>Тауарды жеткізу, қызметтерді көрсету, жұмыстарды орындау орны</t>
  </si>
  <si>
    <t xml:space="preserve">1. Ереженiң 16-шы тармағына сәйкес сатып алынатын тауарлар, жұмыстар және қызметтер </t>
  </si>
  <si>
    <t>Тауарлар</t>
  </si>
  <si>
    <t>Баға ұсыныстарын сұрау</t>
  </si>
  <si>
    <t>Қызметтер</t>
  </si>
  <si>
    <t>Астана қаласы</t>
  </si>
  <si>
    <t xml:space="preserve">2. Ереженiң 15-шы тармағына сәйкес Ереженің нормаларын қолданылмай іске  асып сатып алынатын тауарлар, жұмыстар және қызметтер </t>
  </si>
  <si>
    <t>Ереже нормаларын қолданусыз (тармақша 4 тармақ 15)</t>
  </si>
  <si>
    <t xml:space="preserve">Шарттың күшіне енген күнінен бастап 3 жұмыс күннің ішінде </t>
  </si>
  <si>
    <t>Аурудың жағдайына ерiктi сақтандыру</t>
  </si>
  <si>
    <t>Тауардың барлығы:</t>
  </si>
  <si>
    <t>1 бөлімнің барлығы:</t>
  </si>
  <si>
    <t>Қызметтердің барлығы:</t>
  </si>
  <si>
    <t>2 бөлімнің барлығы:</t>
  </si>
  <si>
    <t>БАРЛЫҒЫ (1 бөлім+2 бөлім):</t>
  </si>
  <si>
    <t>бұйрығына қосымша</t>
  </si>
  <si>
    <t>Комплект</t>
  </si>
  <si>
    <t>Итого по Услугам:</t>
  </si>
  <si>
    <t>Со дня вступления в силу Договора в течении 3 рабочих дней</t>
  </si>
  <si>
    <t>Жиынтық</t>
  </si>
  <si>
    <t>Дана</t>
  </si>
  <si>
    <t>Қызмет</t>
  </si>
  <si>
    <t>Начальник Службы охраны здоровья и безопасности труда</t>
  </si>
  <si>
    <t>Примечание</t>
  </si>
  <si>
    <t>Ескерту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</si>
  <si>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</si>
  <si>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</si>
  <si>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</si>
  <si>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(анықталған СЖ бекіту туралы бұырықтың датасы және нөмірі)</t>
  </si>
  <si>
    <t xml:space="preserve">Обязательное страхование работника от несчастных случаев при исполнении им трудовых (служебных) обязанностей </t>
  </si>
  <si>
    <t xml:space="preserve">Қызметкердi олардың (қызметтiк) еңбек мiндеттерiн орындауда жазатайым оқиғалардан мiндеттi сақтандыру   </t>
  </si>
  <si>
    <t>Без применения норм Правил (пп. 4 п. 15)</t>
  </si>
  <si>
    <t xml:space="preserve">Шартқа қол қойған сәтінен бастап 15 жұмыс күннің ішінде </t>
  </si>
  <si>
    <t>Шыны есiктері бар шкаф</t>
  </si>
  <si>
    <t xml:space="preserve">Шартқа қол қойған сәтінен бастап 10 жұмыс күннің ішінде
</t>
  </si>
  <si>
    <t>к приказу директора</t>
  </si>
  <si>
    <t>Товарищества с ограниченной ответственностью</t>
  </si>
  <si>
    <t>«Научный оздоровительный комплекс»</t>
  </si>
  <si>
    <t>от  «___» _________ 2013 года  №___</t>
  </si>
  <si>
    <t xml:space="preserve">Товарищества с ограниченной ответственностью "Научный оздоровительный комплекс" </t>
  </si>
  <si>
    <t>Аренда автотранспорта</t>
  </si>
  <si>
    <t>Аренда транспорта</t>
  </si>
  <si>
    <t>Обязательное страхование работника от несчастных случаев при исполнении им трудовых (служебных) обязанностей на 4 чел.</t>
  </si>
  <si>
    <t>Медицинское страхование</t>
  </si>
  <si>
    <t>С июня по декабрь 2013 года</t>
  </si>
  <si>
    <t>=</t>
  </si>
  <si>
    <t>Без применения норм Правил (пп. 34 п. 15)</t>
  </si>
  <si>
    <t>С момента заключения Договора по 31 декабря 2013г.</t>
  </si>
  <si>
    <t>Абонентская плата за пользование городскими телефонными номерами</t>
  </si>
  <si>
    <t>Абонентская плата за пользование городскими телефонными номерами (кол-во 3)</t>
  </si>
  <si>
    <t>Абонентская плата за пользование сети интернет</t>
  </si>
  <si>
    <t>Штука</t>
  </si>
  <si>
    <t>г.Астана</t>
  </si>
  <si>
    <t xml:space="preserve">В течение 10 рабочих дней с момента
подписания договора
</t>
  </si>
  <si>
    <t xml:space="preserve">В течение 10 рабочих дней с момента подписания договора </t>
  </si>
  <si>
    <t>Шкаф со стеклянными дверцами</t>
  </si>
  <si>
    <t>Товары</t>
  </si>
  <si>
    <t xml:space="preserve">Стул </t>
  </si>
  <si>
    <t>В течение 10 календарных дней с момента подписания договора</t>
  </si>
  <si>
    <t xml:space="preserve">Стул, материал обивки стула: текстиль. Конструкция стула оборудована четырьмя опорными ножками из алюминия или стали черного цвета, на 4-х колесиках. Цвет по согласованию с Заказчиком. </t>
  </si>
  <si>
    <t xml:space="preserve">В течение 15 рабочих дней с момента подписания договора </t>
  </si>
  <si>
    <t xml:space="preserve">Стол </t>
  </si>
  <si>
    <t xml:space="preserve">Тумбочка </t>
  </si>
  <si>
    <t>Цветной принтер А4</t>
  </si>
  <si>
    <t>В течение 10 рабочих дней с момента подписания договора</t>
  </si>
  <si>
    <t>Сейф огнестойкий</t>
  </si>
  <si>
    <t xml:space="preserve">Принтер цветной, 20/20 ppm, 600x600dpi,128Mb,600MHz,USB 2.0,LAN,Wi-Fi                                                                                             </t>
  </si>
  <si>
    <t>Ноутбук (Laptop) с полным пакетом ПО</t>
  </si>
  <si>
    <t>Сейф огнестойкий (внешние размеры: высота 991 мм; ширина 565 мм; глубина 450 мм)</t>
  </si>
  <si>
    <t>Главный бухгалтер</t>
  </si>
  <si>
    <t>З. Семембаев</t>
  </si>
  <si>
    <t>Д. Айтенова</t>
  </si>
  <si>
    <t>Итого по товарам:</t>
  </si>
  <si>
    <t>Итого по разделу 1:</t>
  </si>
  <si>
    <t>МФУ (принтер/сканер/копир), в комплекте с USB кабелем и дополнительным картриджем</t>
  </si>
  <si>
    <t>Комплект мебели для руководителя</t>
  </si>
  <si>
    <t>Без применения норм Правил (пп. 36 п. 15)</t>
  </si>
  <si>
    <t>Аренда служебного нежилого помещения</t>
  </si>
  <si>
    <t>Шкаф двухдверный. 2-х полок. Наличие металлической перекладины для плечиков. Глубина не менее 45 см, ширина не менее 70 см, высота не менее 1850 см. Цвет по согласованию с Заказчиком.</t>
  </si>
  <si>
    <t xml:space="preserve">Тумбочка с выдвижными ящиками. Тумба имеет три выдвижных ящика. Тумба на четырех колесах. Размеры: Длина не менее 400 мм, ширина не менее 500 мм, высота не менее 550 мм Наличие замка. Цвет согласовывается с заказчиком. </t>
  </si>
  <si>
    <t>Компьютер настольный: процессор, монитором, с мышью и клавиатурой , с полным пакетом ПО</t>
  </si>
  <si>
    <t>Многофункциональное устройство (принтер/сканер/копир), в комплекте с USB кабелем и дополнительным картриджем</t>
  </si>
  <si>
    <r>
      <t xml:space="preserve">Компьютер настольный: Процессор Intel Core i5, в комплекте Монитором 23, с мышью и клавиатурой , с полным пакетом ПО: </t>
    </r>
    <r>
      <rPr>
        <u/>
        <sz val="10"/>
        <rFont val="Times New Roman"/>
        <family val="1"/>
        <charset val="204"/>
      </rPr>
      <t>Microsoft Windows 7 Professional</t>
    </r>
    <r>
      <rPr>
        <sz val="10"/>
        <rFont val="Times New Roman"/>
        <family val="1"/>
        <charset val="204"/>
      </rPr>
      <t xml:space="preserve">, Russian, SP1, 1pk, DSP, 64-bit, DVD, OEI &lt;FQC-04673&gt;; </t>
    </r>
    <r>
      <rPr>
        <u/>
        <sz val="10"/>
        <rFont val="Times New Roman"/>
        <family val="1"/>
        <charset val="204"/>
      </rPr>
      <t>Антивирус Kaspersky</t>
    </r>
    <r>
      <rPr>
        <sz val="10"/>
        <rFont val="Times New Roman"/>
        <family val="1"/>
        <charset val="204"/>
      </rPr>
      <t xml:space="preserve"> Internet Security 2013, 2 пользователя, 12 мес., BOX + акция &lt;KL1849LBBFS+акция&gt;; </t>
    </r>
    <r>
      <rPr>
        <u/>
        <sz val="10"/>
        <rFont val="Times New Roman"/>
        <family val="1"/>
        <charset val="204"/>
      </rPr>
      <t>MS OfficeProPlus</t>
    </r>
    <r>
      <rPr>
        <sz val="10"/>
        <rFont val="Times New Roman"/>
        <family val="1"/>
        <charset val="204"/>
      </rPr>
      <t xml:space="preserve"> 2013 RUS OLP NL 79P-04747 </t>
    </r>
  </si>
  <si>
    <r>
      <t xml:space="preserve">Ноутбук (Laptop), не менее 2,5 Ггц, третьего поколения Core i5, в комплекте с мышью,  с полным пакетом ПО: </t>
    </r>
    <r>
      <rPr>
        <u/>
        <sz val="10"/>
        <rFont val="Times New Roman"/>
        <family val="1"/>
        <charset val="204"/>
      </rPr>
      <t xml:space="preserve">Microsoft Windows 7 </t>
    </r>
    <r>
      <rPr>
        <sz val="10"/>
        <rFont val="Times New Roman"/>
        <family val="1"/>
        <charset val="204"/>
      </rPr>
      <t xml:space="preserve">Professional, Russian, SP1, 1pk, DSP, 64-bit, DVD, OEI &lt;FQC-04673&gt;; </t>
    </r>
    <r>
      <rPr>
        <u/>
        <sz val="10"/>
        <rFont val="Times New Roman"/>
        <family val="1"/>
        <charset val="204"/>
      </rPr>
      <t>Антивирус Kaspersky</t>
    </r>
    <r>
      <rPr>
        <sz val="10"/>
        <rFont val="Times New Roman"/>
        <family val="1"/>
        <charset val="204"/>
      </rPr>
      <t xml:space="preserve"> Internet Security 2013, 2 пользователя, 12 мес., BOX + акция &lt;KL1849LBBFS+акция&gt;; </t>
    </r>
    <r>
      <rPr>
        <u/>
        <sz val="10"/>
        <rFont val="Times New Roman"/>
        <family val="1"/>
        <charset val="204"/>
      </rPr>
      <t>MS OfficeProPlus</t>
    </r>
    <r>
      <rPr>
        <sz val="10"/>
        <rFont val="Times New Roman"/>
        <family val="1"/>
        <charset val="204"/>
      </rPr>
      <t xml:space="preserve"> 2013 RUS OLP NL 79P-04747 </t>
    </r>
  </si>
  <si>
    <t xml:space="preserve">«Ғылыми сауықтыру кешені» жауапкершілігі   шектеулі серіктестігі 2013 жылға 
арналған тауарларды, жұмыстар мен қызметтерді сатып алудың жылдық жоспары
</t>
  </si>
  <si>
    <t xml:space="preserve">«Ғылыми сауықтыру кешені» </t>
  </si>
  <si>
    <t xml:space="preserve">жауапкершілігі   шектеулі серіктестігінің Бас директордың  </t>
  </si>
  <si>
    <t xml:space="preserve">(СЖ өзгерістер мен/немесе толықтырулар енгізу туралы)
бұырықтың датасы және нөмірі </t>
  </si>
  <si>
    <t>Жинақ 1 дана басшы үстелінен, 1 дана телефон үстелінен, 1 дана мобильді тумбадан, 1 дана брифинг қосымшадан, 1 дана қағаздарға арналған шкафтан, 1 дана бағана шкафтан, 1 дана басшы тері креслодан тұрады.  Басшы жиынының түсі Тапсырыс берушімен келісіледі. Барлық жиынға кепілдік мерзімі 24 айдан кем емес.</t>
  </si>
  <si>
    <t>Комплект состоит из стола руководителя 1 шт., телефонный стол 1 шт., тумба мобильная 1 шт., брифинг приставка 1 шт., шкаф для бумаг 1 шт., шкаф колонка 1 шт., кресло руководителя кожаное 1 шт. Цвет комплекта руководителя согласовывается с заказчиком. Гарантийный срок на весь комплект не менее 24 месяцев</t>
  </si>
  <si>
    <t>Шартқа қол қойған сәтінен бастап 10 күнтізбелік күн ішінде</t>
  </si>
  <si>
    <t>орындық</t>
  </si>
  <si>
    <t>Үстел</t>
  </si>
  <si>
    <t>Үстелдің үстіңгі тақтайының қалыңдығы кемiнде 22 мм ЛДСП дан жасалған, ЛДСП астынғы жағы кемiнде 16 мм. Өлшемдері: ұзындығы кемiнде 1800 мм; ені кемiнде 650 мм; биiктiгі кемiнде 750 мм. Түсі Тапсырыс берушімен келісіледі. Кепілдік мерзімі 24 айдан кем емес.</t>
  </si>
  <si>
    <t>Орындық қаптауының материалы: кездеме. Орындықтың құрылымы алюминийден немесе қара түсті болаттан жасалған төрт тiрек аяқтарымен жабдықталған, дөңгелектер саны  4. Түсі Тапсырыс берушімен келісіледі.</t>
  </si>
  <si>
    <t>Столешница стола выполнена из ЛДСП толщиной не менее 22 мм. с отверстием для кабеля, нижняя часть ЛДСП не менее 16 мм. Размеры: Длина не менее 1800 мм. Ширина не менее 650 мм. Высота не менее 750 мм. Цвет согласовывается с заказчиком. Гарантийный срок на весь комплект не менее 24 месяцев</t>
  </si>
  <si>
    <t xml:space="preserve">Шартқа қол қойған сәтінен бастап 10 жұмыс күннің ішінде </t>
  </si>
  <si>
    <t>Шкаф для верхней одежды</t>
  </si>
  <si>
    <t>Сыртқы киім ілуге арналған шкаф</t>
  </si>
  <si>
    <t>Өртенбейтін сейф (сырткы олшемдерi: биiкiгi 991 мм; енi 565 мм; терендiгi 450 мм).</t>
  </si>
  <si>
    <t>Өртенбейтін сейф</t>
  </si>
  <si>
    <t>Шкаф сөрелердiң биіктігі реттеледі. Жоғарғы бөлiмi үш сөреден тұрады, шыны есiктері бар, астыңғы жағында екi сөре мен ағаш есiктері бар. Түсі Тапсырыс берушімен келісіледі. Кепілдік мерзімі 24 айдан кем емес.</t>
  </si>
  <si>
    <t>Шкаф с  регулируемой высотой полок. Верхняя часть с тремя полками закрывается  стеклянными дверцами, нижняя часть с двумя полками и деревянными дверцами. Цвет согласовывается с заказчиком. Гарантийный срок на весь комплект не менее 24 месяцев</t>
  </si>
  <si>
    <t>Ноутбук (Laptop), бағдарламалармен толық қамтамасызетілген</t>
  </si>
  <si>
    <r>
      <t xml:space="preserve">Ноутбук (Laptop), кемінде  2,5 Ггц, үшінші буындағы  Core i5, жүгірткісімен бірге, бағдарламалармен толық қамтамасызетілген: </t>
    </r>
    <r>
      <rPr>
        <u/>
        <sz val="10"/>
        <rFont val="Times New Roman"/>
        <family val="1"/>
        <charset val="204"/>
      </rPr>
      <t xml:space="preserve">Microsoft Windows 7 </t>
    </r>
    <r>
      <rPr>
        <sz val="10"/>
        <rFont val="Times New Roman"/>
        <family val="1"/>
        <charset val="204"/>
      </rPr>
      <t xml:space="preserve">Professional, Russian, SP1, 1pk, DSP, 64-bit, DVD, OEI &lt;FQC-04673&gt;; </t>
    </r>
    <r>
      <rPr>
        <u/>
        <sz val="10"/>
        <rFont val="Times New Roman"/>
        <family val="1"/>
        <charset val="204"/>
      </rPr>
      <t>Антивирус Kaspersky</t>
    </r>
    <r>
      <rPr>
        <sz val="10"/>
        <rFont val="Times New Roman"/>
        <family val="1"/>
        <charset val="204"/>
      </rPr>
      <t xml:space="preserve"> Internet Security 2013, 2 пайдаланушыға, 12 ай., BOX + акция &lt;KL1849LBBFS+акция&gt;; </t>
    </r>
    <r>
      <rPr>
        <u/>
        <sz val="10"/>
        <rFont val="Times New Roman"/>
        <family val="1"/>
        <charset val="204"/>
      </rPr>
      <t>MS OfficeProPlus</t>
    </r>
    <r>
      <rPr>
        <sz val="10"/>
        <rFont val="Times New Roman"/>
        <family val="1"/>
        <charset val="204"/>
      </rPr>
      <t xml:space="preserve"> 2013 RUS OLP NL 79P-04747 </t>
    </r>
  </si>
  <si>
    <t xml:space="preserve">Көп функционалды құрылғы (принтер/сканер/көшірме), жиынтығында USB кабелі мен қосымша картриджі бар </t>
  </si>
  <si>
    <r>
      <t xml:space="preserve">Үстел компьютерлері Процессоры Intel Core i5, жиынтығында Монитор 23, жүгіртпесі мен перне тақтасы бар, бағдарламалармен толық қамтамасызетілген: </t>
    </r>
    <r>
      <rPr>
        <u/>
        <sz val="10"/>
        <rFont val="Times New Roman"/>
        <family val="1"/>
        <charset val="204"/>
      </rPr>
      <t>Microsoft Windows 7 Professional</t>
    </r>
    <r>
      <rPr>
        <sz val="10"/>
        <rFont val="Times New Roman"/>
        <family val="1"/>
        <charset val="204"/>
      </rPr>
      <t xml:space="preserve">, Russian, SP1, 1pk, DSP, 64-bit, DVD, OEI &lt;FQC-04673&gt;; </t>
    </r>
    <r>
      <rPr>
        <u/>
        <sz val="10"/>
        <rFont val="Times New Roman"/>
        <family val="1"/>
        <charset val="204"/>
      </rPr>
      <t>Антивирус Kaspersky</t>
    </r>
    <r>
      <rPr>
        <sz val="10"/>
        <rFont val="Times New Roman"/>
        <family val="1"/>
        <charset val="204"/>
      </rPr>
      <t xml:space="preserve"> Internet Security 2013, 2 пайдаланушыға, 12 ай., BOX + акция &lt;KL1849LBBFS+акция&gt;; </t>
    </r>
    <r>
      <rPr>
        <u/>
        <sz val="10"/>
        <rFont val="Times New Roman"/>
        <family val="1"/>
        <charset val="204"/>
      </rPr>
      <t>MS OfficeProPlus</t>
    </r>
    <r>
      <rPr>
        <sz val="10"/>
        <rFont val="Times New Roman"/>
        <family val="1"/>
        <charset val="204"/>
      </rPr>
      <t xml:space="preserve"> 2013 RUS OLP NL 79P-04747 </t>
    </r>
  </si>
  <si>
    <t>Түрлі-түсті принтер А4</t>
  </si>
  <si>
    <t>Түрлі-түсті принтер, 20/20 ppm, 600x600dpi,128Mb,600MHz,USB 2.0,LAN,Wi-Fi</t>
  </si>
  <si>
    <t xml:space="preserve">Көлікті жалдау </t>
  </si>
  <si>
    <t>2013 жылдың маусымнан желтоқсанға дейін</t>
  </si>
  <si>
    <t>Шартқа қол қойған сәтінен бастап 2013 жылдың желтоқсанына дейін</t>
  </si>
  <si>
    <t>Аренда служебного нежилого помещения в г.Астана (общая площадь 99 м2, полезная площадь 77 м2)</t>
  </si>
  <si>
    <t xml:space="preserve">Ереже нормаларын қолданусыз (тш. 36 т. 15) </t>
  </si>
  <si>
    <t>Қызметкердi олардың (қызметтiк) еңбек мiндеттерiн орындауда жазатайым оқиғалардан мiндеттi сақтандыру, 4 адам.</t>
  </si>
  <si>
    <t>Қалалық телефон нөмірлерін пайдаланған үшін абоненттік төлем</t>
  </si>
  <si>
    <t>Ереже нормаларын қолданусыз (тш. 34 т. 15)</t>
  </si>
  <si>
    <t>Қалалық телефон нөмірлерін пайдаланған үшін абоненттік төлем (саны 3)</t>
  </si>
  <si>
    <t>Интернет желісін пайдаланған үшін абоненттік төлем</t>
  </si>
  <si>
    <t>«Ғылыми сауықтыру кешені» ЖШС директоры</t>
  </si>
  <si>
    <t>Бас бухгалтер</t>
  </si>
  <si>
    <t xml:space="preserve">Директор ТОО "Научный оздоровительный комплекс"              </t>
  </si>
  <si>
    <t xml:space="preserve">2013 жылғы "       "                     №             </t>
  </si>
  <si>
    <t>Тауарлардың, жұмыстардың және қызметтердің қысқаша сипаттамасы (суреттелуі)</t>
  </si>
  <si>
    <t>Басшы жиынтығы жиһазы</t>
  </si>
  <si>
    <t>Сыртқы киім ілуге арналған шкаф: 2 сөресі бар, киім ілгіштер ілетін металдан көлденең таяқтың болуы. Тереңдігі  45 см кем емес, ені 70 см кем емес, биіктігі 1850 см кем емес. Түсі Тапсырыс берушімен келісіледі.</t>
  </si>
  <si>
    <t>Жылжымалы ашылатын үш жәшігі бар тумбочка. Тумбаның жылжымалы үш жәшігі бар. Тумбаның төрт  доңғалағы бар. Көлемі 400х500х550 мм кем емес. Құлып болуы тиіс. Түсі Тапсырыс берушімен келісіледі.</t>
  </si>
  <si>
    <t>Үстел компьютерлері: жиынтығында процессор, Монитор, жүгіртпесі мен перне тақтасы бар, бағдарламалармен толық қамтамасызетілген</t>
  </si>
  <si>
    <t xml:space="preserve">Тұрғын емес қызмет кеңсесін жалдау 
</t>
  </si>
  <si>
    <t>Астана қаласында орналасқан тұрғын емес қызмет кеңсесін жалдау (жалпы көлемі 99 м2, пайдалы көлемі 77 м2)</t>
  </si>
  <si>
    <r>
      <t>от  «</t>
    </r>
    <r>
      <rPr>
        <b/>
        <u/>
        <sz val="10"/>
        <rFont val="Times New Roman"/>
        <family val="1"/>
        <charset val="204"/>
      </rPr>
      <t>28</t>
    </r>
    <r>
      <rPr>
        <b/>
        <sz val="10"/>
        <rFont val="Times New Roman"/>
        <family val="1"/>
        <charset val="204"/>
      </rPr>
      <t xml:space="preserve">» </t>
    </r>
    <r>
      <rPr>
        <b/>
        <u/>
        <sz val="10"/>
        <rFont val="Times New Roman"/>
        <family val="1"/>
        <charset val="204"/>
      </rPr>
      <t>июня</t>
    </r>
    <r>
      <rPr>
        <b/>
        <sz val="10"/>
        <rFont val="Times New Roman"/>
        <family val="1"/>
        <charset val="204"/>
      </rPr>
      <t xml:space="preserve"> 2013 года №</t>
    </r>
    <r>
      <rPr>
        <b/>
        <u/>
        <sz val="10"/>
        <rFont val="Times New Roman"/>
        <family val="1"/>
        <charset val="204"/>
      </rPr>
      <t>2</t>
    </r>
  </si>
  <si>
    <t>2013 жылғы "28"  маусым 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</si>
</sst>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_р_."/>
    <numFmt numFmtId="167" formatCode="#."/>
    <numFmt numFmtId="168" formatCode="#.00"/>
    <numFmt numFmtId="169" formatCode="&quot;$&quot;#.00"/>
    <numFmt numFmtId="170" formatCode="#,##0_);\(#,##0\);0_);* @_)"/>
    <numFmt numFmtId="171" formatCode="#,##0.0_);\(#,##0.0\);0.0_);* @_)"/>
    <numFmt numFmtId="172" formatCode="#,##0.00_);\(#,##0.00\);0.00_);* @_)"/>
    <numFmt numFmtId="173" formatCode="#,##0.000_);\(#,##0.000\);0.000_);* @_)"/>
    <numFmt numFmtId="174" formatCode="#,##0.0000_);\(#,##0.0000\);0.0000_);* @_)"/>
    <numFmt numFmtId="175" formatCode="d\-mmm;[Red]&quot;Not date&quot;;&quot;-&quot;;[Red]* &quot;Not date&quot;"/>
    <numFmt numFmtId="176" formatCode="d\-mmm\-yyyy;[Red]&quot;Not date&quot;;&quot;-&quot;;[Red]* &quot;Not date&quot;"/>
    <numFmt numFmtId="177" formatCode="d\-mmm\-yyyy\ h:mm\ AM/PM;[Red]* &quot;Not date&quot;;&quot;-&quot;;[Red]* &quot;Not date&quot;"/>
    <numFmt numFmtId="178" formatCode="d/mm/yyyy;[Red]* &quot;Not date&quot;;&quot;-&quot;;[Red]* &quot;Not date&quot;"/>
    <numFmt numFmtId="179" formatCode="mm/dd/yyyy;[Red]* &quot;Not date&quot;;&quot;-&quot;;[Red]* &quot;Not date&quot;"/>
    <numFmt numFmtId="180" formatCode="mmm\-yy;[Red]* &quot;Not date&quot;;&quot;-&quot;;[Red]* &quot;Not date&quot;"/>
    <numFmt numFmtId="181" formatCode="0;\-0;0;* @"/>
    <numFmt numFmtId="182" formatCode="h:mm\ AM/PM;[Red]* &quot;Not time&quot;;\-;[Red]* &quot;Not time&quot;"/>
    <numFmt numFmtId="183" formatCode="[h]:mm;[Red]* &quot;Not time&quot;;[h]:mm;[Red]* &quot;Not time&quot;"/>
    <numFmt numFmtId="184" formatCode="0%;\-0%;0%;* @_%"/>
    <numFmt numFmtId="185" formatCode="0.0%;\-0.0%;0.0%;* @_%"/>
    <numFmt numFmtId="186" formatCode="0.00%;\-0.00%;0.00%;* @_%"/>
    <numFmt numFmtId="187" formatCode="0.000%;\-0.000%;0.000%;* @_%"/>
    <numFmt numFmtId="188" formatCode="&quot;$&quot;* #,##0_);&quot;$&quot;* \(#,##0\);&quot;$&quot;* 0_);* @_)"/>
    <numFmt numFmtId="189" formatCode="&quot;$&quot;* #,##0.0_);&quot;$&quot;* \(#,##0.0\);&quot;$&quot;* 0.0_);* @_)"/>
    <numFmt numFmtId="190" formatCode="&quot;$&quot;* #,##0.00_);&quot;$&quot;* \(#,##0.00\);&quot;$&quot;* 0.00_);* @_)"/>
    <numFmt numFmtId="191" formatCode="&quot;$&quot;* #,##0.000_);&quot;$&quot;* \(#,##0.000\);&quot;$&quot;* 0.000_);* @_)"/>
    <numFmt numFmtId="192" formatCode="&quot;$&quot;* #,##0.0000_);&quot;$&quot;* \(#,##0.0000\);&quot;$&quot;* 0.0000_);* @_)"/>
    <numFmt numFmtId="193" formatCode="_-* #,##0.00[$€-1]_-;\-* #,##0.00[$€-1]_-;_-* &quot;-&quot;??[$€-1]_-"/>
    <numFmt numFmtId="194" formatCode="d\-mmm\-yyyy;[Red]* &quot;Not date&quot;;&quot;-&quot;;[Red]* &quot;Not date&quot;"/>
    <numFmt numFmtId="195" formatCode="d\-mmm\-yyyy\ h:mm\ AM/PM;[Red]* &quot;Not time&quot;;0;[Red]* &quot;Not time&quot;"/>
    <numFmt numFmtId="196" formatCode="#,##0_);[Blue]\(\-\)\ #,##0_)"/>
    <numFmt numFmtId="197" formatCode="%#.00"/>
    <numFmt numFmtId="198" formatCode="0.0%"/>
    <numFmt numFmtId="199" formatCode="_-* #,##0_р_._-;\-* #,##0_р_._-;_-* &quot;-&quot;??_р_._-;_-@_-"/>
    <numFmt numFmtId="200" formatCode="#,##0_р_.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0" fontId="6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7" fontId="9" fillId="0" borderId="2">
      <protection locked="0"/>
    </xf>
    <xf numFmtId="167" fontId="9" fillId="0" borderId="2">
      <protection locked="0"/>
    </xf>
    <xf numFmtId="4" fontId="9" fillId="0" borderId="0">
      <protection locked="0"/>
    </xf>
    <xf numFmtId="4" fontId="9" fillId="0" borderId="0">
      <protection locked="0"/>
    </xf>
    <xf numFmtId="168" fontId="9" fillId="0" borderId="0">
      <protection locked="0"/>
    </xf>
    <xf numFmtId="168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68" fontId="9" fillId="0" borderId="0">
      <protection locked="0"/>
    </xf>
    <xf numFmtId="168" fontId="9" fillId="0" borderId="0">
      <protection locked="0"/>
    </xf>
    <xf numFmtId="4" fontId="9" fillId="0" borderId="0">
      <protection locked="0"/>
    </xf>
    <xf numFmtId="168" fontId="9" fillId="0" borderId="0">
      <protection locked="0"/>
    </xf>
    <xf numFmtId="169" fontId="9" fillId="0" borderId="0">
      <protection locked="0"/>
    </xf>
    <xf numFmtId="169" fontId="9" fillId="0" borderId="0">
      <protection locked="0"/>
    </xf>
    <xf numFmtId="167" fontId="9" fillId="0" borderId="2">
      <protection locked="0"/>
    </xf>
    <xf numFmtId="167" fontId="9" fillId="0" borderId="2">
      <protection locked="0"/>
    </xf>
    <xf numFmtId="167" fontId="10" fillId="0" borderId="0">
      <protection locked="0"/>
    </xf>
    <xf numFmtId="167" fontId="10" fillId="0" borderId="0">
      <protection locked="0"/>
    </xf>
    <xf numFmtId="167" fontId="9" fillId="0" borderId="2">
      <protection locked="0"/>
    </xf>
    <xf numFmtId="170" fontId="11" fillId="0" borderId="0" applyFill="0" applyBorder="0">
      <alignment vertical="top"/>
    </xf>
    <xf numFmtId="171" fontId="11" fillId="0" borderId="0" applyFill="0" applyBorder="0">
      <alignment vertical="top"/>
    </xf>
    <xf numFmtId="172" fontId="11" fillId="0" borderId="0" applyFill="0" applyBorder="0">
      <alignment vertical="top"/>
    </xf>
    <xf numFmtId="173" fontId="11" fillId="0" borderId="0" applyFill="0" applyBorder="0">
      <alignment vertical="top"/>
    </xf>
    <xf numFmtId="174" fontId="11" fillId="0" borderId="0" applyFill="0" applyBorder="0">
      <alignment vertical="top"/>
    </xf>
    <xf numFmtId="175" fontId="11" fillId="0" borderId="0" applyFill="0" applyBorder="0">
      <alignment vertical="top"/>
    </xf>
    <xf numFmtId="176" fontId="11" fillId="0" borderId="0" applyFill="0" applyBorder="0">
      <alignment vertical="top"/>
    </xf>
    <xf numFmtId="177" fontId="11" fillId="0" borderId="0" applyFill="0" applyBorder="0">
      <alignment vertical="top"/>
    </xf>
    <xf numFmtId="178" fontId="11" fillId="0" borderId="0" applyFill="0" applyBorder="0">
      <alignment vertical="top"/>
    </xf>
    <xf numFmtId="179" fontId="11" fillId="0" borderId="0" applyFill="0" applyBorder="0">
      <alignment vertical="top"/>
    </xf>
    <xf numFmtId="180" fontId="11" fillId="0" borderId="0" applyFill="0" applyBorder="0">
      <alignment vertical="top"/>
    </xf>
    <xf numFmtId="180" fontId="11" fillId="0" borderId="0" applyFill="0" applyBorder="0">
      <alignment horizontal="center" vertical="top"/>
    </xf>
    <xf numFmtId="181" fontId="11" fillId="0" borderId="0" applyFill="0" applyBorder="0">
      <alignment vertical="top"/>
    </xf>
    <xf numFmtId="182" fontId="11" fillId="0" borderId="0" applyFill="0" applyBorder="0">
      <alignment vertical="top"/>
    </xf>
    <xf numFmtId="183" fontId="11" fillId="0" borderId="0" applyFill="0" applyBorder="0">
      <alignment vertical="top"/>
    </xf>
    <xf numFmtId="184" fontId="11" fillId="0" borderId="0" applyFill="0" applyBorder="0">
      <alignment vertical="top"/>
    </xf>
    <xf numFmtId="185" fontId="12" fillId="0" borderId="0" applyFill="0" applyBorder="0">
      <alignment vertical="top"/>
    </xf>
    <xf numFmtId="186" fontId="11" fillId="0" borderId="0" applyFill="0" applyBorder="0">
      <alignment vertical="top"/>
    </xf>
    <xf numFmtId="187" fontId="11" fillId="0" borderId="0" applyFill="0" applyBorder="0">
      <alignment vertical="top"/>
    </xf>
    <xf numFmtId="188" fontId="11" fillId="0" borderId="0" applyFill="0" applyBorder="0">
      <alignment vertical="top"/>
    </xf>
    <xf numFmtId="189" fontId="11" fillId="0" borderId="0" applyFill="0" applyBorder="0">
      <alignment vertical="top"/>
    </xf>
    <xf numFmtId="190" fontId="11" fillId="0" borderId="0" applyFill="0" applyBorder="0">
      <alignment vertical="top"/>
    </xf>
    <xf numFmtId="191" fontId="11" fillId="0" borderId="0" applyFill="0" applyBorder="0">
      <alignment vertical="top"/>
    </xf>
    <xf numFmtId="192" fontId="11" fillId="0" borderId="0" applyFill="0" applyBorder="0">
      <alignment vertical="top"/>
    </xf>
    <xf numFmtId="0" fontId="13" fillId="0" borderId="0" applyNumberFormat="0" applyFill="0" applyBorder="0" applyAlignment="0" applyProtection="0"/>
    <xf numFmtId="193" fontId="2" fillId="0" borderId="0" applyFont="0" applyFill="0" applyBorder="0" applyAlignment="0" applyProtection="0"/>
    <xf numFmtId="0" fontId="3" fillId="0" borderId="0"/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horizontal="left" vertical="top"/>
      <protection hidden="1"/>
    </xf>
    <xf numFmtId="0" fontId="18" fillId="0" borderId="0" applyFill="0" applyBorder="0">
      <alignment horizontal="left" vertical="top" indent="1"/>
      <protection hidden="1"/>
    </xf>
    <xf numFmtId="0" fontId="18" fillId="0" borderId="0" applyFill="0" applyBorder="0">
      <alignment horizontal="left" vertical="top" indent="2"/>
      <protection hidden="1"/>
    </xf>
    <xf numFmtId="0" fontId="18" fillId="0" borderId="0" applyFill="0" applyBorder="0">
      <alignment horizontal="left" vertical="top" indent="3"/>
      <protection hidden="1"/>
    </xf>
    <xf numFmtId="170" fontId="19" fillId="0" borderId="0" applyFill="0" applyBorder="0">
      <alignment vertical="top"/>
      <protection locked="0"/>
    </xf>
    <xf numFmtId="171" fontId="19" fillId="0" borderId="0" applyFill="0" applyBorder="0">
      <alignment vertical="top"/>
      <protection locked="0"/>
    </xf>
    <xf numFmtId="172" fontId="19" fillId="0" borderId="0" applyFill="0" applyBorder="0">
      <alignment vertical="top"/>
      <protection locked="0"/>
    </xf>
    <xf numFmtId="173" fontId="19" fillId="0" borderId="0" applyFill="0" applyBorder="0">
      <alignment vertical="top"/>
      <protection locked="0"/>
    </xf>
    <xf numFmtId="174" fontId="19" fillId="0" borderId="0" applyFill="0" applyBorder="0">
      <alignment vertical="top"/>
      <protection locked="0"/>
    </xf>
    <xf numFmtId="175" fontId="19" fillId="0" borderId="0" applyFill="0" applyBorder="0">
      <alignment vertical="top"/>
      <protection locked="0"/>
    </xf>
    <xf numFmtId="194" fontId="19" fillId="0" borderId="0" applyFill="0" applyBorder="0">
      <alignment vertical="top"/>
      <protection locked="0"/>
    </xf>
    <xf numFmtId="195" fontId="19" fillId="0" borderId="0" applyFill="0" applyBorder="0">
      <alignment vertical="top"/>
      <protection locked="0"/>
    </xf>
    <xf numFmtId="178" fontId="19" fillId="0" borderId="0" applyFill="0" applyBorder="0">
      <alignment vertical="top"/>
      <protection locked="0"/>
    </xf>
    <xf numFmtId="179" fontId="19" fillId="0" borderId="0" applyFill="0" applyBorder="0">
      <alignment vertical="top"/>
      <protection locked="0"/>
    </xf>
    <xf numFmtId="180" fontId="19" fillId="0" borderId="0" applyFill="0" applyBorder="0">
      <alignment vertical="top"/>
      <protection locked="0"/>
    </xf>
    <xf numFmtId="181" fontId="19" fillId="0" borderId="0" applyFill="0" applyBorder="0">
      <alignment vertical="top"/>
      <protection locked="0"/>
    </xf>
    <xf numFmtId="181" fontId="20" fillId="0" borderId="0" applyFill="0" applyBorder="0">
      <alignment vertical="top"/>
      <protection locked="0"/>
    </xf>
    <xf numFmtId="181" fontId="19" fillId="0" borderId="0" applyFill="0" applyBorder="0">
      <alignment vertical="top"/>
      <protection locked="0"/>
    </xf>
    <xf numFmtId="49" fontId="19" fillId="0" borderId="0" applyFill="0" applyBorder="0">
      <alignment vertical="top"/>
      <protection locked="0"/>
    </xf>
    <xf numFmtId="49" fontId="20" fillId="0" borderId="0" applyFill="0" applyBorder="0">
      <alignment vertical="top"/>
      <protection locked="0"/>
    </xf>
    <xf numFmtId="0" fontId="19" fillId="0" borderId="0" applyFill="0" applyBorder="0">
      <alignment vertical="top" wrapText="1"/>
      <protection locked="0"/>
    </xf>
    <xf numFmtId="182" fontId="19" fillId="0" borderId="0" applyFill="0" applyBorder="0">
      <alignment vertical="top"/>
      <protection locked="0"/>
    </xf>
    <xf numFmtId="183" fontId="19" fillId="0" borderId="0" applyFill="0" applyBorder="0">
      <alignment vertical="top"/>
      <protection locked="0"/>
    </xf>
    <xf numFmtId="184" fontId="19" fillId="0" borderId="0" applyFill="0" applyBorder="0">
      <alignment vertical="top"/>
      <protection locked="0"/>
    </xf>
    <xf numFmtId="185" fontId="19" fillId="0" borderId="0" applyFill="0" applyBorder="0">
      <alignment vertical="top"/>
      <protection locked="0"/>
    </xf>
    <xf numFmtId="186" fontId="19" fillId="0" borderId="0" applyFill="0" applyBorder="0">
      <alignment vertical="top"/>
      <protection locked="0"/>
    </xf>
    <xf numFmtId="187" fontId="19" fillId="0" borderId="0" applyFill="0" applyBorder="0">
      <alignment vertical="top"/>
      <protection locked="0"/>
    </xf>
    <xf numFmtId="188" fontId="19" fillId="0" borderId="0" applyFill="0" applyBorder="0">
      <alignment vertical="top"/>
      <protection locked="0"/>
    </xf>
    <xf numFmtId="189" fontId="19" fillId="0" borderId="0" applyFill="0" applyBorder="0">
      <alignment vertical="top"/>
      <protection locked="0"/>
    </xf>
    <xf numFmtId="190" fontId="19" fillId="0" borderId="0" applyFill="0" applyBorder="0">
      <alignment vertical="top"/>
      <protection locked="0"/>
    </xf>
    <xf numFmtId="191" fontId="19" fillId="0" borderId="0" applyFill="0" applyBorder="0">
      <alignment vertical="top"/>
      <protection locked="0"/>
    </xf>
    <xf numFmtId="192" fontId="19" fillId="0" borderId="0" applyFill="0" applyBorder="0">
      <alignment vertical="top"/>
      <protection locked="0"/>
    </xf>
    <xf numFmtId="49" fontId="19" fillId="0" borderId="0" applyFill="0" applyBorder="0">
      <alignment horizontal="left" vertical="top"/>
      <protection locked="0"/>
    </xf>
    <xf numFmtId="49" fontId="19" fillId="0" borderId="0" applyFill="0" applyBorder="0">
      <alignment horizontal="left" vertical="top" indent="1"/>
      <protection locked="0"/>
    </xf>
    <xf numFmtId="49" fontId="19" fillId="0" borderId="0" applyFill="0" applyBorder="0">
      <alignment horizontal="left" vertical="top" indent="2"/>
      <protection locked="0"/>
    </xf>
    <xf numFmtId="49" fontId="19" fillId="0" borderId="0" applyFill="0" applyBorder="0">
      <alignment horizontal="left" vertical="top" indent="3"/>
      <protection locked="0"/>
    </xf>
    <xf numFmtId="49" fontId="19" fillId="0" borderId="0" applyFill="0" applyBorder="0">
      <alignment horizontal="left" vertical="top" indent="4"/>
      <protection locked="0"/>
    </xf>
    <xf numFmtId="49" fontId="19" fillId="0" borderId="0" applyFill="0" applyBorder="0">
      <alignment horizontal="center"/>
      <protection locked="0"/>
    </xf>
    <xf numFmtId="49" fontId="19" fillId="0" borderId="0" applyFill="0" applyBorder="0">
      <alignment horizontal="center" wrapText="1"/>
      <protection locked="0"/>
    </xf>
    <xf numFmtId="49" fontId="11" fillId="0" borderId="0" applyFill="0" applyBorder="0">
      <alignment vertical="top"/>
    </xf>
    <xf numFmtId="0" fontId="11" fillId="0" borderId="0" applyFill="0" applyBorder="0">
      <alignment vertical="top" wrapText="1"/>
    </xf>
    <xf numFmtId="0" fontId="21" fillId="0" borderId="0" applyNumberFormat="0" applyFont="0" applyBorder="0" applyAlignment="0">
      <alignment horizontal="left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22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1" fillId="0" borderId="0" applyFill="0" applyBorder="0">
      <alignment vertical="top"/>
    </xf>
    <xf numFmtId="0" fontId="11" fillId="0" borderId="0" applyFill="0" applyBorder="0">
      <alignment horizontal="left" vertical="top" indent="1"/>
    </xf>
    <xf numFmtId="0" fontId="11" fillId="0" borderId="0" applyFill="0" applyBorder="0">
      <alignment horizontal="left" vertical="top" indent="2"/>
    </xf>
    <xf numFmtId="0" fontId="11" fillId="0" borderId="0" applyFill="0" applyBorder="0">
      <alignment horizontal="left" vertical="top" indent="3"/>
    </xf>
    <xf numFmtId="0" fontId="11" fillId="0" borderId="0" applyFill="0" applyBorder="0">
      <alignment horizontal="left" vertical="top" indent="4"/>
    </xf>
    <xf numFmtId="0" fontId="11" fillId="0" borderId="0" applyFill="0" applyBorder="0">
      <alignment horizontal="center"/>
    </xf>
    <xf numFmtId="0" fontId="11" fillId="0" borderId="0" applyFill="0" applyBorder="0">
      <alignment horizontal="center" wrapText="1"/>
    </xf>
    <xf numFmtId="196" fontId="8" fillId="0" borderId="1" applyBorder="0">
      <protection hidden="1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1" fillId="0" borderId="0" applyFill="0" applyBorder="0"/>
    <xf numFmtId="0" fontId="23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4" fillId="0" borderId="0"/>
    <xf numFmtId="0" fontId="25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>
      <protection locked="0"/>
    </xf>
    <xf numFmtId="167" fontId="10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26" fillId="0" borderId="0"/>
    <xf numFmtId="0" fontId="6" fillId="0" borderId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3" fillId="0" borderId="0"/>
    <xf numFmtId="0" fontId="1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0" fontId="2" fillId="0" borderId="0"/>
    <xf numFmtId="198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/>
  </cellStyleXfs>
  <cellXfs count="97">
    <xf numFmtId="0" fontId="0" fillId="0" borderId="0" xfId="0"/>
    <xf numFmtId="0" fontId="8" fillId="2" borderId="0" xfId="0" applyFont="1" applyFill="1" applyAlignment="1">
      <alignment horizontal="left"/>
    </xf>
    <xf numFmtId="3" fontId="29" fillId="2" borderId="1" xfId="2" applyNumberFormat="1" applyFont="1" applyFill="1" applyBorder="1" applyAlignment="1">
      <alignment horizontal="center" vertical="center" wrapText="1"/>
    </xf>
    <xf numFmtId="3" fontId="29" fillId="2" borderId="0" xfId="0" applyNumberFormat="1" applyFont="1" applyFill="1" applyBorder="1" applyAlignment="1">
      <alignment horizontal="left" vertical="center"/>
    </xf>
    <xf numFmtId="3" fontId="29" fillId="2" borderId="0" xfId="0" applyNumberFormat="1" applyFont="1" applyFill="1" applyBorder="1" applyAlignment="1">
      <alignment horizontal="left" vertical="center" wrapText="1"/>
    </xf>
    <xf numFmtId="0" fontId="29" fillId="2" borderId="1" xfId="2" applyNumberFormat="1" applyFont="1" applyFill="1" applyBorder="1" applyAlignment="1">
      <alignment horizontal="center" vertical="center" wrapText="1"/>
    </xf>
    <xf numFmtId="166" fontId="29" fillId="2" borderId="1" xfId="2" applyNumberFormat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center" vertical="center" wrapText="1"/>
    </xf>
    <xf numFmtId="43" fontId="29" fillId="2" borderId="1" xfId="189" applyFont="1" applyFill="1" applyBorder="1" applyAlignment="1">
      <alignment horizontal="center" vertical="center" wrapText="1"/>
    </xf>
    <xf numFmtId="199" fontId="29" fillId="2" borderId="1" xfId="189" applyNumberFormat="1" applyFont="1" applyFill="1" applyBorder="1" applyAlignment="1">
      <alignment horizontal="center" vertical="center" wrapText="1"/>
    </xf>
    <xf numFmtId="43" fontId="8" fillId="2" borderId="0" xfId="189" applyNumberFormat="1" applyFont="1" applyFill="1"/>
    <xf numFmtId="43" fontId="30" fillId="2" borderId="1" xfId="189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43" fontId="29" fillId="2" borderId="1" xfId="189" applyNumberFormat="1" applyFont="1" applyFill="1" applyBorder="1" applyAlignment="1">
      <alignment horizontal="center" vertical="center" wrapText="1"/>
    </xf>
    <xf numFmtId="199" fontId="29" fillId="2" borderId="0" xfId="189" applyNumberFormat="1" applyFont="1" applyFill="1" applyAlignment="1">
      <alignment horizontal="center" vertical="center" wrapText="1"/>
    </xf>
    <xf numFmtId="49" fontId="8" fillId="2" borderId="1" xfId="189" applyNumberFormat="1" applyFont="1" applyFill="1" applyBorder="1" applyAlignment="1">
      <alignment horizontal="center" vertical="center" wrapText="1"/>
    </xf>
    <xf numFmtId="43" fontId="8" fillId="2" borderId="1" xfId="189" applyNumberFormat="1" applyFont="1" applyFill="1" applyBorder="1" applyAlignment="1">
      <alignment horizontal="center" vertical="center" wrapText="1"/>
    </xf>
    <xf numFmtId="43" fontId="8" fillId="2" borderId="1" xfId="189" applyNumberFormat="1" applyFont="1" applyFill="1" applyBorder="1"/>
    <xf numFmtId="199" fontId="30" fillId="2" borderId="1" xfId="18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3" fontId="32" fillId="2" borderId="1" xfId="0" applyNumberFormat="1" applyFont="1" applyFill="1" applyBorder="1" applyAlignment="1">
      <alignment horizontal="center" vertical="center" wrapText="1"/>
    </xf>
    <xf numFmtId="199" fontId="32" fillId="2" borderId="1" xfId="189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43" fontId="8" fillId="2" borderId="0" xfId="189" applyFont="1" applyFill="1" applyAlignment="1">
      <alignment horizontal="center" vertical="center"/>
    </xf>
    <xf numFmtId="43" fontId="8" fillId="2" borderId="0" xfId="189" applyNumberFormat="1" applyFont="1" applyFill="1" applyAlignment="1">
      <alignment horizontal="center" vertical="center"/>
    </xf>
    <xf numFmtId="43" fontId="8" fillId="2" borderId="0" xfId="189" applyFont="1" applyFill="1" applyAlignment="1"/>
    <xf numFmtId="200" fontId="32" fillId="2" borderId="1" xfId="0" applyNumberFormat="1" applyFont="1" applyFill="1" applyBorder="1" applyAlignment="1">
      <alignment vertical="center" wrapText="1"/>
    </xf>
    <xf numFmtId="43" fontId="8" fillId="2" borderId="1" xfId="189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43" fontId="29" fillId="2" borderId="1" xfId="189" applyNumberFormat="1" applyFont="1" applyFill="1" applyBorder="1" applyAlignment="1">
      <alignment vertical="center" wrapText="1"/>
    </xf>
    <xf numFmtId="4" fontId="8" fillId="2" borderId="0" xfId="189" applyNumberFormat="1" applyFont="1" applyFill="1" applyAlignment="1">
      <alignment horizontal="center" vertical="center"/>
    </xf>
    <xf numFmtId="4" fontId="29" fillId="2" borderId="1" xfId="189" applyNumberFormat="1" applyFont="1" applyFill="1" applyBorder="1" applyAlignment="1">
      <alignment horizontal="center" vertical="center" wrapText="1"/>
    </xf>
    <xf numFmtId="4" fontId="8" fillId="2" borderId="1" xfId="189" applyNumberFormat="1" applyFont="1" applyFill="1" applyBorder="1" applyAlignment="1">
      <alignment horizontal="center" vertical="center" wrapText="1"/>
    </xf>
    <xf numFmtId="200" fontId="29" fillId="2" borderId="1" xfId="2" applyNumberFormat="1" applyFont="1" applyFill="1" applyBorder="1" applyAlignment="1">
      <alignment horizontal="center" vertical="center" wrapText="1"/>
    </xf>
    <xf numFmtId="200" fontId="2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199" fontId="8" fillId="2" borderId="1" xfId="189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/>
    </xf>
    <xf numFmtId="43" fontId="8" fillId="2" borderId="1" xfId="189" applyNumberFormat="1" applyFont="1" applyFill="1" applyBorder="1" applyAlignment="1">
      <alignment horizontal="left"/>
    </xf>
    <xf numFmtId="0" fontId="30" fillId="2" borderId="1" xfId="0" applyFont="1" applyFill="1" applyBorder="1" applyAlignment="1">
      <alignment horizontal="center" vertical="top" wrapText="1"/>
    </xf>
    <xf numFmtId="43" fontId="8" fillId="2" borderId="0" xfId="189" applyFont="1" applyFill="1"/>
    <xf numFmtId="1" fontId="29" fillId="2" borderId="1" xfId="0" applyNumberFormat="1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 wrapText="1"/>
    </xf>
    <xf numFmtId="1" fontId="29" fillId="2" borderId="1" xfId="189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/>
    <xf numFmtId="43" fontId="32" fillId="2" borderId="1" xfId="189" applyNumberFormat="1" applyFont="1" applyFill="1" applyBorder="1" applyAlignment="1">
      <alignment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213" applyNumberFormat="1" applyFont="1" applyFill="1" applyBorder="1" applyAlignment="1">
      <alignment horizontal="center" vertical="center" wrapText="1"/>
    </xf>
    <xf numFmtId="199" fontId="30" fillId="2" borderId="1" xfId="213" applyNumberFormat="1" applyFont="1" applyFill="1" applyBorder="1" applyAlignment="1">
      <alignment horizontal="center" vertical="center" wrapText="1"/>
    </xf>
    <xf numFmtId="4" fontId="8" fillId="2" borderId="1" xfId="213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9" fillId="2" borderId="0" xfId="0" applyFont="1" applyFill="1"/>
    <xf numFmtId="4" fontId="29" fillId="2" borderId="0" xfId="189" applyNumberFormat="1" applyFont="1" applyFill="1" applyAlignment="1">
      <alignment horizontal="center" vertical="center"/>
    </xf>
    <xf numFmtId="43" fontId="29" fillId="2" borderId="0" xfId="189" applyNumberFormat="1" applyFont="1" applyFill="1"/>
    <xf numFmtId="0" fontId="29" fillId="2" borderId="0" xfId="0" applyFont="1" applyFill="1" applyAlignment="1">
      <alignment horizontal="left"/>
    </xf>
    <xf numFmtId="0" fontId="8" fillId="2" borderId="1" xfId="0" applyFont="1" applyFill="1" applyBorder="1" applyAlignment="1">
      <alignment vertical="center"/>
    </xf>
    <xf numFmtId="43" fontId="8" fillId="2" borderId="1" xfId="189" applyNumberFormat="1" applyFont="1" applyFill="1" applyBorder="1" applyAlignment="1">
      <alignment horizontal="center" vertical="center"/>
    </xf>
    <xf numFmtId="4" fontId="8" fillId="2" borderId="1" xfId="189" applyNumberFormat="1" applyFont="1" applyFill="1" applyBorder="1" applyAlignment="1">
      <alignment horizontal="center" vertical="center"/>
    </xf>
    <xf numFmtId="0" fontId="32" fillId="2" borderId="0" xfId="0" applyFont="1" applyFill="1"/>
    <xf numFmtId="3" fontId="8" fillId="2" borderId="0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center" vertical="center" wrapText="1"/>
    </xf>
    <xf numFmtId="4" fontId="30" fillId="2" borderId="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wrapText="1"/>
    </xf>
    <xf numFmtId="0" fontId="30" fillId="2" borderId="0" xfId="0" applyFont="1" applyFill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/>
    <xf numFmtId="3" fontId="8" fillId="2" borderId="0" xfId="0" applyNumberFormat="1" applyFont="1" applyFill="1" applyBorder="1" applyAlignment="1">
      <alignment vertical="center" wrapText="1"/>
    </xf>
    <xf numFmtId="3" fontId="34" fillId="2" borderId="0" xfId="0" applyNumberFormat="1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left" vertical="center"/>
    </xf>
    <xf numFmtId="199" fontId="29" fillId="2" borderId="1" xfId="189" applyNumberFormat="1" applyFont="1" applyFill="1" applyBorder="1" applyAlignment="1">
      <alignment horizontal="left" vertical="center" wrapText="1"/>
    </xf>
    <xf numFmtId="49" fontId="29" fillId="2" borderId="1" xfId="189" applyNumberFormat="1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left" vertical="center"/>
    </xf>
    <xf numFmtId="49" fontId="32" fillId="2" borderId="1" xfId="189" applyNumberFormat="1" applyFont="1" applyFill="1" applyBorder="1" applyAlignment="1">
      <alignment horizontal="left" vertical="center" wrapText="1"/>
    </xf>
  </cellXfs>
  <cellStyles count="215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Normal 5 2 2" xfId="190"/>
    <cellStyle name="Normal 5 2 2 2" xfId="214"/>
    <cellStyle name="Normal_формы ПР утвержденные" xfId="191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4 2" xfId="201"/>
    <cellStyle name="Финансовый [0] 6" xfId="172"/>
    <cellStyle name="Финансовый [0] 6 2" xfId="202"/>
    <cellStyle name="Финансовый 10" xfId="188"/>
    <cellStyle name="Финансовый 10 2" xfId="212"/>
    <cellStyle name="Финансовый 11" xfId="213"/>
    <cellStyle name="Финансовый 2" xfId="2"/>
    <cellStyle name="Финансовый 2 2" xfId="3"/>
    <cellStyle name="Финансовый 2 2 2" xfId="193"/>
    <cellStyle name="Финансовый 2 3" xfId="173"/>
    <cellStyle name="Финансовый 2 3 2" xfId="203"/>
    <cellStyle name="Финансовый 2 4" xfId="174"/>
    <cellStyle name="Финансовый 2 4 2" xfId="204"/>
    <cellStyle name="Финансовый 2 5" xfId="175"/>
    <cellStyle name="Финансовый 2 5 2" xfId="205"/>
    <cellStyle name="Финансовый 2 6" xfId="176"/>
    <cellStyle name="Финансовый 2 6 2" xfId="206"/>
    <cellStyle name="Финансовый 2 7" xfId="177"/>
    <cellStyle name="Финансовый 2 7 2" xfId="207"/>
    <cellStyle name="Финансовый 2 8" xfId="192"/>
    <cellStyle name="Финансовый 3" xfId="144"/>
    <cellStyle name="Финансовый 3 2" xfId="186"/>
    <cellStyle name="Финансовый 3 3" xfId="196"/>
    <cellStyle name="Финансовый 4" xfId="5"/>
    <cellStyle name="Финансовый 4 2" xfId="145"/>
    <cellStyle name="Финансовый 4 2 2" xfId="197"/>
    <cellStyle name="Финансовый 4 3" xfId="146"/>
    <cellStyle name="Финансовый 4 3 2" xfId="198"/>
    <cellStyle name="Финансовый 4 4" xfId="178"/>
    <cellStyle name="Финансовый 4 4 2" xfId="208"/>
    <cellStyle name="Финансовый 4 5" xfId="194"/>
    <cellStyle name="Финансовый 5" xfId="147"/>
    <cellStyle name="Финансовый 5 2" xfId="187"/>
    <cellStyle name="Финансовый 5 2 2" xfId="211"/>
    <cellStyle name="Финансовый 5 3" xfId="199"/>
    <cellStyle name="Финансовый 6" xfId="148"/>
    <cellStyle name="Финансовый 6 2" xfId="200"/>
    <cellStyle name="Финансовый 7" xfId="15"/>
    <cellStyle name="Финансовый 7 2" xfId="195"/>
    <cellStyle name="Финансовый 8" xfId="179"/>
    <cellStyle name="Финансовый 8 2" xfId="209"/>
    <cellStyle name="Финансовый 9" xfId="181"/>
    <cellStyle name="Финансовый 9 2" xfId="210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4"/>
  <sheetViews>
    <sheetView zoomScale="110" zoomScaleNormal="110" workbookViewId="0">
      <selection activeCell="I6" sqref="I6"/>
    </sheetView>
  </sheetViews>
  <sheetFormatPr defaultRowHeight="12.75" x14ac:dyDescent="0.2"/>
  <cols>
    <col min="1" max="1" width="5.42578125" style="51" customWidth="1"/>
    <col min="2" max="2" width="16.5703125" style="31" customWidth="1"/>
    <col min="3" max="3" width="14.5703125" style="51" customWidth="1"/>
    <col min="4" max="4" width="55" style="24" customWidth="1"/>
    <col min="5" max="5" width="9" style="51" customWidth="1"/>
    <col min="6" max="6" width="12.140625" style="26" customWidth="1"/>
    <col min="7" max="7" width="12.7109375" style="26" customWidth="1"/>
    <col min="8" max="8" width="14.42578125" style="33" customWidth="1"/>
    <col min="9" max="9" width="13.140625" style="33" customWidth="1"/>
    <col min="10" max="10" width="14.28515625" style="10" customWidth="1"/>
    <col min="11" max="11" width="11.5703125" style="10" customWidth="1"/>
    <col min="12" max="12" width="12.140625" style="1" customWidth="1"/>
    <col min="13" max="16384" width="9.140625" style="51"/>
  </cols>
  <sheetData>
    <row r="1" spans="1:12" x14ac:dyDescent="0.2">
      <c r="B1" s="51"/>
      <c r="D1" s="51"/>
      <c r="F1" s="51"/>
      <c r="G1" s="43"/>
      <c r="H1" s="43"/>
      <c r="I1" s="3" t="s">
        <v>25</v>
      </c>
      <c r="K1" s="4"/>
      <c r="L1" s="51"/>
    </row>
    <row r="2" spans="1:12" x14ac:dyDescent="0.2">
      <c r="B2" s="51"/>
      <c r="D2" s="51"/>
      <c r="F2" s="51"/>
      <c r="G2" s="43"/>
      <c r="H2" s="43"/>
      <c r="I2" s="3" t="s">
        <v>97</v>
      </c>
      <c r="K2" s="4"/>
      <c r="L2" s="51"/>
    </row>
    <row r="3" spans="1:12" x14ac:dyDescent="0.2">
      <c r="B3" s="51"/>
      <c r="D3" s="51"/>
      <c r="F3" s="51"/>
      <c r="G3" s="43"/>
      <c r="H3" s="43"/>
      <c r="I3" s="3" t="s">
        <v>98</v>
      </c>
      <c r="K3" s="4"/>
      <c r="L3" s="51"/>
    </row>
    <row r="4" spans="1:12" x14ac:dyDescent="0.2">
      <c r="B4" s="51"/>
      <c r="D4" s="51"/>
      <c r="F4" s="51"/>
      <c r="G4" s="43"/>
      <c r="H4" s="43"/>
      <c r="I4" s="3" t="s">
        <v>99</v>
      </c>
      <c r="K4" s="4"/>
      <c r="L4" s="51"/>
    </row>
    <row r="5" spans="1:12" x14ac:dyDescent="0.2">
      <c r="B5" s="51"/>
      <c r="D5" s="51"/>
      <c r="F5" s="51"/>
      <c r="G5" s="43"/>
      <c r="H5" s="43"/>
      <c r="I5" s="3" t="s">
        <v>192</v>
      </c>
      <c r="K5" s="4"/>
      <c r="L5" s="51"/>
    </row>
    <row r="6" spans="1:12" x14ac:dyDescent="0.2">
      <c r="B6" s="51"/>
      <c r="D6" s="51"/>
      <c r="F6" s="51"/>
      <c r="G6" s="43"/>
      <c r="H6" s="43"/>
      <c r="I6" s="68" t="s">
        <v>87</v>
      </c>
      <c r="J6" s="51"/>
      <c r="K6" s="4"/>
      <c r="L6" s="51"/>
    </row>
    <row r="7" spans="1:12" x14ac:dyDescent="0.2">
      <c r="B7" s="51"/>
      <c r="D7" s="51"/>
      <c r="F7" s="51"/>
      <c r="G7" s="43"/>
      <c r="H7" s="43"/>
      <c r="I7" s="3" t="s">
        <v>100</v>
      </c>
      <c r="K7" s="4"/>
      <c r="L7" s="51"/>
    </row>
    <row r="8" spans="1:12" ht="13.5" customHeight="1" x14ac:dyDescent="0.2">
      <c r="B8" s="51"/>
      <c r="D8" s="51"/>
      <c r="F8" s="51"/>
      <c r="G8" s="43"/>
      <c r="H8" s="43"/>
      <c r="I8" s="68" t="s">
        <v>88</v>
      </c>
      <c r="J8" s="51"/>
      <c r="K8" s="51"/>
      <c r="L8" s="51"/>
    </row>
    <row r="9" spans="1:12" x14ac:dyDescent="0.2">
      <c r="B9" s="51"/>
      <c r="D9" s="51"/>
      <c r="F9" s="51"/>
      <c r="G9" s="43"/>
      <c r="H9" s="43"/>
      <c r="I9" s="1" t="s">
        <v>89</v>
      </c>
      <c r="J9" s="51"/>
      <c r="K9" s="51"/>
      <c r="L9" s="51"/>
    </row>
    <row r="10" spans="1:12" ht="14.25" customHeight="1" x14ac:dyDescent="0.2">
      <c r="F10" s="24"/>
      <c r="G10" s="25"/>
      <c r="J10" s="3"/>
      <c r="K10" s="4"/>
      <c r="L10" s="51"/>
    </row>
    <row r="11" spans="1:12" x14ac:dyDescent="0.2">
      <c r="A11" s="83" t="s">
        <v>31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2">
      <c r="A12" s="84" t="s">
        <v>101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ht="89.25" customHeight="1" x14ac:dyDescent="0.2">
      <c r="A13" s="5" t="s">
        <v>13</v>
      </c>
      <c r="B13" s="5" t="s">
        <v>3</v>
      </c>
      <c r="C13" s="5" t="s">
        <v>4</v>
      </c>
      <c r="D13" s="6" t="s">
        <v>5</v>
      </c>
      <c r="E13" s="5" t="s">
        <v>6</v>
      </c>
      <c r="F13" s="7" t="s">
        <v>0</v>
      </c>
      <c r="G13" s="8" t="s">
        <v>7</v>
      </c>
      <c r="H13" s="34" t="s">
        <v>14</v>
      </c>
      <c r="I13" s="34" t="s">
        <v>15</v>
      </c>
      <c r="J13" s="2" t="s">
        <v>1</v>
      </c>
      <c r="K13" s="2" t="s">
        <v>2</v>
      </c>
      <c r="L13" s="36" t="s">
        <v>85</v>
      </c>
    </row>
    <row r="14" spans="1:12" s="47" customFormat="1" x14ac:dyDescent="0.2">
      <c r="A14" s="44">
        <v>1</v>
      </c>
      <c r="B14" s="45">
        <v>2</v>
      </c>
      <c r="C14" s="45">
        <v>3</v>
      </c>
      <c r="D14" s="45">
        <v>4</v>
      </c>
      <c r="E14" s="45">
        <v>5</v>
      </c>
      <c r="F14" s="45">
        <v>6</v>
      </c>
      <c r="G14" s="46">
        <v>7</v>
      </c>
      <c r="H14" s="46">
        <v>8</v>
      </c>
      <c r="I14" s="46">
        <v>9</v>
      </c>
      <c r="J14" s="45">
        <v>10</v>
      </c>
      <c r="K14" s="45">
        <v>11</v>
      </c>
      <c r="L14" s="45">
        <v>12</v>
      </c>
    </row>
    <row r="15" spans="1:12" x14ac:dyDescent="0.2">
      <c r="A15" s="85" t="s">
        <v>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1:12" s="15" customFormat="1" ht="12.75" customHeight="1" x14ac:dyDescent="0.25">
      <c r="A16" s="87" t="s">
        <v>118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s="15" customFormat="1" ht="63.75" x14ac:dyDescent="0.25">
      <c r="A17" s="16" t="s">
        <v>18</v>
      </c>
      <c r="B17" s="53" t="s">
        <v>137</v>
      </c>
      <c r="C17" s="53" t="s">
        <v>16</v>
      </c>
      <c r="D17" s="53" t="s">
        <v>151</v>
      </c>
      <c r="E17" s="12" t="s">
        <v>78</v>
      </c>
      <c r="F17" s="49">
        <v>1</v>
      </c>
      <c r="G17" s="49">
        <f>H17/F17</f>
        <v>1071428.57</v>
      </c>
      <c r="H17" s="50">
        <v>1071428.57</v>
      </c>
      <c r="I17" s="35">
        <f>H17*1.12</f>
        <v>1199999.9984000002</v>
      </c>
      <c r="J17" s="53" t="s">
        <v>122</v>
      </c>
      <c r="K17" s="53" t="s">
        <v>114</v>
      </c>
      <c r="L17" s="54"/>
    </row>
    <row r="18" spans="1:12" s="15" customFormat="1" ht="63.75" x14ac:dyDescent="0.25">
      <c r="A18" s="16" t="s">
        <v>19</v>
      </c>
      <c r="B18" s="53" t="s">
        <v>117</v>
      </c>
      <c r="C18" s="53" t="s">
        <v>16</v>
      </c>
      <c r="D18" s="12" t="s">
        <v>164</v>
      </c>
      <c r="E18" s="53" t="s">
        <v>113</v>
      </c>
      <c r="F18" s="49">
        <v>4</v>
      </c>
      <c r="G18" s="49">
        <v>26785.714</v>
      </c>
      <c r="H18" s="50">
        <f>F18*G18</f>
        <v>107142.856</v>
      </c>
      <c r="I18" s="35">
        <f t="shared" ref="I18:I27" si="0">H18*1.12</f>
        <v>119999.99872000002</v>
      </c>
      <c r="J18" s="53" t="s">
        <v>116</v>
      </c>
      <c r="K18" s="53" t="s">
        <v>114</v>
      </c>
      <c r="L18" s="54"/>
    </row>
    <row r="19" spans="1:12" s="15" customFormat="1" ht="76.5" x14ac:dyDescent="0.25">
      <c r="A19" s="16" t="s">
        <v>20</v>
      </c>
      <c r="B19" s="53" t="s">
        <v>159</v>
      </c>
      <c r="C19" s="53" t="s">
        <v>16</v>
      </c>
      <c r="D19" s="52" t="s">
        <v>140</v>
      </c>
      <c r="E19" s="53" t="s">
        <v>113</v>
      </c>
      <c r="F19" s="49">
        <v>1</v>
      </c>
      <c r="G19" s="49">
        <v>26785.71</v>
      </c>
      <c r="H19" s="50">
        <f>F19*G19</f>
        <v>26785.71</v>
      </c>
      <c r="I19" s="35">
        <f t="shared" si="0"/>
        <v>29999.995200000001</v>
      </c>
      <c r="J19" s="53" t="s">
        <v>115</v>
      </c>
      <c r="K19" s="53" t="s">
        <v>114</v>
      </c>
      <c r="L19" s="54"/>
    </row>
    <row r="20" spans="1:12" s="15" customFormat="1" ht="63.75" x14ac:dyDescent="0.25">
      <c r="A20" s="16" t="s">
        <v>21</v>
      </c>
      <c r="B20" s="53" t="s">
        <v>124</v>
      </c>
      <c r="C20" s="53" t="s">
        <v>16</v>
      </c>
      <c r="D20" s="12" t="s">
        <v>141</v>
      </c>
      <c r="E20" s="53" t="s">
        <v>113</v>
      </c>
      <c r="F20" s="49">
        <v>4</v>
      </c>
      <c r="G20" s="49">
        <f>H20/F20</f>
        <v>13392.8575</v>
      </c>
      <c r="H20" s="50">
        <v>53571.43</v>
      </c>
      <c r="I20" s="35">
        <f t="shared" si="0"/>
        <v>60000.001600000003</v>
      </c>
      <c r="J20" s="53" t="s">
        <v>116</v>
      </c>
      <c r="K20" s="53" t="s">
        <v>114</v>
      </c>
      <c r="L20" s="54"/>
    </row>
    <row r="21" spans="1:12" s="15" customFormat="1" ht="63.75" x14ac:dyDescent="0.25">
      <c r="A21" s="16" t="s">
        <v>22</v>
      </c>
      <c r="B21" s="53" t="s">
        <v>123</v>
      </c>
      <c r="C21" s="53" t="s">
        <v>16</v>
      </c>
      <c r="D21" s="58" t="s">
        <v>157</v>
      </c>
      <c r="E21" s="53" t="s">
        <v>113</v>
      </c>
      <c r="F21" s="49">
        <v>3</v>
      </c>
      <c r="G21" s="49">
        <v>35714.286</v>
      </c>
      <c r="H21" s="50">
        <f>F21*G21</f>
        <v>107142.85800000001</v>
      </c>
      <c r="I21" s="35">
        <f>H21*1.12</f>
        <v>120000.00096000002</v>
      </c>
      <c r="J21" s="53" t="s">
        <v>116</v>
      </c>
      <c r="K21" s="53" t="s">
        <v>114</v>
      </c>
      <c r="L21" s="54"/>
    </row>
    <row r="22" spans="1:12" s="15" customFormat="1" ht="63.75" x14ac:dyDescent="0.25">
      <c r="A22" s="16" t="s">
        <v>23</v>
      </c>
      <c r="B22" s="53" t="s">
        <v>119</v>
      </c>
      <c r="C22" s="53" t="s">
        <v>16</v>
      </c>
      <c r="D22" s="59" t="s">
        <v>121</v>
      </c>
      <c r="E22" s="53" t="s">
        <v>113</v>
      </c>
      <c r="F22" s="49">
        <v>10</v>
      </c>
      <c r="G22" s="49">
        <v>15178.571400000001</v>
      </c>
      <c r="H22" s="50">
        <f>F22*G22</f>
        <v>151785.71400000001</v>
      </c>
      <c r="I22" s="35">
        <f t="shared" si="0"/>
        <v>169999.99968000004</v>
      </c>
      <c r="J22" s="53" t="s">
        <v>120</v>
      </c>
      <c r="K22" s="53" t="s">
        <v>114</v>
      </c>
      <c r="L22" s="54"/>
    </row>
    <row r="23" spans="1:12" s="15" customFormat="1" ht="63.75" x14ac:dyDescent="0.25">
      <c r="A23" s="16" t="s">
        <v>24</v>
      </c>
      <c r="B23" s="53" t="s">
        <v>127</v>
      </c>
      <c r="C23" s="52" t="s">
        <v>16</v>
      </c>
      <c r="D23" s="53" t="s">
        <v>130</v>
      </c>
      <c r="E23" s="52" t="s">
        <v>113</v>
      </c>
      <c r="F23" s="49">
        <v>1</v>
      </c>
      <c r="G23" s="49">
        <v>151785.71428571426</v>
      </c>
      <c r="H23" s="50">
        <v>151785.71428571426</v>
      </c>
      <c r="I23" s="35">
        <v>170000</v>
      </c>
      <c r="J23" s="53" t="s">
        <v>126</v>
      </c>
      <c r="K23" s="53" t="s">
        <v>114</v>
      </c>
      <c r="L23" s="54"/>
    </row>
    <row r="24" spans="1:12" s="15" customFormat="1" ht="78.75" customHeight="1" x14ac:dyDescent="0.25">
      <c r="A24" s="16" t="s">
        <v>26</v>
      </c>
      <c r="B24" s="52" t="s">
        <v>129</v>
      </c>
      <c r="C24" s="52" t="s">
        <v>16</v>
      </c>
      <c r="D24" s="59" t="s">
        <v>145</v>
      </c>
      <c r="E24" s="52" t="s">
        <v>113</v>
      </c>
      <c r="F24" s="49">
        <v>2</v>
      </c>
      <c r="G24" s="49">
        <v>156250</v>
      </c>
      <c r="H24" s="50">
        <f t="shared" ref="H24" si="1">F24*G24</f>
        <v>312500</v>
      </c>
      <c r="I24" s="35">
        <f t="shared" si="0"/>
        <v>350000.00000000006</v>
      </c>
      <c r="J24" s="53" t="s">
        <v>126</v>
      </c>
      <c r="K24" s="53" t="s">
        <v>114</v>
      </c>
      <c r="L24" s="54"/>
    </row>
    <row r="25" spans="1:12" s="15" customFormat="1" ht="76.5" x14ac:dyDescent="0.25">
      <c r="A25" s="16" t="s">
        <v>27</v>
      </c>
      <c r="B25" s="52" t="s">
        <v>136</v>
      </c>
      <c r="C25" s="52" t="s">
        <v>16</v>
      </c>
      <c r="D25" s="52" t="s">
        <v>143</v>
      </c>
      <c r="E25" s="52" t="s">
        <v>113</v>
      </c>
      <c r="F25" s="49">
        <v>2</v>
      </c>
      <c r="G25" s="49">
        <v>47321.43</v>
      </c>
      <c r="H25" s="50">
        <f t="shared" ref="H25:H27" si="2">F25*G25</f>
        <v>94642.86</v>
      </c>
      <c r="I25" s="35">
        <f t="shared" si="0"/>
        <v>106000.00320000001</v>
      </c>
      <c r="J25" s="53" t="s">
        <v>126</v>
      </c>
      <c r="K25" s="53" t="s">
        <v>114</v>
      </c>
      <c r="L25" s="54"/>
    </row>
    <row r="26" spans="1:12" s="15" customFormat="1" ht="102" x14ac:dyDescent="0.25">
      <c r="A26" s="16" t="s">
        <v>29</v>
      </c>
      <c r="B26" s="52" t="s">
        <v>142</v>
      </c>
      <c r="C26" s="52" t="s">
        <v>16</v>
      </c>
      <c r="D26" s="52" t="s">
        <v>144</v>
      </c>
      <c r="E26" s="52" t="s">
        <v>113</v>
      </c>
      <c r="F26" s="49">
        <v>2</v>
      </c>
      <c r="G26" s="49">
        <v>89285.714999999997</v>
      </c>
      <c r="H26" s="50">
        <f t="shared" si="2"/>
        <v>178571.43</v>
      </c>
      <c r="I26" s="35">
        <f t="shared" si="0"/>
        <v>200000.00160000002</v>
      </c>
      <c r="J26" s="53" t="s">
        <v>126</v>
      </c>
      <c r="K26" s="53" t="s">
        <v>114</v>
      </c>
      <c r="L26" s="54"/>
    </row>
    <row r="27" spans="1:12" s="15" customFormat="1" ht="63.75" x14ac:dyDescent="0.25">
      <c r="A27" s="16" t="s">
        <v>30</v>
      </c>
      <c r="B27" s="53" t="s">
        <v>125</v>
      </c>
      <c r="C27" s="52" t="s">
        <v>16</v>
      </c>
      <c r="D27" s="59" t="s">
        <v>128</v>
      </c>
      <c r="E27" s="52" t="s">
        <v>113</v>
      </c>
      <c r="F27" s="49">
        <v>1</v>
      </c>
      <c r="G27" s="49">
        <v>80357.145000000004</v>
      </c>
      <c r="H27" s="50">
        <f t="shared" si="2"/>
        <v>80357.145000000004</v>
      </c>
      <c r="I27" s="35">
        <f t="shared" si="0"/>
        <v>90000.002400000012</v>
      </c>
      <c r="J27" s="53" t="s">
        <v>126</v>
      </c>
      <c r="K27" s="53" t="s">
        <v>114</v>
      </c>
      <c r="L27" s="54"/>
    </row>
    <row r="28" spans="1:12" x14ac:dyDescent="0.2">
      <c r="A28" s="85" t="s">
        <v>134</v>
      </c>
      <c r="B28" s="85"/>
      <c r="C28" s="85"/>
      <c r="D28" s="52"/>
      <c r="E28" s="52"/>
      <c r="F28" s="17"/>
      <c r="G28" s="17"/>
      <c r="H28" s="34">
        <f>SUM(H17:H27)</f>
        <v>2335714.2872857144</v>
      </c>
      <c r="I28" s="34">
        <f>SUM(I17:I27)</f>
        <v>2616000.0017600008</v>
      </c>
      <c r="J28" s="17"/>
      <c r="K28" s="18"/>
      <c r="L28" s="54"/>
    </row>
    <row r="29" spans="1:12" s="15" customFormat="1" x14ac:dyDescent="0.25">
      <c r="A29" s="86" t="s">
        <v>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12" s="15" customFormat="1" ht="38.25" x14ac:dyDescent="0.25">
      <c r="A30" s="16" t="s">
        <v>18</v>
      </c>
      <c r="B30" s="53" t="s">
        <v>102</v>
      </c>
      <c r="C30" s="19" t="s">
        <v>16</v>
      </c>
      <c r="D30" s="53" t="s">
        <v>103</v>
      </c>
      <c r="E30" s="52" t="s">
        <v>17</v>
      </c>
      <c r="F30" s="35">
        <v>1</v>
      </c>
      <c r="G30" s="35"/>
      <c r="H30" s="35">
        <v>2500000</v>
      </c>
      <c r="I30" s="35">
        <f t="shared" ref="I30:I39" si="3">H30*1.12</f>
        <v>2800000.0000000005</v>
      </c>
      <c r="J30" s="11" t="s">
        <v>106</v>
      </c>
      <c r="K30" s="53" t="s">
        <v>28</v>
      </c>
      <c r="L30" s="39"/>
    </row>
    <row r="31" spans="1:12" ht="58.5" hidden="1" customHeight="1" x14ac:dyDescent="0.2">
      <c r="A31" s="16"/>
      <c r="B31" s="52"/>
      <c r="C31" s="19"/>
      <c r="D31" s="52"/>
      <c r="E31" s="52"/>
      <c r="F31" s="35"/>
      <c r="G31" s="35"/>
      <c r="H31" s="35"/>
      <c r="I31" s="35"/>
      <c r="J31" s="52"/>
      <c r="K31" s="52"/>
      <c r="L31" s="54"/>
    </row>
    <row r="32" spans="1:12" x14ac:dyDescent="0.2">
      <c r="A32" s="88" t="s">
        <v>79</v>
      </c>
      <c r="B32" s="89"/>
      <c r="C32" s="90"/>
      <c r="D32" s="52"/>
      <c r="E32" s="52"/>
      <c r="F32" s="17"/>
      <c r="G32" s="17"/>
      <c r="H32" s="34">
        <f>H30+H31</f>
        <v>2500000</v>
      </c>
      <c r="I32" s="34">
        <f>I30+I31</f>
        <v>2800000.0000000005</v>
      </c>
      <c r="J32" s="17"/>
      <c r="K32" s="18"/>
      <c r="L32" s="40"/>
    </row>
    <row r="33" spans="1:12" x14ac:dyDescent="0.2">
      <c r="A33" s="88" t="s">
        <v>135</v>
      </c>
      <c r="B33" s="89"/>
      <c r="C33" s="90"/>
      <c r="D33" s="52"/>
      <c r="E33" s="52"/>
      <c r="F33" s="17"/>
      <c r="G33" s="17"/>
      <c r="H33" s="34">
        <f>H28+H32</f>
        <v>4835714.2872857144</v>
      </c>
      <c r="I33" s="34">
        <f>I28+I32</f>
        <v>5416000.0017600013</v>
      </c>
      <c r="J33" s="17"/>
      <c r="K33" s="18"/>
      <c r="L33" s="40"/>
    </row>
    <row r="34" spans="1:12" x14ac:dyDescent="0.2">
      <c r="A34" s="85" t="s">
        <v>10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40"/>
    </row>
    <row r="35" spans="1:12" s="15" customFormat="1" x14ac:dyDescent="0.25">
      <c r="A35" s="86" t="s">
        <v>8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</row>
    <row r="36" spans="1:12" ht="51" x14ac:dyDescent="0.2">
      <c r="A36" s="16" t="s">
        <v>18</v>
      </c>
      <c r="B36" s="53" t="s">
        <v>139</v>
      </c>
      <c r="C36" s="56" t="s">
        <v>138</v>
      </c>
      <c r="D36" s="53" t="s">
        <v>174</v>
      </c>
      <c r="E36" s="52" t="s">
        <v>17</v>
      </c>
      <c r="F36" s="35">
        <v>1</v>
      </c>
      <c r="G36" s="35"/>
      <c r="H36" s="35">
        <v>3002147.32</v>
      </c>
      <c r="I36" s="35">
        <f>H36*1.12</f>
        <v>3362404.9983999999</v>
      </c>
      <c r="J36" s="11" t="s">
        <v>106</v>
      </c>
      <c r="K36" s="53" t="s">
        <v>28</v>
      </c>
      <c r="L36" s="39"/>
    </row>
    <row r="37" spans="1:12" s="15" customFormat="1" ht="121.5" customHeight="1" x14ac:dyDescent="0.25">
      <c r="A37" s="16" t="s">
        <v>19</v>
      </c>
      <c r="B37" s="53" t="s">
        <v>91</v>
      </c>
      <c r="C37" s="19" t="s">
        <v>93</v>
      </c>
      <c r="D37" s="53" t="s">
        <v>104</v>
      </c>
      <c r="E37" s="53" t="s">
        <v>17</v>
      </c>
      <c r="F37" s="35">
        <v>1</v>
      </c>
      <c r="G37" s="35"/>
      <c r="H37" s="35">
        <v>3669.64</v>
      </c>
      <c r="I37" s="35">
        <f t="shared" si="3"/>
        <v>4109.9967999999999</v>
      </c>
      <c r="J37" s="53" t="s">
        <v>80</v>
      </c>
      <c r="K37" s="53" t="s">
        <v>28</v>
      </c>
      <c r="L37" s="54"/>
    </row>
    <row r="38" spans="1:12" ht="63.75" x14ac:dyDescent="0.2">
      <c r="A38" s="55" t="s">
        <v>20</v>
      </c>
      <c r="B38" s="53" t="s">
        <v>105</v>
      </c>
      <c r="C38" s="56" t="s">
        <v>93</v>
      </c>
      <c r="D38" s="53" t="s">
        <v>105</v>
      </c>
      <c r="E38" s="53" t="s">
        <v>17</v>
      </c>
      <c r="F38" s="57">
        <v>1</v>
      </c>
      <c r="G38" s="57"/>
      <c r="H38" s="57">
        <v>535714.29</v>
      </c>
      <c r="I38" s="35">
        <f t="shared" si="3"/>
        <v>600000.00480000011</v>
      </c>
      <c r="J38" s="53" t="s">
        <v>80</v>
      </c>
      <c r="K38" s="53" t="s">
        <v>28</v>
      </c>
      <c r="L38" s="54"/>
    </row>
    <row r="39" spans="1:12" ht="63.75" x14ac:dyDescent="0.2">
      <c r="A39" s="16" t="s">
        <v>21</v>
      </c>
      <c r="B39" s="52" t="s">
        <v>110</v>
      </c>
      <c r="C39" s="19" t="s">
        <v>108</v>
      </c>
      <c r="D39" s="52" t="s">
        <v>111</v>
      </c>
      <c r="E39" s="52" t="s">
        <v>17</v>
      </c>
      <c r="F39" s="35">
        <v>1</v>
      </c>
      <c r="G39" s="35"/>
      <c r="H39" s="35">
        <v>140625</v>
      </c>
      <c r="I39" s="35">
        <f t="shared" si="3"/>
        <v>157500.00000000003</v>
      </c>
      <c r="J39" s="52" t="s">
        <v>109</v>
      </c>
      <c r="K39" s="52" t="s">
        <v>28</v>
      </c>
      <c r="L39" s="54"/>
    </row>
    <row r="40" spans="1:12" ht="51" x14ac:dyDescent="0.2">
      <c r="A40" s="16" t="s">
        <v>22</v>
      </c>
      <c r="B40" s="52" t="s">
        <v>112</v>
      </c>
      <c r="C40" s="19" t="s">
        <v>108</v>
      </c>
      <c r="D40" s="52" t="s">
        <v>112</v>
      </c>
      <c r="E40" s="52" t="s">
        <v>17</v>
      </c>
      <c r="F40" s="35">
        <v>1</v>
      </c>
      <c r="G40" s="35"/>
      <c r="H40" s="35">
        <v>781250</v>
      </c>
      <c r="I40" s="35">
        <f t="shared" ref="I40" si="4">H40*1.12</f>
        <v>875000.00000000012</v>
      </c>
      <c r="J40" s="52" t="s">
        <v>109</v>
      </c>
      <c r="K40" s="52" t="s">
        <v>28</v>
      </c>
      <c r="L40" s="54"/>
    </row>
    <row r="41" spans="1:12" x14ac:dyDescent="0.2">
      <c r="A41" s="85" t="s">
        <v>79</v>
      </c>
      <c r="B41" s="85"/>
      <c r="C41" s="85"/>
      <c r="D41" s="52"/>
      <c r="E41" s="52"/>
      <c r="F41" s="17"/>
      <c r="G41" s="17"/>
      <c r="H41" s="34">
        <f>SUM(H36:H40)</f>
        <v>4463406.25</v>
      </c>
      <c r="I41" s="34">
        <f>SUM(I36:I40)</f>
        <v>4999015</v>
      </c>
      <c r="J41" s="17"/>
      <c r="K41" s="18"/>
      <c r="L41" s="40"/>
    </row>
    <row r="42" spans="1:12" ht="15.75" hidden="1" customHeight="1" x14ac:dyDescent="0.2">
      <c r="A42" s="85" t="s">
        <v>11</v>
      </c>
      <c r="B42" s="85"/>
      <c r="C42" s="85"/>
      <c r="D42" s="52"/>
      <c r="E42" s="52"/>
      <c r="F42" s="17"/>
      <c r="G42" s="17"/>
      <c r="H42" s="34" t="s">
        <v>107</v>
      </c>
      <c r="I42" s="34" t="e">
        <f>I41+#REF!+#REF!</f>
        <v>#REF!</v>
      </c>
      <c r="J42" s="17"/>
      <c r="K42" s="18"/>
      <c r="L42" s="40"/>
    </row>
    <row r="43" spans="1:12" ht="15.75" hidden="1" customHeight="1" x14ac:dyDescent="0.2">
      <c r="A43" s="81" t="s">
        <v>12</v>
      </c>
      <c r="B43" s="81"/>
      <c r="C43" s="81"/>
      <c r="D43" s="52"/>
      <c r="E43" s="52"/>
      <c r="F43" s="17"/>
      <c r="G43" s="17"/>
      <c r="H43" s="34" t="e">
        <f>H42+#REF!</f>
        <v>#VALUE!</v>
      </c>
      <c r="I43" s="34" t="e">
        <f>I42+#REF!</f>
        <v>#REF!</v>
      </c>
      <c r="J43" s="17"/>
      <c r="K43" s="17"/>
      <c r="L43" s="41"/>
    </row>
    <row r="44" spans="1:12" ht="15.75" hidden="1" customHeight="1" x14ac:dyDescent="0.2">
      <c r="A44" s="38"/>
      <c r="B44" s="64"/>
      <c r="C44" s="38"/>
      <c r="D44" s="54"/>
      <c r="E44" s="38"/>
      <c r="F44" s="65"/>
      <c r="G44" s="65"/>
      <c r="H44" s="66"/>
      <c r="I44" s="66"/>
      <c r="J44" s="18"/>
      <c r="K44" s="18"/>
      <c r="L44" s="40"/>
    </row>
    <row r="45" spans="1:12" ht="15" hidden="1" customHeight="1" x14ac:dyDescent="0.2">
      <c r="A45" s="82" t="s">
        <v>42</v>
      </c>
      <c r="B45" s="82"/>
      <c r="C45" s="82"/>
      <c r="D45" s="82"/>
      <c r="E45" s="38" t="s">
        <v>51</v>
      </c>
      <c r="F45" s="80" t="s">
        <v>32</v>
      </c>
      <c r="G45" s="80"/>
      <c r="H45" s="80"/>
      <c r="I45" s="66"/>
      <c r="J45" s="18"/>
      <c r="K45" s="40"/>
      <c r="L45" s="38"/>
    </row>
    <row r="46" spans="1:12" ht="15.75" hidden="1" customHeight="1" x14ac:dyDescent="0.2">
      <c r="A46" s="69"/>
      <c r="B46" s="69"/>
      <c r="C46" s="69"/>
      <c r="D46" s="53"/>
      <c r="E46" s="38"/>
      <c r="F46" s="53"/>
      <c r="G46" s="53"/>
      <c r="H46" s="66"/>
      <c r="I46" s="66"/>
      <c r="J46" s="18"/>
      <c r="K46" s="40"/>
      <c r="L46" s="38"/>
    </row>
    <row r="47" spans="1:12" ht="12.75" hidden="1" customHeight="1" x14ac:dyDescent="0.2">
      <c r="A47" s="82" t="s">
        <v>50</v>
      </c>
      <c r="B47" s="82"/>
      <c r="C47" s="82"/>
      <c r="D47" s="82"/>
      <c r="E47" s="38" t="s">
        <v>51</v>
      </c>
      <c r="F47" s="80" t="s">
        <v>33</v>
      </c>
      <c r="G47" s="80"/>
      <c r="H47" s="80"/>
      <c r="I47" s="66"/>
      <c r="J47" s="18"/>
      <c r="K47" s="40"/>
      <c r="L47" s="38"/>
    </row>
    <row r="48" spans="1:12" ht="15.75" hidden="1" customHeight="1" x14ac:dyDescent="0.2">
      <c r="A48" s="69"/>
      <c r="B48" s="69"/>
      <c r="C48" s="69"/>
      <c r="D48" s="53"/>
      <c r="E48" s="38"/>
      <c r="F48" s="80"/>
      <c r="G48" s="80"/>
      <c r="H48" s="80"/>
      <c r="I48" s="66"/>
      <c r="J48" s="18"/>
      <c r="K48" s="40"/>
      <c r="L48" s="38"/>
    </row>
    <row r="49" spans="1:12" ht="12.75" hidden="1" customHeight="1" x14ac:dyDescent="0.2">
      <c r="A49" s="82" t="s">
        <v>49</v>
      </c>
      <c r="B49" s="82"/>
      <c r="C49" s="82"/>
      <c r="D49" s="82"/>
      <c r="E49" s="38" t="s">
        <v>51</v>
      </c>
      <c r="F49" s="80" t="s">
        <v>34</v>
      </c>
      <c r="G49" s="80"/>
      <c r="H49" s="80"/>
      <c r="I49" s="66"/>
      <c r="J49" s="18"/>
      <c r="K49" s="40"/>
      <c r="L49" s="38"/>
    </row>
    <row r="50" spans="1:12" ht="15.75" hidden="1" customHeight="1" x14ac:dyDescent="0.2">
      <c r="A50" s="69"/>
      <c r="B50" s="69"/>
      <c r="C50" s="69"/>
      <c r="D50" s="53"/>
      <c r="E50" s="38"/>
      <c r="F50" s="80"/>
      <c r="G50" s="80"/>
      <c r="H50" s="80"/>
      <c r="I50" s="66"/>
      <c r="J50" s="18"/>
      <c r="K50" s="40"/>
      <c r="L50" s="38"/>
    </row>
    <row r="51" spans="1:12" ht="11.25" hidden="1" customHeight="1" x14ac:dyDescent="0.2">
      <c r="A51" s="82" t="s">
        <v>48</v>
      </c>
      <c r="B51" s="82"/>
      <c r="C51" s="82"/>
      <c r="D51" s="82"/>
      <c r="E51" s="38" t="s">
        <v>51</v>
      </c>
      <c r="F51" s="80" t="s">
        <v>35</v>
      </c>
      <c r="G51" s="80"/>
      <c r="H51" s="80"/>
      <c r="I51" s="66"/>
      <c r="J51" s="18"/>
      <c r="K51" s="40"/>
      <c r="L51" s="38"/>
    </row>
    <row r="52" spans="1:12" ht="15.75" hidden="1" customHeight="1" x14ac:dyDescent="0.2">
      <c r="A52" s="69"/>
      <c r="B52" s="69"/>
      <c r="C52" s="69"/>
      <c r="D52" s="53"/>
      <c r="E52" s="38"/>
      <c r="F52" s="80"/>
      <c r="G52" s="80"/>
      <c r="H52" s="80"/>
      <c r="I52" s="66"/>
      <c r="J52" s="18"/>
      <c r="K52" s="40"/>
      <c r="L52" s="38"/>
    </row>
    <row r="53" spans="1:12" ht="11.25" hidden="1" customHeight="1" x14ac:dyDescent="0.2">
      <c r="A53" s="82" t="s">
        <v>84</v>
      </c>
      <c r="B53" s="82"/>
      <c r="C53" s="82"/>
      <c r="D53" s="82"/>
      <c r="E53" s="38" t="s">
        <v>51</v>
      </c>
      <c r="F53" s="80" t="s">
        <v>36</v>
      </c>
      <c r="G53" s="80"/>
      <c r="H53" s="80"/>
      <c r="I53" s="66"/>
      <c r="J53" s="18"/>
      <c r="K53" s="40"/>
      <c r="L53" s="38"/>
    </row>
    <row r="54" spans="1:12" ht="15.75" hidden="1" customHeight="1" x14ac:dyDescent="0.2">
      <c r="A54" s="69"/>
      <c r="B54" s="69"/>
      <c r="C54" s="69"/>
      <c r="D54" s="53"/>
      <c r="E54" s="38"/>
      <c r="F54" s="80"/>
      <c r="G54" s="80"/>
      <c r="H54" s="80"/>
      <c r="I54" s="66"/>
      <c r="J54" s="18"/>
      <c r="K54" s="40"/>
      <c r="L54" s="38"/>
    </row>
    <row r="55" spans="1:12" ht="9.75" hidden="1" customHeight="1" x14ac:dyDescent="0.2">
      <c r="A55" s="82" t="s">
        <v>47</v>
      </c>
      <c r="B55" s="82"/>
      <c r="C55" s="82"/>
      <c r="D55" s="82"/>
      <c r="E55" s="38" t="s">
        <v>51</v>
      </c>
      <c r="F55" s="80" t="s">
        <v>37</v>
      </c>
      <c r="G55" s="80"/>
      <c r="H55" s="80"/>
      <c r="I55" s="66"/>
      <c r="J55" s="18"/>
      <c r="K55" s="40"/>
      <c r="L55" s="38"/>
    </row>
    <row r="56" spans="1:12" ht="15.75" hidden="1" customHeight="1" x14ac:dyDescent="0.2">
      <c r="A56" s="69"/>
      <c r="B56" s="69"/>
      <c r="C56" s="69"/>
      <c r="D56" s="53"/>
      <c r="E56" s="38"/>
      <c r="F56" s="80"/>
      <c r="G56" s="80"/>
      <c r="H56" s="80"/>
      <c r="I56" s="66"/>
      <c r="J56" s="18"/>
      <c r="K56" s="40"/>
      <c r="L56" s="38"/>
    </row>
    <row r="57" spans="1:12" ht="10.5" hidden="1" customHeight="1" x14ac:dyDescent="0.2">
      <c r="A57" s="82" t="s">
        <v>46</v>
      </c>
      <c r="B57" s="82"/>
      <c r="C57" s="82"/>
      <c r="D57" s="82"/>
      <c r="E57" s="38" t="s">
        <v>51</v>
      </c>
      <c r="F57" s="80" t="s">
        <v>38</v>
      </c>
      <c r="G57" s="80"/>
      <c r="H57" s="80"/>
      <c r="I57" s="66"/>
      <c r="J57" s="18"/>
      <c r="K57" s="40"/>
      <c r="L57" s="38"/>
    </row>
    <row r="58" spans="1:12" ht="15.75" hidden="1" customHeight="1" x14ac:dyDescent="0.2">
      <c r="A58" s="69"/>
      <c r="B58" s="69"/>
      <c r="C58" s="69"/>
      <c r="D58" s="53"/>
      <c r="E58" s="38"/>
      <c r="F58" s="80"/>
      <c r="G58" s="80"/>
      <c r="H58" s="80"/>
      <c r="I58" s="66"/>
      <c r="J58" s="18"/>
      <c r="K58" s="40"/>
      <c r="L58" s="38"/>
    </row>
    <row r="59" spans="1:12" ht="13.5" hidden="1" customHeight="1" x14ac:dyDescent="0.2">
      <c r="A59" s="82" t="s">
        <v>45</v>
      </c>
      <c r="B59" s="82"/>
      <c r="C59" s="82"/>
      <c r="D59" s="82"/>
      <c r="E59" s="38" t="s">
        <v>51</v>
      </c>
      <c r="F59" s="80" t="s">
        <v>39</v>
      </c>
      <c r="G59" s="80"/>
      <c r="H59" s="80"/>
      <c r="I59" s="66"/>
      <c r="J59" s="18"/>
      <c r="K59" s="40"/>
      <c r="L59" s="38"/>
    </row>
    <row r="60" spans="1:12" ht="15.75" hidden="1" customHeight="1" x14ac:dyDescent="0.2">
      <c r="A60" s="69"/>
      <c r="B60" s="69"/>
      <c r="C60" s="69"/>
      <c r="D60" s="53"/>
      <c r="E60" s="38"/>
      <c r="F60" s="80"/>
      <c r="G60" s="80"/>
      <c r="H60" s="80"/>
      <c r="I60" s="66"/>
      <c r="J60" s="18"/>
      <c r="K60" s="40"/>
      <c r="L60" s="38"/>
    </row>
    <row r="61" spans="1:12" ht="13.5" hidden="1" customHeight="1" x14ac:dyDescent="0.2">
      <c r="A61" s="82" t="s">
        <v>44</v>
      </c>
      <c r="B61" s="82"/>
      <c r="C61" s="82"/>
      <c r="D61" s="82"/>
      <c r="E61" s="38" t="s">
        <v>51</v>
      </c>
      <c r="F61" s="80" t="s">
        <v>40</v>
      </c>
      <c r="G61" s="80"/>
      <c r="H61" s="80"/>
      <c r="I61" s="66"/>
      <c r="J61" s="18"/>
      <c r="K61" s="40"/>
      <c r="L61" s="38"/>
    </row>
    <row r="62" spans="1:12" ht="15.75" hidden="1" customHeight="1" x14ac:dyDescent="0.2">
      <c r="A62" s="69"/>
      <c r="B62" s="69"/>
      <c r="C62" s="69"/>
      <c r="D62" s="53"/>
      <c r="E62" s="38"/>
      <c r="F62" s="80"/>
      <c r="G62" s="80"/>
      <c r="H62" s="80"/>
      <c r="I62" s="66"/>
      <c r="J62" s="18"/>
      <c r="K62" s="40"/>
      <c r="L62" s="38"/>
    </row>
    <row r="63" spans="1:12" ht="11.25" hidden="1" customHeight="1" x14ac:dyDescent="0.2">
      <c r="A63" s="82" t="s">
        <v>43</v>
      </c>
      <c r="B63" s="82"/>
      <c r="C63" s="82"/>
      <c r="D63" s="82"/>
      <c r="E63" s="38" t="s">
        <v>51</v>
      </c>
      <c r="F63" s="80" t="s">
        <v>41</v>
      </c>
      <c r="G63" s="80"/>
      <c r="H63" s="80"/>
      <c r="I63" s="66"/>
      <c r="J63" s="18"/>
      <c r="K63" s="40"/>
      <c r="L63" s="38"/>
    </row>
    <row r="64" spans="1:12" ht="15.75" hidden="1" customHeight="1" x14ac:dyDescent="0.2">
      <c r="A64" s="69"/>
      <c r="B64" s="69"/>
      <c r="C64" s="69"/>
      <c r="D64" s="53"/>
      <c r="E64" s="38"/>
      <c r="F64" s="80"/>
      <c r="G64" s="80"/>
      <c r="H64" s="80"/>
      <c r="I64" s="66"/>
      <c r="J64" s="18"/>
      <c r="K64" s="40"/>
      <c r="L64" s="38"/>
    </row>
    <row r="65" spans="1:12" ht="11.25" hidden="1" customHeight="1" x14ac:dyDescent="0.2">
      <c r="A65" s="82" t="s">
        <v>52</v>
      </c>
      <c r="B65" s="82"/>
      <c r="C65" s="82"/>
      <c r="D65" s="82"/>
      <c r="E65" s="38" t="s">
        <v>51</v>
      </c>
      <c r="F65" s="80" t="s">
        <v>53</v>
      </c>
      <c r="G65" s="80"/>
      <c r="H65" s="80"/>
      <c r="I65" s="66"/>
      <c r="J65" s="18"/>
      <c r="K65" s="40"/>
      <c r="L65" s="38"/>
    </row>
    <row r="66" spans="1:12" ht="15.75" hidden="1" customHeight="1" x14ac:dyDescent="0.2">
      <c r="A66" s="69"/>
      <c r="B66" s="69"/>
      <c r="C66" s="69"/>
      <c r="D66" s="53"/>
      <c r="E66" s="38"/>
      <c r="F66" s="53"/>
      <c r="G66" s="53"/>
      <c r="H66" s="49"/>
      <c r="I66" s="66"/>
      <c r="J66" s="18"/>
      <c r="K66" s="40"/>
      <c r="L66" s="38"/>
    </row>
    <row r="67" spans="1:12" x14ac:dyDescent="0.2">
      <c r="A67" s="85" t="s">
        <v>11</v>
      </c>
      <c r="B67" s="85"/>
      <c r="C67" s="85"/>
      <c r="D67" s="52"/>
      <c r="E67" s="52"/>
      <c r="F67" s="17"/>
      <c r="G67" s="17"/>
      <c r="H67" s="34">
        <f>H41</f>
        <v>4463406.25</v>
      </c>
      <c r="I67" s="34">
        <f>I41</f>
        <v>4999015</v>
      </c>
      <c r="J67" s="17"/>
      <c r="K67" s="18"/>
      <c r="L67" s="40"/>
    </row>
    <row r="68" spans="1:12" x14ac:dyDescent="0.2">
      <c r="A68" s="81" t="s">
        <v>12</v>
      </c>
      <c r="B68" s="81"/>
      <c r="C68" s="81"/>
      <c r="D68" s="52"/>
      <c r="E68" s="52"/>
      <c r="F68" s="17"/>
      <c r="G68" s="17"/>
      <c r="H68" s="34">
        <f>H33+H67</f>
        <v>9299120.5372857153</v>
      </c>
      <c r="I68" s="34">
        <f>I33+I67</f>
        <v>10415015.001760002</v>
      </c>
      <c r="J68" s="17"/>
      <c r="K68" s="17"/>
      <c r="L68" s="41"/>
    </row>
    <row r="69" spans="1:12" ht="15.75" customHeight="1" x14ac:dyDescent="0.2">
      <c r="A69" s="70"/>
      <c r="B69" s="70"/>
      <c r="C69" s="70"/>
      <c r="D69" s="71"/>
      <c r="F69" s="71"/>
      <c r="G69" s="71"/>
      <c r="H69" s="72"/>
      <c r="K69" s="1"/>
      <c r="L69" s="51"/>
    </row>
    <row r="70" spans="1:12" ht="15.75" customHeight="1" x14ac:dyDescent="0.2">
      <c r="A70" s="70"/>
      <c r="B70" s="70"/>
      <c r="C70" s="70"/>
      <c r="D70" s="71"/>
      <c r="F70" s="71"/>
      <c r="G70" s="71"/>
      <c r="H70" s="72"/>
      <c r="K70" s="1"/>
      <c r="L70" s="51"/>
    </row>
    <row r="71" spans="1:12" s="60" customFormat="1" x14ac:dyDescent="0.2">
      <c r="A71" s="91" t="s">
        <v>183</v>
      </c>
      <c r="B71" s="91"/>
      <c r="C71" s="91"/>
      <c r="D71" s="91"/>
      <c r="F71" s="91" t="s">
        <v>132</v>
      </c>
      <c r="G71" s="91"/>
      <c r="H71" s="91"/>
      <c r="I71" s="61"/>
      <c r="J71" s="62"/>
      <c r="K71" s="63"/>
    </row>
    <row r="72" spans="1:12" s="60" customFormat="1" ht="41.25" customHeight="1" x14ac:dyDescent="0.2">
      <c r="A72" s="91"/>
      <c r="B72" s="91"/>
      <c r="C72" s="91"/>
      <c r="D72" s="91"/>
      <c r="F72" s="91"/>
      <c r="G72" s="91"/>
      <c r="H72" s="91"/>
      <c r="I72" s="61"/>
      <c r="J72" s="62"/>
      <c r="K72" s="63"/>
    </row>
    <row r="73" spans="1:12" s="60" customFormat="1" x14ac:dyDescent="0.2">
      <c r="A73" s="91" t="s">
        <v>131</v>
      </c>
      <c r="B73" s="91"/>
      <c r="C73" s="91"/>
      <c r="D73" s="91"/>
      <c r="F73" s="91" t="s">
        <v>133</v>
      </c>
      <c r="G73" s="91"/>
      <c r="H73" s="91"/>
      <c r="I73" s="61"/>
      <c r="J73" s="62"/>
      <c r="K73" s="63"/>
    </row>
    <row r="74" spans="1:12" x14ac:dyDescent="0.2">
      <c r="A74" s="92"/>
      <c r="B74" s="92"/>
      <c r="C74" s="92"/>
      <c r="D74" s="92"/>
      <c r="E74" s="73"/>
      <c r="K74" s="1"/>
      <c r="L74" s="51"/>
    </row>
  </sheetData>
  <autoFilter ref="A14:L15"/>
  <mergeCells count="53">
    <mergeCell ref="F57:H57"/>
    <mergeCell ref="F45:H45"/>
    <mergeCell ref="F47:H47"/>
    <mergeCell ref="F48:H48"/>
    <mergeCell ref="A57:D57"/>
    <mergeCell ref="A45:D45"/>
    <mergeCell ref="A47:D47"/>
    <mergeCell ref="A49:D49"/>
    <mergeCell ref="A51:D51"/>
    <mergeCell ref="F55:H55"/>
    <mergeCell ref="F56:H56"/>
    <mergeCell ref="F49:H49"/>
    <mergeCell ref="F50:H50"/>
    <mergeCell ref="F51:H51"/>
    <mergeCell ref="F52:H52"/>
    <mergeCell ref="F53:H53"/>
    <mergeCell ref="F58:H58"/>
    <mergeCell ref="F59:H59"/>
    <mergeCell ref="F60:H60"/>
    <mergeCell ref="A71:D71"/>
    <mergeCell ref="A72:D72"/>
    <mergeCell ref="A65:D65"/>
    <mergeCell ref="F65:H65"/>
    <mergeCell ref="A67:C67"/>
    <mergeCell ref="A68:C68"/>
    <mergeCell ref="A73:D73"/>
    <mergeCell ref="A74:D74"/>
    <mergeCell ref="A59:D59"/>
    <mergeCell ref="A61:D61"/>
    <mergeCell ref="A63:D63"/>
    <mergeCell ref="F73:H73"/>
    <mergeCell ref="F61:H61"/>
    <mergeCell ref="F62:H62"/>
    <mergeCell ref="F63:H63"/>
    <mergeCell ref="F64:H64"/>
    <mergeCell ref="F71:H71"/>
    <mergeCell ref="F72:H72"/>
    <mergeCell ref="F54:H54"/>
    <mergeCell ref="A43:C43"/>
    <mergeCell ref="A53:D53"/>
    <mergeCell ref="A55:D55"/>
    <mergeCell ref="A11:L11"/>
    <mergeCell ref="A12:L12"/>
    <mergeCell ref="A41:C41"/>
    <mergeCell ref="A42:C42"/>
    <mergeCell ref="A35:L35"/>
    <mergeCell ref="A29:L29"/>
    <mergeCell ref="A16:L16"/>
    <mergeCell ref="A28:C28"/>
    <mergeCell ref="A32:C32"/>
    <mergeCell ref="A33:C33"/>
    <mergeCell ref="A15:L15"/>
    <mergeCell ref="A34:K34"/>
  </mergeCells>
  <pageMargins left="0.35433070866141736" right="0.19685039370078741" top="0.35433070866141736" bottom="0.3937007874015748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6"/>
  <sheetViews>
    <sheetView tabSelected="1" zoomScaleNormal="100" workbookViewId="0">
      <selection activeCell="D4" sqref="D4"/>
    </sheetView>
  </sheetViews>
  <sheetFormatPr defaultRowHeight="12.75" x14ac:dyDescent="0.2"/>
  <cols>
    <col min="1" max="1" width="6.5703125" style="75" customWidth="1"/>
    <col min="2" max="2" width="21.5703125" style="74" customWidth="1"/>
    <col min="3" max="3" width="12.28515625" style="74" customWidth="1"/>
    <col min="4" max="4" width="42.7109375" style="76" customWidth="1"/>
    <col min="5" max="5" width="9.140625" style="74"/>
    <col min="6" max="6" width="10.7109375" style="75" customWidth="1"/>
    <col min="7" max="7" width="14.28515625" style="77" customWidth="1"/>
    <col min="8" max="8" width="16" style="77" customWidth="1"/>
    <col min="9" max="9" width="16.42578125" style="77" customWidth="1"/>
    <col min="10" max="10" width="18" style="74" customWidth="1"/>
    <col min="11" max="11" width="13.85546875" style="74" customWidth="1"/>
    <col min="12" max="12" width="9" style="74" customWidth="1"/>
    <col min="13" max="16384" width="9.140625" style="74"/>
  </cols>
  <sheetData>
    <row r="1" spans="1:12" s="51" customFormat="1" ht="14.25" customHeight="1" x14ac:dyDescent="0.2">
      <c r="A1" s="30"/>
      <c r="D1" s="31"/>
      <c r="F1" s="30"/>
      <c r="G1" s="27"/>
      <c r="H1" s="27"/>
      <c r="I1" s="79" t="s">
        <v>193</v>
      </c>
      <c r="J1" s="4"/>
    </row>
    <row r="2" spans="1:12" s="51" customFormat="1" ht="24" customHeight="1" x14ac:dyDescent="0.2">
      <c r="F2" s="30"/>
      <c r="G2" s="43"/>
      <c r="H2" s="43"/>
      <c r="I2" s="93" t="s">
        <v>149</v>
      </c>
      <c r="J2" s="93"/>
      <c r="K2" s="93"/>
      <c r="L2" s="78"/>
    </row>
    <row r="3" spans="1:12" s="51" customFormat="1" ht="14.25" customHeight="1" x14ac:dyDescent="0.2">
      <c r="A3" s="30"/>
      <c r="D3" s="31"/>
      <c r="F3" s="30"/>
      <c r="G3" s="27"/>
      <c r="H3" s="27"/>
      <c r="I3" s="3" t="s">
        <v>147</v>
      </c>
      <c r="J3" s="4"/>
    </row>
    <row r="4" spans="1:12" s="51" customFormat="1" ht="14.25" customHeight="1" x14ac:dyDescent="0.2">
      <c r="A4" s="30"/>
      <c r="D4" s="31"/>
      <c r="F4" s="30"/>
      <c r="G4" s="27"/>
      <c r="H4" s="27"/>
      <c r="I4" s="3" t="s">
        <v>148</v>
      </c>
      <c r="J4" s="4"/>
    </row>
    <row r="5" spans="1:12" s="51" customFormat="1" ht="14.25" customHeight="1" x14ac:dyDescent="0.2">
      <c r="A5" s="30"/>
      <c r="D5" s="31"/>
      <c r="F5" s="30"/>
      <c r="G5" s="27"/>
      <c r="H5" s="27"/>
      <c r="I5" s="79" t="s">
        <v>184</v>
      </c>
      <c r="J5" s="4"/>
    </row>
    <row r="6" spans="1:12" s="51" customFormat="1" x14ac:dyDescent="0.2">
      <c r="F6" s="30"/>
      <c r="G6" s="43"/>
      <c r="H6" s="43"/>
      <c r="I6" s="68" t="s">
        <v>90</v>
      </c>
      <c r="J6" s="4"/>
    </row>
    <row r="7" spans="1:12" s="51" customFormat="1" ht="14.25" customHeight="1" x14ac:dyDescent="0.2">
      <c r="A7" s="30"/>
      <c r="D7" s="31"/>
      <c r="F7" s="30"/>
      <c r="G7" s="27"/>
      <c r="H7" s="27"/>
      <c r="I7" s="3" t="s">
        <v>77</v>
      </c>
      <c r="J7" s="4"/>
    </row>
    <row r="8" spans="1:12" s="51" customFormat="1" ht="14.25" customHeight="1" x14ac:dyDescent="0.2">
      <c r="A8" s="30"/>
      <c r="D8" s="31"/>
      <c r="F8" s="30"/>
      <c r="G8" s="27"/>
      <c r="H8" s="27"/>
      <c r="I8" s="3"/>
      <c r="J8" s="4"/>
    </row>
    <row r="9" spans="1:12" s="51" customFormat="1" ht="37.5" customHeight="1" x14ac:dyDescent="0.2">
      <c r="A9" s="94" t="s">
        <v>146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s="75" customFormat="1" ht="76.5" customHeight="1" x14ac:dyDescent="0.2">
      <c r="A10" s="20" t="s">
        <v>13</v>
      </c>
      <c r="B10" s="5" t="s">
        <v>54</v>
      </c>
      <c r="C10" s="5" t="s">
        <v>55</v>
      </c>
      <c r="D10" s="6" t="s">
        <v>185</v>
      </c>
      <c r="E10" s="5" t="s">
        <v>56</v>
      </c>
      <c r="F10" s="7" t="s">
        <v>57</v>
      </c>
      <c r="G10" s="36" t="s">
        <v>58</v>
      </c>
      <c r="H10" s="36" t="s">
        <v>59</v>
      </c>
      <c r="I10" s="36" t="s">
        <v>60</v>
      </c>
      <c r="J10" s="2" t="s">
        <v>61</v>
      </c>
      <c r="K10" s="2" t="s">
        <v>62</v>
      </c>
      <c r="L10" s="36" t="s">
        <v>86</v>
      </c>
    </row>
    <row r="11" spans="1:12" x14ac:dyDescent="0.2">
      <c r="A11" s="20">
        <v>1</v>
      </c>
      <c r="B11" s="21">
        <v>2</v>
      </c>
      <c r="C11" s="21">
        <v>3</v>
      </c>
      <c r="D11" s="22">
        <v>4</v>
      </c>
      <c r="E11" s="21">
        <v>5</v>
      </c>
      <c r="F11" s="21">
        <v>6</v>
      </c>
      <c r="G11" s="28">
        <v>7</v>
      </c>
      <c r="H11" s="28">
        <v>8</v>
      </c>
      <c r="I11" s="28">
        <v>9</v>
      </c>
      <c r="J11" s="21">
        <v>10</v>
      </c>
      <c r="K11" s="21">
        <v>11</v>
      </c>
      <c r="L11" s="37">
        <v>12</v>
      </c>
    </row>
    <row r="12" spans="1:12" x14ac:dyDescent="0.2">
      <c r="A12" s="95" t="s">
        <v>63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38"/>
    </row>
    <row r="13" spans="1:12" x14ac:dyDescent="0.2">
      <c r="A13" s="96" t="s">
        <v>64</v>
      </c>
      <c r="B13" s="96"/>
      <c r="C13" s="96"/>
      <c r="D13" s="96"/>
      <c r="E13" s="96"/>
      <c r="F13" s="96"/>
      <c r="G13" s="96"/>
      <c r="H13" s="96"/>
      <c r="I13" s="96"/>
      <c r="J13" s="96"/>
      <c r="K13" s="23"/>
      <c r="L13" s="9"/>
    </row>
    <row r="14" spans="1:12" ht="99.75" customHeight="1" x14ac:dyDescent="0.2">
      <c r="A14" s="16" t="s">
        <v>18</v>
      </c>
      <c r="B14" s="12" t="s">
        <v>186</v>
      </c>
      <c r="C14" s="12" t="s">
        <v>65</v>
      </c>
      <c r="D14" s="12" t="s">
        <v>150</v>
      </c>
      <c r="E14" s="12" t="s">
        <v>81</v>
      </c>
      <c r="F14" s="49">
        <v>1</v>
      </c>
      <c r="G14" s="49">
        <f>H14/F14</f>
        <v>1071428.57</v>
      </c>
      <c r="H14" s="50">
        <v>1071428.57</v>
      </c>
      <c r="I14" s="35">
        <f>H14*1.12</f>
        <v>1199999.9984000002</v>
      </c>
      <c r="J14" s="53" t="s">
        <v>94</v>
      </c>
      <c r="K14" s="12" t="s">
        <v>67</v>
      </c>
      <c r="L14" s="54"/>
    </row>
    <row r="15" spans="1:12" ht="63.75" x14ac:dyDescent="0.2">
      <c r="A15" s="16" t="s">
        <v>19</v>
      </c>
      <c r="B15" s="12" t="s">
        <v>95</v>
      </c>
      <c r="C15" s="12" t="s">
        <v>65</v>
      </c>
      <c r="D15" s="12" t="s">
        <v>163</v>
      </c>
      <c r="E15" s="12" t="s">
        <v>82</v>
      </c>
      <c r="F15" s="49">
        <v>4</v>
      </c>
      <c r="G15" s="49">
        <v>26785.714</v>
      </c>
      <c r="H15" s="50">
        <f>F15*G15</f>
        <v>107142.856</v>
      </c>
      <c r="I15" s="35">
        <f t="shared" ref="I15" si="0">H15*1.12</f>
        <v>119999.99872000002</v>
      </c>
      <c r="J15" s="53" t="s">
        <v>158</v>
      </c>
      <c r="K15" s="12" t="s">
        <v>67</v>
      </c>
      <c r="L15" s="54"/>
    </row>
    <row r="16" spans="1:12" s="13" customFormat="1" ht="63.75" x14ac:dyDescent="0.25">
      <c r="A16" s="16" t="s">
        <v>20</v>
      </c>
      <c r="B16" s="53" t="s">
        <v>160</v>
      </c>
      <c r="C16" s="53" t="s">
        <v>65</v>
      </c>
      <c r="D16" s="52" t="s">
        <v>187</v>
      </c>
      <c r="E16" s="12" t="s">
        <v>82</v>
      </c>
      <c r="F16" s="49">
        <v>1</v>
      </c>
      <c r="G16" s="49">
        <v>26785.71</v>
      </c>
      <c r="H16" s="50">
        <f>F16*G16</f>
        <v>26785.71</v>
      </c>
      <c r="I16" s="35">
        <f t="shared" ref="I16:I17" si="1">H16*1.12</f>
        <v>29999.995200000001</v>
      </c>
      <c r="J16" s="53" t="s">
        <v>96</v>
      </c>
      <c r="K16" s="12" t="s">
        <v>67</v>
      </c>
      <c r="L16" s="54"/>
    </row>
    <row r="17" spans="1:12" ht="63.75" x14ac:dyDescent="0.2">
      <c r="A17" s="16" t="s">
        <v>21</v>
      </c>
      <c r="B17" s="53" t="s">
        <v>124</v>
      </c>
      <c r="C17" s="53" t="s">
        <v>65</v>
      </c>
      <c r="D17" s="52" t="s">
        <v>188</v>
      </c>
      <c r="E17" s="12" t="s">
        <v>82</v>
      </c>
      <c r="F17" s="49">
        <v>4</v>
      </c>
      <c r="G17" s="49">
        <f>H17/F17</f>
        <v>13392.8575</v>
      </c>
      <c r="H17" s="50">
        <v>53571.43</v>
      </c>
      <c r="I17" s="35">
        <f t="shared" si="1"/>
        <v>60000.001600000003</v>
      </c>
      <c r="J17" s="53" t="s">
        <v>96</v>
      </c>
      <c r="K17" s="12" t="s">
        <v>67</v>
      </c>
      <c r="L17" s="54"/>
    </row>
    <row r="18" spans="1:12" s="13" customFormat="1" ht="76.5" x14ac:dyDescent="0.25">
      <c r="A18" s="16" t="s">
        <v>22</v>
      </c>
      <c r="B18" s="12" t="s">
        <v>154</v>
      </c>
      <c r="C18" s="12" t="s">
        <v>65</v>
      </c>
      <c r="D18" s="53" t="s">
        <v>155</v>
      </c>
      <c r="E18" s="12" t="s">
        <v>82</v>
      </c>
      <c r="F18" s="49">
        <v>3</v>
      </c>
      <c r="G18" s="49">
        <v>35714.286</v>
      </c>
      <c r="H18" s="50">
        <f>F18*G18</f>
        <v>107142.85800000001</v>
      </c>
      <c r="I18" s="35">
        <f>H18*1.12</f>
        <v>120000.00096000002</v>
      </c>
      <c r="J18" s="53" t="s">
        <v>158</v>
      </c>
      <c r="K18" s="12" t="s">
        <v>67</v>
      </c>
      <c r="L18" s="54"/>
    </row>
    <row r="19" spans="1:12" ht="63.75" x14ac:dyDescent="0.2">
      <c r="A19" s="53">
        <v>6</v>
      </c>
      <c r="B19" s="12" t="s">
        <v>153</v>
      </c>
      <c r="C19" s="12" t="s">
        <v>65</v>
      </c>
      <c r="D19" s="42" t="s">
        <v>156</v>
      </c>
      <c r="E19" s="12" t="s">
        <v>82</v>
      </c>
      <c r="F19" s="49">
        <v>10</v>
      </c>
      <c r="G19" s="49">
        <v>15178.571400000001</v>
      </c>
      <c r="H19" s="50">
        <f>F19*G19</f>
        <v>151785.71400000001</v>
      </c>
      <c r="I19" s="35">
        <f t="shared" ref="I19:I24" si="2">H19*1.12</f>
        <v>169999.99968000004</v>
      </c>
      <c r="J19" s="12" t="s">
        <v>152</v>
      </c>
      <c r="K19" s="12" t="s">
        <v>67</v>
      </c>
      <c r="L19" s="54"/>
    </row>
    <row r="20" spans="1:12" ht="51" x14ac:dyDescent="0.2">
      <c r="A20" s="53">
        <v>7</v>
      </c>
      <c r="B20" s="12" t="s">
        <v>162</v>
      </c>
      <c r="C20" s="12" t="s">
        <v>65</v>
      </c>
      <c r="D20" s="42" t="s">
        <v>161</v>
      </c>
      <c r="E20" s="12" t="s">
        <v>82</v>
      </c>
      <c r="F20" s="49">
        <v>1</v>
      </c>
      <c r="G20" s="49">
        <v>15178.571400000001</v>
      </c>
      <c r="H20" s="50">
        <v>151785.71400000001</v>
      </c>
      <c r="I20" s="35">
        <v>169999.99968000004</v>
      </c>
      <c r="J20" s="12" t="s">
        <v>152</v>
      </c>
      <c r="K20" s="12" t="s">
        <v>67</v>
      </c>
      <c r="L20" s="54"/>
    </row>
    <row r="21" spans="1:12" s="13" customFormat="1" ht="102.75" customHeight="1" x14ac:dyDescent="0.25">
      <c r="A21" s="16" t="s">
        <v>26</v>
      </c>
      <c r="B21" s="52" t="s">
        <v>165</v>
      </c>
      <c r="C21" s="12" t="s">
        <v>65</v>
      </c>
      <c r="D21" s="59" t="s">
        <v>166</v>
      </c>
      <c r="E21" s="12" t="s">
        <v>82</v>
      </c>
      <c r="F21" s="49">
        <v>2</v>
      </c>
      <c r="G21" s="49">
        <v>156250</v>
      </c>
      <c r="H21" s="50">
        <f t="shared" ref="H21:H24" si="3">F21*G21</f>
        <v>312500</v>
      </c>
      <c r="I21" s="35">
        <f t="shared" si="2"/>
        <v>350000.00000000006</v>
      </c>
      <c r="J21" s="12" t="s">
        <v>152</v>
      </c>
      <c r="K21" s="12" t="s">
        <v>67</v>
      </c>
      <c r="L21" s="54"/>
    </row>
    <row r="22" spans="1:12" s="13" customFormat="1" ht="146.25" customHeight="1" x14ac:dyDescent="0.25">
      <c r="A22" s="16" t="s">
        <v>27</v>
      </c>
      <c r="B22" s="52" t="s">
        <v>167</v>
      </c>
      <c r="C22" s="12" t="s">
        <v>65</v>
      </c>
      <c r="D22" s="52" t="s">
        <v>167</v>
      </c>
      <c r="E22" s="12" t="s">
        <v>82</v>
      </c>
      <c r="F22" s="49">
        <v>2</v>
      </c>
      <c r="G22" s="49">
        <v>47321.43</v>
      </c>
      <c r="H22" s="50">
        <f t="shared" si="3"/>
        <v>94642.86</v>
      </c>
      <c r="I22" s="35">
        <f t="shared" si="2"/>
        <v>106000.00320000001</v>
      </c>
      <c r="J22" s="12" t="s">
        <v>152</v>
      </c>
      <c r="K22" s="12" t="s">
        <v>67</v>
      </c>
      <c r="L22" s="54"/>
    </row>
    <row r="23" spans="1:12" s="13" customFormat="1" ht="138" customHeight="1" x14ac:dyDescent="0.25">
      <c r="A23" s="16" t="s">
        <v>29</v>
      </c>
      <c r="B23" s="52" t="s">
        <v>189</v>
      </c>
      <c r="C23" s="12" t="s">
        <v>65</v>
      </c>
      <c r="D23" s="52" t="s">
        <v>168</v>
      </c>
      <c r="E23" s="12" t="s">
        <v>82</v>
      </c>
      <c r="F23" s="49">
        <v>2</v>
      </c>
      <c r="G23" s="49">
        <v>89285.714999999997</v>
      </c>
      <c r="H23" s="50">
        <f t="shared" si="3"/>
        <v>178571.43</v>
      </c>
      <c r="I23" s="35">
        <f t="shared" si="2"/>
        <v>200000.00160000002</v>
      </c>
      <c r="J23" s="12" t="s">
        <v>152</v>
      </c>
      <c r="K23" s="12" t="s">
        <v>67</v>
      </c>
      <c r="L23" s="54"/>
    </row>
    <row r="24" spans="1:12" s="13" customFormat="1" ht="71.25" customHeight="1" x14ac:dyDescent="0.25">
      <c r="A24" s="16" t="s">
        <v>30</v>
      </c>
      <c r="B24" s="53" t="s">
        <v>169</v>
      </c>
      <c r="C24" s="12" t="s">
        <v>65</v>
      </c>
      <c r="D24" s="59" t="s">
        <v>170</v>
      </c>
      <c r="E24" s="12" t="s">
        <v>82</v>
      </c>
      <c r="F24" s="49">
        <v>1</v>
      </c>
      <c r="G24" s="49">
        <v>80357.145000000004</v>
      </c>
      <c r="H24" s="50">
        <f t="shared" si="3"/>
        <v>80357.145000000004</v>
      </c>
      <c r="I24" s="35">
        <f t="shared" si="2"/>
        <v>90000.002400000012</v>
      </c>
      <c r="J24" s="12" t="s">
        <v>152</v>
      </c>
      <c r="K24" s="12" t="s">
        <v>67</v>
      </c>
      <c r="L24" s="54"/>
    </row>
    <row r="25" spans="1:12" s="13" customFormat="1" x14ac:dyDescent="0.2">
      <c r="A25" s="85" t="s">
        <v>72</v>
      </c>
      <c r="B25" s="85"/>
      <c r="C25" s="85"/>
      <c r="D25" s="52"/>
      <c r="E25" s="52"/>
      <c r="F25" s="17"/>
      <c r="G25" s="17"/>
      <c r="H25" s="34">
        <f>SUM(H14:H24)</f>
        <v>2335714.287</v>
      </c>
      <c r="I25" s="34">
        <f>SUM(I14:I24)</f>
        <v>2616000.0014400012</v>
      </c>
      <c r="J25" s="17"/>
      <c r="K25" s="18"/>
      <c r="L25" s="54"/>
    </row>
    <row r="26" spans="1:12" s="13" customFormat="1" ht="12.75" customHeight="1" x14ac:dyDescent="0.25">
      <c r="A26" s="86" t="s">
        <v>66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s="13" customFormat="1" ht="38.25" x14ac:dyDescent="0.25">
      <c r="A27" s="16" t="s">
        <v>18</v>
      </c>
      <c r="B27" s="53" t="s">
        <v>171</v>
      </c>
      <c r="C27" s="12" t="s">
        <v>65</v>
      </c>
      <c r="D27" s="53" t="s">
        <v>171</v>
      </c>
      <c r="E27" s="52" t="s">
        <v>83</v>
      </c>
      <c r="F27" s="35">
        <v>1</v>
      </c>
      <c r="G27" s="35"/>
      <c r="H27" s="35">
        <v>2500000</v>
      </c>
      <c r="I27" s="35">
        <f t="shared" ref="I27" si="4">H27*1.12</f>
        <v>2800000.0000000005</v>
      </c>
      <c r="J27" s="11" t="s">
        <v>172</v>
      </c>
      <c r="K27" s="12" t="s">
        <v>67</v>
      </c>
      <c r="L27" s="39"/>
    </row>
    <row r="28" spans="1:12" s="13" customFormat="1" ht="69.75" hidden="1" customHeight="1" x14ac:dyDescent="0.25">
      <c r="A28" s="16"/>
      <c r="B28" s="52"/>
      <c r="C28" s="12"/>
      <c r="D28" s="52"/>
      <c r="E28" s="52"/>
      <c r="F28" s="35"/>
      <c r="G28" s="35"/>
      <c r="H28" s="35"/>
      <c r="I28" s="35"/>
      <c r="J28" s="52"/>
      <c r="K28" s="12"/>
      <c r="L28" s="54"/>
    </row>
    <row r="29" spans="1:12" s="51" customFormat="1" x14ac:dyDescent="0.2">
      <c r="A29" s="85" t="s">
        <v>74</v>
      </c>
      <c r="B29" s="85"/>
      <c r="C29" s="85"/>
      <c r="D29" s="52"/>
      <c r="E29" s="52"/>
      <c r="F29" s="17"/>
      <c r="G29" s="29"/>
      <c r="H29" s="32">
        <f>SUM(H27:H28)</f>
        <v>2500000</v>
      </c>
      <c r="I29" s="32">
        <f>SUM(I27:I28)</f>
        <v>2800000.0000000005</v>
      </c>
      <c r="J29" s="17"/>
      <c r="K29" s="18"/>
      <c r="L29" s="40"/>
    </row>
    <row r="30" spans="1:12" s="51" customFormat="1" x14ac:dyDescent="0.2">
      <c r="A30" s="85" t="s">
        <v>73</v>
      </c>
      <c r="B30" s="85"/>
      <c r="C30" s="85"/>
      <c r="D30" s="52"/>
      <c r="E30" s="52"/>
      <c r="F30" s="17"/>
      <c r="G30" s="29"/>
      <c r="H30" s="32">
        <f>H25+H29</f>
        <v>4835714.2870000005</v>
      </c>
      <c r="I30" s="32">
        <f>I25+I29</f>
        <v>5416000.0014400017</v>
      </c>
      <c r="J30" s="17"/>
      <c r="K30" s="18"/>
      <c r="L30" s="40"/>
    </row>
    <row r="31" spans="1:12" x14ac:dyDescent="0.2">
      <c r="A31" s="85" t="s">
        <v>68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40"/>
    </row>
    <row r="32" spans="1:12" x14ac:dyDescent="0.2">
      <c r="A32" s="86" t="s">
        <v>66</v>
      </c>
      <c r="B32" s="86"/>
      <c r="C32" s="86"/>
      <c r="D32" s="86"/>
      <c r="E32" s="86"/>
      <c r="F32" s="86"/>
      <c r="G32" s="86"/>
      <c r="H32" s="86"/>
      <c r="I32" s="86"/>
      <c r="J32" s="86"/>
      <c r="K32" s="14"/>
      <c r="L32" s="40"/>
    </row>
    <row r="33" spans="1:12" s="51" customFormat="1" ht="51" x14ac:dyDescent="0.2">
      <c r="A33" s="16" t="s">
        <v>18</v>
      </c>
      <c r="B33" s="53" t="s">
        <v>190</v>
      </c>
      <c r="C33" s="56" t="s">
        <v>175</v>
      </c>
      <c r="D33" s="53" t="s">
        <v>191</v>
      </c>
      <c r="E33" s="52" t="s">
        <v>83</v>
      </c>
      <c r="F33" s="35">
        <v>1</v>
      </c>
      <c r="G33" s="35"/>
      <c r="H33" s="35">
        <v>3002147.32</v>
      </c>
      <c r="I33" s="35">
        <f>H33*1.12</f>
        <v>3362404.9983999999</v>
      </c>
      <c r="J33" s="11" t="s">
        <v>172</v>
      </c>
      <c r="K33" s="12" t="s">
        <v>67</v>
      </c>
      <c r="L33" s="39"/>
    </row>
    <row r="34" spans="1:12" s="15" customFormat="1" ht="121.5" customHeight="1" x14ac:dyDescent="0.25">
      <c r="A34" s="16" t="s">
        <v>19</v>
      </c>
      <c r="B34" s="53" t="s">
        <v>92</v>
      </c>
      <c r="C34" s="19" t="s">
        <v>69</v>
      </c>
      <c r="D34" s="53" t="s">
        <v>176</v>
      </c>
      <c r="E34" s="52" t="s">
        <v>83</v>
      </c>
      <c r="F34" s="35">
        <v>1</v>
      </c>
      <c r="G34" s="35"/>
      <c r="H34" s="35">
        <v>3669.64</v>
      </c>
      <c r="I34" s="35">
        <f t="shared" ref="I34:I37" si="5">H34*1.12</f>
        <v>4109.9967999999999</v>
      </c>
      <c r="J34" s="53" t="s">
        <v>70</v>
      </c>
      <c r="K34" s="12" t="s">
        <v>67</v>
      </c>
      <c r="L34" s="54"/>
    </row>
    <row r="35" spans="1:12" s="51" customFormat="1" ht="63.75" customHeight="1" x14ac:dyDescent="0.2">
      <c r="A35" s="55" t="s">
        <v>20</v>
      </c>
      <c r="B35" s="53" t="s">
        <v>71</v>
      </c>
      <c r="C35" s="19" t="s">
        <v>69</v>
      </c>
      <c r="D35" s="53" t="s">
        <v>71</v>
      </c>
      <c r="E35" s="52" t="s">
        <v>83</v>
      </c>
      <c r="F35" s="57">
        <v>1</v>
      </c>
      <c r="G35" s="57"/>
      <c r="H35" s="57">
        <v>535714.29</v>
      </c>
      <c r="I35" s="35">
        <f t="shared" si="5"/>
        <v>600000.00480000011</v>
      </c>
      <c r="J35" s="53" t="s">
        <v>70</v>
      </c>
      <c r="K35" s="12" t="s">
        <v>67</v>
      </c>
      <c r="L35" s="54"/>
    </row>
    <row r="36" spans="1:12" s="51" customFormat="1" ht="51" x14ac:dyDescent="0.2">
      <c r="A36" s="16" t="s">
        <v>21</v>
      </c>
      <c r="B36" s="52" t="s">
        <v>177</v>
      </c>
      <c r="C36" s="19" t="s">
        <v>178</v>
      </c>
      <c r="D36" s="52" t="s">
        <v>179</v>
      </c>
      <c r="E36" s="52" t="s">
        <v>83</v>
      </c>
      <c r="F36" s="35">
        <v>1</v>
      </c>
      <c r="G36" s="35"/>
      <c r="H36" s="35">
        <v>140625</v>
      </c>
      <c r="I36" s="35">
        <f t="shared" si="5"/>
        <v>157500.00000000003</v>
      </c>
      <c r="J36" s="52" t="s">
        <v>173</v>
      </c>
      <c r="K36" s="12" t="s">
        <v>67</v>
      </c>
      <c r="L36" s="54"/>
    </row>
    <row r="37" spans="1:12" s="51" customFormat="1" ht="51" x14ac:dyDescent="0.2">
      <c r="A37" s="16" t="s">
        <v>22</v>
      </c>
      <c r="B37" s="52" t="s">
        <v>180</v>
      </c>
      <c r="C37" s="19" t="s">
        <v>178</v>
      </c>
      <c r="D37" s="52" t="s">
        <v>180</v>
      </c>
      <c r="E37" s="52" t="s">
        <v>83</v>
      </c>
      <c r="F37" s="35">
        <v>1</v>
      </c>
      <c r="G37" s="35"/>
      <c r="H37" s="35">
        <v>781250</v>
      </c>
      <c r="I37" s="35">
        <f t="shared" si="5"/>
        <v>875000.00000000012</v>
      </c>
      <c r="J37" s="52" t="s">
        <v>173</v>
      </c>
      <c r="K37" s="12" t="s">
        <v>67</v>
      </c>
      <c r="L37" s="54"/>
    </row>
    <row r="38" spans="1:12" s="51" customFormat="1" x14ac:dyDescent="0.2">
      <c r="A38" s="85" t="s">
        <v>74</v>
      </c>
      <c r="B38" s="85"/>
      <c r="C38" s="85"/>
      <c r="D38" s="52"/>
      <c r="E38" s="52"/>
      <c r="F38" s="17"/>
      <c r="G38" s="29"/>
      <c r="H38" s="48">
        <f>SUM(H33:H37)</f>
        <v>4463406.25</v>
      </c>
      <c r="I38" s="48">
        <f>SUM(I33:I37)</f>
        <v>4999015</v>
      </c>
      <c r="J38" s="17"/>
      <c r="K38" s="18"/>
      <c r="L38" s="54"/>
    </row>
    <row r="39" spans="1:12" s="51" customFormat="1" x14ac:dyDescent="0.2">
      <c r="A39" s="85" t="s">
        <v>75</v>
      </c>
      <c r="B39" s="85"/>
      <c r="C39" s="85"/>
      <c r="D39" s="52"/>
      <c r="E39" s="52"/>
      <c r="F39" s="17"/>
      <c r="G39" s="29"/>
      <c r="H39" s="48">
        <f>H38</f>
        <v>4463406.25</v>
      </c>
      <c r="I39" s="48">
        <f>I38</f>
        <v>4999015</v>
      </c>
      <c r="J39" s="17"/>
      <c r="K39" s="18"/>
      <c r="L39" s="52"/>
    </row>
    <row r="40" spans="1:12" s="51" customFormat="1" x14ac:dyDescent="0.2">
      <c r="A40" s="81" t="s">
        <v>76</v>
      </c>
      <c r="B40" s="81"/>
      <c r="C40" s="81"/>
      <c r="D40" s="52"/>
      <c r="E40" s="52"/>
      <c r="F40" s="17"/>
      <c r="G40" s="29"/>
      <c r="H40" s="48">
        <f>H30+H39</f>
        <v>9299120.5370000005</v>
      </c>
      <c r="I40" s="48">
        <f>I30+I39</f>
        <v>10415015.001440002</v>
      </c>
      <c r="J40" s="17"/>
      <c r="K40" s="17"/>
      <c r="L40" s="52"/>
    </row>
    <row r="44" spans="1:12" x14ac:dyDescent="0.2">
      <c r="B44" s="67" t="s">
        <v>181</v>
      </c>
      <c r="E44" s="67" t="s">
        <v>132</v>
      </c>
    </row>
    <row r="46" spans="1:12" x14ac:dyDescent="0.2">
      <c r="B46" s="67" t="s">
        <v>182</v>
      </c>
      <c r="E46" s="67" t="s">
        <v>133</v>
      </c>
    </row>
  </sheetData>
  <mergeCells count="13">
    <mergeCell ref="A40:C40"/>
    <mergeCell ref="A38:C38"/>
    <mergeCell ref="A32:J32"/>
    <mergeCell ref="A12:K12"/>
    <mergeCell ref="A13:J13"/>
    <mergeCell ref="A25:C25"/>
    <mergeCell ref="A26:L26"/>
    <mergeCell ref="A39:C39"/>
    <mergeCell ref="I2:K2"/>
    <mergeCell ref="A9:L9"/>
    <mergeCell ref="A31:K31"/>
    <mergeCell ref="A29:C29"/>
    <mergeCell ref="A30:C30"/>
  </mergeCells>
  <pageMargins left="0.23622047244094491" right="0.31496062992125984" top="0.35433070866141736" bottom="0.31496062992125984" header="0.31496062992125984" footer="0.27559055118110237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русский язык</vt:lpstr>
      <vt:lpstr>казахский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A. Mendygaliyev</cp:lastModifiedBy>
  <cp:lastPrinted>2013-07-03T05:15:35Z</cp:lastPrinted>
  <dcterms:created xsi:type="dcterms:W3CDTF">2011-06-29T08:00:36Z</dcterms:created>
  <dcterms:modified xsi:type="dcterms:W3CDTF">2013-07-03T13:40:12Z</dcterms:modified>
</cp:coreProperties>
</file>