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435"/>
  </bookViews>
  <sheets>
    <sheet name="Лист1" sheetId="1" r:id="rId1"/>
    <sheet name="Лист3" sheetId="3" r:id="rId2"/>
  </sheets>
  <definedNames>
    <definedName name="_xlnm._FilterDatabase" localSheetId="0" hidden="1">Лист1!$A$7:$J$168</definedName>
  </definedNames>
  <calcPr calcId="152511"/>
</workbook>
</file>

<file path=xl/calcChain.xml><?xml version="1.0" encoding="utf-8"?>
<calcChain xmlns="http://schemas.openxmlformats.org/spreadsheetml/2006/main">
  <c r="H166" i="1" l="1"/>
  <c r="H95" i="1"/>
  <c r="H96" i="1"/>
  <c r="H94" i="1" l="1"/>
  <c r="H93" i="1"/>
  <c r="H115" i="1"/>
  <c r="H92" i="1" l="1"/>
  <c r="H91" i="1"/>
  <c r="H48" i="1" l="1"/>
  <c r="H45" i="1"/>
  <c r="H22" i="1"/>
  <c r="H23" i="1"/>
  <c r="H24" i="1"/>
  <c r="H25" i="1"/>
  <c r="H21" i="1"/>
  <c r="H90" i="1"/>
  <c r="H89" i="1" l="1"/>
  <c r="H88" i="1" l="1"/>
  <c r="XFD88" i="1" s="1"/>
  <c r="H87" i="1"/>
  <c r="XFD87" i="1" s="1"/>
  <c r="H86" i="1"/>
  <c r="XFD86" i="1" s="1"/>
  <c r="H85" i="1"/>
  <c r="XFD85" i="1" s="1"/>
  <c r="H84" i="1"/>
  <c r="XFD84" i="1" s="1"/>
  <c r="H83" i="1"/>
  <c r="XFD83" i="1" s="1"/>
  <c r="H82" i="1"/>
  <c r="XFD82" i="1" s="1"/>
  <c r="H81" i="1"/>
  <c r="XFD81" i="1" s="1"/>
  <c r="H80" i="1"/>
  <c r="XFD80" i="1" s="1"/>
  <c r="H79" i="1"/>
  <c r="XFD79" i="1" s="1"/>
  <c r="H99" i="1" l="1"/>
  <c r="H28" i="1" l="1"/>
  <c r="H78" i="1" l="1"/>
  <c r="H66" i="1" l="1"/>
  <c r="H65" i="1"/>
  <c r="H64" i="1"/>
  <c r="H77" i="1" l="1"/>
  <c r="H76" i="1"/>
  <c r="H75" i="1"/>
  <c r="H74" i="1"/>
  <c r="H73" i="1"/>
  <c r="H72" i="1"/>
  <c r="H71" i="1"/>
  <c r="H70" i="1"/>
  <c r="H69" i="1"/>
  <c r="H68" i="1"/>
  <c r="H67" i="1"/>
  <c r="H63" i="1" l="1"/>
  <c r="H62" i="1" l="1"/>
  <c r="H61" i="1"/>
  <c r="G59" i="1" l="1"/>
  <c r="H59" i="1" s="1"/>
  <c r="H56" i="1" l="1"/>
  <c r="G57" i="1"/>
  <c r="H57" i="1" s="1"/>
  <c r="H54" i="1" l="1"/>
  <c r="H55" i="1"/>
  <c r="G53" i="1" l="1"/>
  <c r="H53" i="1" s="1"/>
  <c r="H52" i="1" l="1"/>
  <c r="H50" i="1" l="1"/>
  <c r="H49" i="1"/>
  <c r="H46" i="1" l="1"/>
  <c r="H124" i="1" l="1"/>
  <c r="H125" i="1"/>
  <c r="H126" i="1"/>
  <c r="H127" i="1"/>
  <c r="H128" i="1"/>
  <c r="H129" i="1"/>
  <c r="H130" i="1"/>
  <c r="H131" i="1"/>
  <c r="H132" i="1"/>
  <c r="H133" i="1"/>
  <c r="H134" i="1"/>
  <c r="H135" i="1"/>
  <c r="H136" i="1"/>
  <c r="H137" i="1"/>
  <c r="H138" i="1"/>
  <c r="H139" i="1"/>
  <c r="H140" i="1"/>
  <c r="H141" i="1"/>
  <c r="H142" i="1"/>
  <c r="H143" i="1"/>
  <c r="H144" i="1"/>
  <c r="H145" i="1"/>
  <c r="H146" i="1"/>
  <c r="H123" i="1"/>
  <c r="H122" i="1"/>
  <c r="H121" i="1"/>
  <c r="H39" i="1" l="1"/>
  <c r="H163" i="1" l="1"/>
  <c r="H29" i="1" l="1"/>
  <c r="H27" i="1" l="1"/>
  <c r="H26" i="1" l="1"/>
  <c r="H20" i="1" l="1"/>
  <c r="H120" i="1" l="1"/>
  <c r="H19" i="1" l="1"/>
  <c r="H18" i="1"/>
  <c r="H17" i="1"/>
  <c r="H119" i="1"/>
  <c r="H147" i="1" s="1"/>
  <c r="H11" i="1" l="1"/>
  <c r="H16" i="1" l="1"/>
  <c r="H15" i="1"/>
  <c r="H14" i="1"/>
  <c r="H13" i="1"/>
  <c r="H12" i="1"/>
  <c r="H101" i="1" l="1"/>
  <c r="H167" i="1" l="1"/>
  <c r="H116" i="1"/>
  <c r="H168" i="1" l="1"/>
</calcChain>
</file>

<file path=xl/sharedStrings.xml><?xml version="1.0" encoding="utf-8"?>
<sst xmlns="http://schemas.openxmlformats.org/spreadsheetml/2006/main" count="933" uniqueCount="317">
  <si>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</si>
  <si>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</si>
  <si>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</si>
  <si>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</si>
  <si>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</si>
  <si>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</si>
  <si>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</si>
  <si>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</si>
  <si>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</si>
  <si>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</si>
  <si>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</si>
  <si>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</si>
  <si>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</si>
  <si>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</si>
  <si>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</si>
  <si>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</si>
  <si>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</si>
  <si>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</si>
  <si>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Месяц предоставления документов в подразделение закупок</t>
  </si>
  <si>
    <t>Раздел 1. Закупки товаров, работ, услуг, осуществляемые способами тендера, запроса ценовых предложений, без применения норм Правил</t>
  </si>
  <si>
    <t xml:space="preserve">частное учреждение «Nazarbayev University Research and Innovation System»  </t>
  </si>
  <si>
    <t>Всего по разделу 1:</t>
  </si>
  <si>
    <t>Раздел 2. Закупки товаров, работ, услуг, осуществляемые согласно подпунктам 1), 3), 7), 11), 14), 15), 17), 20), 27) пункта 3.1. Правил</t>
  </si>
  <si>
    <t>Всего по разделу 2:</t>
  </si>
  <si>
    <t>Итого (раздел 1 + раздел 2)</t>
  </si>
  <si>
    <t>подпункт 3) пункта 3.1. Правил</t>
  </si>
  <si>
    <t xml:space="preserve">услуга </t>
  </si>
  <si>
    <t xml:space="preserve">Услуги связи </t>
  </si>
  <si>
    <t xml:space="preserve">Возмещение расходов по оплате услуг связи. Полное описание согласно технической  спецификации </t>
  </si>
  <si>
    <t>ЧУ «NURIS»</t>
  </si>
  <si>
    <t>январь</t>
  </si>
  <si>
    <t>Услуги сервиса IT-инфраструктуры</t>
  </si>
  <si>
    <t xml:space="preserve">Сервис IT-инфраструктуры с предоставлением оборудования и замены расходных материалов. Полное описание согласно технической  спецификации </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</si>
  <si>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</si>
  <si>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</si>
  <si>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подпункт 6) пункта 3.1. Правил</t>
  </si>
  <si>
    <t>услуга</t>
  </si>
  <si>
    <t>Сервисное обслуживание здания Технопарка</t>
  </si>
  <si>
    <t>Организация и снабжение тепловой энергией,  обеспечение холодного водоснабжения, горячего водоснабжения,  работы приточной и вытяжной вентиляции, бесперебойного снабжения электрической энергией потребителя, санитарно - бытового обслуживания в помещениях объекта, уборки прилегающей территории Здания, внутри-объектового и пропускного режима Здания. Полное описание согласно технической спецификации.</t>
  </si>
  <si>
    <t>Имущественный найм (аренда) нежилого помещения</t>
  </si>
  <si>
    <t>Реестр планируемых закупок товаров, работ, услуг на 2018 год</t>
  </si>
  <si>
    <t xml:space="preserve">Предоставление в имущественный наем (аренду) нежилых офисных и лабораторных помещений общей площадью не менее 943,1 кв.м с имуществом. Полное описание согласно технической  спецификации </t>
  </si>
  <si>
    <t>Имущественный найм (субаренда) помещений</t>
  </si>
  <si>
    <t xml:space="preserve">Предоставление в имущественный наем (субаренду) нежилых офисных и лабораторных помещений общей площадью не менее 65,4 кв.м с имуществом. Полное описание согласно технической  спецификации </t>
  </si>
  <si>
    <t>Услуги Объединенного архива</t>
  </si>
  <si>
    <t>Проведение обучающих семинаров о порядке формирование документов для сдачи в архив, составление реестра описей документов, создание научно-справочного аппарата</t>
  </si>
  <si>
    <t>Почтовые услуги</t>
  </si>
  <si>
    <t>запрос ценовых предложений</t>
  </si>
  <si>
    <t>Услуга по закупке почтовых услуг Учреждения согласно технической спецификации.</t>
  </si>
  <si>
    <t>Азот жидкий для реализации учебных и научно-исследовательских работ</t>
  </si>
  <si>
    <t>подпункт 13) пункта 3.1. Правил</t>
  </si>
  <si>
    <t>Гост 9293-74, объемная доля азота не менее 99,993 %</t>
  </si>
  <si>
    <t>кг</t>
  </si>
  <si>
    <t>Лабораторные  расходные материалы для реализации учебных работ Школы медицины: комплект 1</t>
  </si>
  <si>
    <t>Лабораторные  расходные материалы для реализации учебных работ Школы Медицины. Подробная характеристика согласно технической спецификации.</t>
  </si>
  <si>
    <t>комплект</t>
  </si>
  <si>
    <t>Лабораторные  расходные материалы для реализации учебных работ Школы медицины: комплект 2</t>
  </si>
  <si>
    <t>Лабораторные  расходные материалы для реализации учебных работ Школы медицины: комплект 3</t>
  </si>
  <si>
    <t>Лабораторные  расходные материалы для реализации учебных работ Школы медицины: комплект 4</t>
  </si>
  <si>
    <t>Жидкий гелий</t>
  </si>
  <si>
    <t>литр</t>
  </si>
  <si>
    <t>Жидкий гелий в сосудах Дьюара (далее - Тара), содержание гелия 99,99 %, Общее содержание примесей не более 1,00</t>
  </si>
  <si>
    <t>Услуги по продвижению информационных постов с аккаунтов ЧУ «NURIS» и Аstana Вusiness Сampus в социальных сетях на платной основе</t>
  </si>
  <si>
    <t>подпункт 5) пункта 3.1. Правил</t>
  </si>
  <si>
    <t>Платное продвижение информационных постов ЧУ «NURIS» и Аstana Вusiness Сampus в социальных сетях</t>
  </si>
  <si>
    <t>Услуги по обеспечению периодическими изданиями</t>
  </si>
  <si>
    <t>Услуги по размещению рекламных материалов на сайте olx.kz</t>
  </si>
  <si>
    <t>Платное продвижение рекламных постов об услугах Опытно-экспериментального Цеха ЧУ «NURIS» на сайте olx.kz.</t>
  </si>
  <si>
    <t>февраль</t>
  </si>
  <si>
    <t>Техническая поддержка веб-сайта частного учреждения "Nazarbayev University Research and Innovation System"</t>
  </si>
  <si>
    <t xml:space="preserve">Услуги по технической поддержке веб-сайта на 2018 год частного учреждения "Nazarbayev University Research and Innovation System" Подробная характеристика согласно технической спецификации. </t>
  </si>
  <si>
    <t>подпункт 1) пункта 3.1. Правил</t>
  </si>
  <si>
    <t>Инвертированный микроскоп Axio Observer 7</t>
  </si>
  <si>
    <t xml:space="preserve">Инвертированный микроскоп Axio Observer 7 моторизированный фокус, минимальная ширина шага 10 нм, сенсорный TFT экран, круговой блок управления справа и слева, клавиши для переключения режимов освещения. Подробная характеристика согласно технической спецификации.  </t>
  </si>
  <si>
    <t>декабрь</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</si>
  <si>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1</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</si>
  <si>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Подробная характеристика согласно технической спецификации.</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</si>
  <si>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2</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</si>
  <si>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3</t>
  </si>
  <si>
    <t>Цифровой микроскоп Zeiss Smartzoom 5 с диапазоном цифрового масштабирования            10х-1011х</t>
  </si>
  <si>
    <t xml:space="preserve">Комплект включает в себя: 1. Smartzoom 5 Optical engine (G) - встроенное увелечение 10х от 0,5х до 5,0х; 2. Встроенный диодный коаксиальный осветитель. Подробная характеристика согласно технической спецификации.  </t>
  </si>
  <si>
    <t>Лабораторные расходные материалы для реализации учебных работ Школы наук и технологий: комплект 1</t>
  </si>
  <si>
    <t>Лабораторные расходные материалы для реализации учебных работ Школы наук и технологий. Подробная характеристика согласно технической спецификации.</t>
  </si>
  <si>
    <t>Услуги по аренде транспортного средства</t>
  </si>
  <si>
    <t>Услуга по аренде транспортного средства с экипажем "Volkswagen Tiguan"</t>
  </si>
  <si>
    <t>Услуги по технической поддержке веб-сайта Astana Business Campus</t>
  </si>
  <si>
    <t xml:space="preserve">Хостинг и подключение суб-домена к сайту Astana Business Campus с февраля по июль 2018 года (5 месяцев) </t>
  </si>
  <si>
    <t>Лабораторные расходные материалы для реализации учебных работ Школы медицины: комплект 5</t>
  </si>
  <si>
    <t>Лабораторные расходные материалы для реализации учебных работ Школы медицины. Подробная характеристика согласно технической спецификации.</t>
  </si>
  <si>
    <t>Услуга по аренде транспортного средства с экипажем "Volkswagen Passat"</t>
  </si>
  <si>
    <t>Услуги по изготовлению имиджевой продукции</t>
  </si>
  <si>
    <t>подпункт 30) пункта 3.1. Правил</t>
  </si>
  <si>
    <t xml:space="preserve">Услуги по изготовлению имиджевой продукции. Подробное характеристика согласно технической спецификации. </t>
  </si>
  <si>
    <t>Размещение информации на интернет-ресурсе</t>
  </si>
  <si>
    <t>подпункт 11) пункта 3.1. Правил</t>
  </si>
  <si>
    <t>Лабораторные расходные материалы для реализации учебных работ Школы инженерии: комплект 1</t>
  </si>
  <si>
    <t>Лабораторные расходные материалы для реализации учебных работ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</si>
  <si>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t>
  </si>
  <si>
    <t>Лабораторные расходные материалы для реализации учебных работ Школы инженерии: комплект 3</t>
  </si>
  <si>
    <t>Переводческие услуги: письменный перевод (русско-казахский, русско-английский)</t>
  </si>
  <si>
    <t>Переводческие услуги текстов, включая брошюру Astana Business Campus и NURIS, newsletter Astana Business Campus и NURIS, статьи, опубликованные в СМИ, статьи в социальных сетях и статьи для официального сайта Astana Business Campus и NURIS</t>
  </si>
  <si>
    <t>апрель</t>
  </si>
  <si>
    <t>Консультационные услуги</t>
  </si>
  <si>
    <t>март</t>
  </si>
  <si>
    <t>Лабораторные расходные материалы для реализации инновационных проектов программы бизнес-инкубирования: Комплект 2</t>
  </si>
  <si>
    <t>В целях реализации инновационных проектов программы бизнес-инкубирования ABC Incubation, которая нацелена на поддержку новых идей, инновационных бизнес-проектов на ранней стадии, необходимо приобретение химических расходных материалов. Данные расходные материалы будут использоваться для реализации анти-псориазного крема.</t>
  </si>
  <si>
    <t>Стол сварщика</t>
  </si>
  <si>
    <t>Максимальная производительность: не менее 1800 куб.м/час, Размер чугунной решетки: не менее 1000х700 мм, Высота рабочей плиты над уровнем пола: в диапазоне 700-800 мм, Светильник для подстветки рабочей зоны: наличие. Максимальная, равномерно распределенная нагрузка на рабочую плиту: не менее 500 кг. Полное описание согласно технической спецификации.</t>
  </si>
  <si>
    <t>штука</t>
  </si>
  <si>
    <t>Лабораторные расходные материалы для реализации инновационных проектов программы бизнес-инкубирования: Комплект 3</t>
  </si>
  <si>
    <t>Лабораторные расходные материалы (Комплект 3) для реализации инновационного проекта программы бизнес-инкубирования АВС Incubation по точечной обработке полей</t>
  </si>
  <si>
    <t>Портативный спектрометр</t>
  </si>
  <si>
    <t>ЧУ “NURIS”</t>
  </si>
  <si>
    <t>Ручной инфракрасный спектрометр. Спектральный диапазон (нм): не менее 200 нм.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</si>
  <si>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1</t>
  </si>
  <si>
    <t>В целях реализации инновационных проектов программы бизнес-инкубирования АВС Incubation, которая нацелена на поддержку новых идей, инновационных бизнес - проектов на ранней стадии, необходимо приобретение базовых расходных материалов по электронике, электротехнике и механике. Помимо этого необходимо приобретение базовых инструментов для сборки прототипов и продуктов.</t>
  </si>
  <si>
    <t>Международная экспертиза научных заявок проектов на коммерциализацию</t>
  </si>
  <si>
    <t>Оценка научных заявок проектов на коммерциализацию тремя признанными экспертами в предметной области. Поиск и привлечение экспертов к рецензированию заявок.</t>
  </si>
  <si>
    <t>подпункт 15) пункта 3.1. Правил</t>
  </si>
  <si>
    <t>Пакет вакансий "стандарт плюс локальная"  - публикация 10 вакансий. Размещение на 30 дней. Обновление вакансии каждые 3 дня. Пакет вакансий "премиум локальная" - 5 вакансий. Услуга на 5 публикаций объявлений о вакансиях. Размещение на 30 дней. Единоразовая рассылка подходящим соискателям 7 дней в начале поиска, с логотипом и выделением цветом.</t>
  </si>
  <si>
    <t>Браслет для ношения выше локтя MYO Armband</t>
  </si>
  <si>
    <t>Wifi модуль</t>
  </si>
  <si>
    <t xml:space="preserve"> Плата для разработки</t>
  </si>
  <si>
    <t>Датчик контроля сетевого напряжения с опторазвязкой</t>
  </si>
  <si>
    <t>Неинвазивный трансформатор тока</t>
  </si>
  <si>
    <t>Сенсорный экран щит для Arduino</t>
  </si>
  <si>
    <t>HM-11 Bluetooth-модуль</t>
  </si>
  <si>
    <t>Плата Arduino Atmel ATmega328</t>
  </si>
  <si>
    <t xml:space="preserve">Миниатюрный ТРАНСФОРМАТОР </t>
  </si>
  <si>
    <t>IP Цилиндрическая Камера</t>
  </si>
  <si>
    <t>Услуги настройки информационной системы на платформе Open-source Ticket Request System</t>
  </si>
  <si>
    <t>Настройка системы, автоматизирующую работу приема и обработки заявок. Полное описание согласно технической спецификации.</t>
  </si>
  <si>
    <t>Универсальный фрезерный станок</t>
  </si>
  <si>
    <t xml:space="preserve">Карта памяти </t>
  </si>
  <si>
    <t xml:space="preserve">Электромагнитный соленоидный, нормально закрытый клапан </t>
  </si>
  <si>
    <t>Садовый опрыскиватель</t>
  </si>
  <si>
    <t>Плоскоструйная форсунка</t>
  </si>
  <si>
    <t>Канцелярские товары</t>
  </si>
  <si>
    <t>Канцелярские товары Подробная характеристика согласно технической спецификации.</t>
  </si>
  <si>
    <t>Сумка для фотоаппарата</t>
  </si>
  <si>
    <t>Светодиодная панель на камеру</t>
  </si>
  <si>
    <t>Контейнер мусорный</t>
  </si>
  <si>
    <t xml:space="preserve">Канистра, 20 л. </t>
  </si>
  <si>
    <t>Сумка для зеркальных камер.   Высота (мм): не менее 12, Ширина (мм): не менее 8,   Толщина (мм): не менее 12,5, Вес (г): не менее 300   Изготовлена из прочного текстиля, обеспечивающего надежную защиту от воды, оснащена внешними карманами, куда можно складывать различные полезные мелочи. Предусмотрено несколько способов ношения сумки: на плечевом ремне, на поясном ремне, с помощью ручки для переноски.</t>
  </si>
  <si>
    <t xml:space="preserve">Количество LED: не менее 160 шт. Режимы регулировки яркости: не менее 16 уровней, Рабочее напряжение: не менее DC6.0-9.0V Мощность: не менее 3-9 Вт Цветовая температура: не менее 5600 К Полная мощность использования времени: не менее 15 часов Размеры изделия: не менее 160x116x60 мм (прибл.) Цвет: черный </t>
  </si>
  <si>
    <t xml:space="preserve">Контейнер мусорный передвижной Внешние размеры (мм): не менее 555 Д x 480 Ш x 937 В Объем (л): не менее 120 Вес (кг): не менее 8   Цвет: синий </t>
  </si>
  <si>
    <t xml:space="preserve">Металлическая канистра классической формы. Предназначена для хранения ГСМ. Для герметичного закрытия канистры предусмотрена крышка с рычагом.  Объем: не менее 20 литров. </t>
  </si>
  <si>
    <t>Фотоаппарат</t>
  </si>
  <si>
    <t>Объектив для фотоаппарата</t>
  </si>
  <si>
    <t xml:space="preserve">Тринога для фотоаппарата </t>
  </si>
  <si>
    <t>Выносной микрофон</t>
  </si>
  <si>
    <t>Накамерный микрофон. Легкий, с виброзащитным креплением Rycote. Питание от фото/видео камеры. Накамерный микрофон Rode VideoMic Go - микрофон с антивибрационным подвесом для DSLR и мини камер</t>
  </si>
  <si>
    <t>Система стабилизации</t>
  </si>
  <si>
    <t xml:space="preserve"> Аккумуляторная дрель </t>
  </si>
  <si>
    <t>Виброплита</t>
  </si>
  <si>
    <t>Монитор</t>
  </si>
  <si>
    <t>Кулер напольный</t>
  </si>
  <si>
    <t>Универсальная  лестница</t>
  </si>
  <si>
    <t>Тумба универсальная</t>
  </si>
  <si>
    <t>Углекислотный огнетушитель</t>
  </si>
  <si>
    <t>Журнальный стол</t>
  </si>
  <si>
    <t>Обогреватель</t>
  </si>
  <si>
    <t>Тепловая пушка</t>
  </si>
  <si>
    <t>Плоскошлифовальное устройство</t>
  </si>
  <si>
    <t>Источник бесперебойного питания</t>
  </si>
  <si>
    <t>Монтажная подставка</t>
  </si>
  <si>
    <t xml:space="preserve">Полнокадровый датчик изображения: не менее 22,3 мегапикселя. 61-точечный автофокус Серийная съемка: не менее 6 кадров/сек Чувствительность ISO 100–25 600, с возможностью расширения до ISO 102 400 Видео в формате Full-HD с ручным управлением 14-битный процессор DIGIC 5+ Пыле- и влагозащищенная конструкция Экран: не менее 8,11 см (3,2 дюйма), не менее 1 040 000 точек Режим HDR </t>
  </si>
  <si>
    <t xml:space="preserve">Широкоугольный объектив, адаптирован для видеосъемки, ручная фокусировка, минимальное расстояние фокусировки: не менее 0.25 м, размеры (DхL): не менее 83x87.5 мм, вес: не менее 680 г </t>
  </si>
  <si>
    <t xml:space="preserve">Напольный трипод для видеокамер, максимальная высота: не менее 156.5 см, 2D-головка (съемная), нагрузка до 2 кг, вес: не менее 1.56 кг </t>
  </si>
  <si>
    <t>Материал: анодированный алюминий с порошковым покрытием. Вес со всеми грузами: не менее 3,175 кг. Вес 1 груза: не менее 80 г. Комплектация: - стедикам (верхняя площадка, нижняя площадка,  ентральная штанга с ручкой); - набор грузиков; - 2 пластиковых стакана для грузов; - набор болтов для крепления камеры; - запасные платиковые болты, пластиковая заглушка, шестигранник; - сумка для ереноски.</t>
  </si>
  <si>
    <t xml:space="preserve">Профессиональная зеркальная фотокамера, матрица: не менее 24.93 МП (Full frame), съемка видео Full HD, поворотный экран: не менее 3.2", Wi-Fi вес: не менее 750 г. </t>
  </si>
  <si>
    <t xml:space="preserve">Тип объектива: универсальный,  Светосила: сверхсветосильный,  Вид светосилы: постоянная,  Байонет: Nikon F,  Фокусное расстояние: фиксированное не менее 35 мм., Минимальная диафрагма: не менее F16,  Минимальная фокусировка: не менее 0.25 м.,  Тип объектива: широкоугольный,  Светосила: не менее f F1.8,  Габариты: диаметр не менее 70 мм.,  длина не менее 52.5 мм., Цвет, размеры и вес: цвет-черный, вес не менее 305 гр. </t>
  </si>
  <si>
    <t xml:space="preserve">Аккумуляторная дрель, Аккумулятор: не менее 18 В, Макс. крутящий момент: не менее 50 Нм, Емкость аккумулятора: не менее 3.0 Ач, Тип аккумулятора: Li-Ion Аккумуляторов в комплекте: 2 аккумулятора Макс. обороты: не менее 1500 об/мин. </t>
  </si>
  <si>
    <t xml:space="preserve">Тип двигателя: бензиновый Объем двигателя , куб. см: не менее 196 Мощность двигателя , кВт: не менее 4,8 Расход топлива , г/кВт*час: не менее 350 Объем топливного бака , л: не менее 3,6 Объем масляного картера , л: не менее 0,6 Глубина уплотнения грунта , мм: не менее 300 Центробежная сила , кН: не менее 13 Размер рабочей площадки (ДxШ) , мм: не менее 520x500 Скорость хода , см/сек: не менее 35 Максимальная частота вибраций , в/мин: не менее 4900 Габариты (ДxШxВ) , мм: не менее 690x500x1050 Масса , кг: не менее 84 </t>
  </si>
  <si>
    <t xml:space="preserve">Тип матрицы: TN+Film (TN) Диагональ, дюйм: не менее 24 Формат монитора: не менее 16:9 (широкоформатный) Зерно: не менее 0.276 мм Максимальное разрешение: не менее 1920 x 1080 Full HD Яркость: не менее 250 кд/м2 Контрастность: не менее 1000:1 Динамическая контрастность: не менее 12М:1 LED подсветка: есть Время отклика: не менее 1 мс </t>
  </si>
  <si>
    <t xml:space="preserve">Вода: гор./хол. Производительность нагрева воды: не менее 4 л/ч (до 85 градусов цельсия) Производительность охлаждения воды: не менее 1.6 л/ч (до 10 градусов цельсия) Охлаждение воды: компрессорное  Вес, кг: не менее 12 Габариты устройства (ВхШхГ), см: не менее 83х29.6х30 Цвет:белый   </t>
  </si>
  <si>
    <t xml:space="preserve">Тип лестницы   Трансформер (универсальная) Количество секций: не менее 2 Количество ступеней: не менее 18 (шт.) Высота лестницы: не менее 4.35 (м) Ширина лестницы: не менее 0.41 (м) Максимальная нагрузка: не менее 150.0 (кг) Материал: Алюминий Вес: не менее 9.7 (кг) </t>
  </si>
  <si>
    <t xml:space="preserve"> Размеры тумбы:: высота: не менее 900 мм, ширина: не менее 740 мм,  глубина: не менее 440 мм  Ключевой замок: не менее 1 шт Количество секций: не менее 4 шт </t>
  </si>
  <si>
    <t xml:space="preserve">Вместимость корпуса, л: не менее 6,7 Масса заряда, кг/л: не менее 5-0,25 Продолжительность подачи ОТВ, сек.: не менее 8 Длина струи, м: не менее 3 Огнетушащая способность по классу В: не менее 55B Масса, кг: не менее 14,9 Габаритные размеры (диаметр, высота): не менее 135×700 Огнетушащее вещество: углекислый газ Температура эксплуатации: от +5 до +50 </t>
  </si>
  <si>
    <t xml:space="preserve">Журнальный стол, размеры: длина: не менее 1200 мм, ширина: не менее 700 мм, высота: не менее 570 мм. Материал: каркас и столешница ЛДСП 16 мм </t>
  </si>
  <si>
    <t xml:space="preserve">Тип обогревателя: Инфракрасный  Возможности установки: Напольный   Площадь обогрева, м²:  не менее 25  Мощность, Вт: не менее 1950  Количество секций: не менее 1  Тип управления: Электромеханический  Регулировка мощности: На корпусе Количество режимов мощности: не менее 3    Габариты: высота, см: не менее 27.8,   ширина, см: не менее 53.7,    глубина, см: не менее 12.7 </t>
  </si>
  <si>
    <t xml:space="preserve">Напряжение/частота: не менее 220V/50Hz Сила тока (А): не менее 0,6 Количество фаз: не менее 1 Топливо: дизель/керосин Производительность (кДж/ч): не менее 61 500 Мощность тепловая (кВт): не менее 17,1 Расход топлива (л/ч): не менее 1,7 Объём топливного бака: не менее 19,5 Производительность (м3/ч): не менее 350 Размеры (мм): не менее 789×329×406 Вес (кг): не менее 14 </t>
  </si>
  <si>
    <t xml:space="preserve">Потребляемая мощность при непрерывной работе: не менее 750 Вт Число оборотов в режиме свободного хода: не менее 1.600 -5.800 мин-1 Число оборотов с принудительным приводом: не менее 180 -670 мин-1 Ход эксцентрика: не менее 5,5 мм Тарельчатый шлифовальный диск: не менее 150 мм Масса: не менее 2,8 кг </t>
  </si>
  <si>
    <t xml:space="preserve">Мощность: не менее 1500ВА (900Вт) Время работы от батареи: не   &gt;8 минут Диапазон работы AVR: не менее 165-275В Вход: не менее 220В Выход: не менее 220В+/-10% x 3 вых. (Shuko CEE7) Время переключения режимов: не менее 3 мс. Частота: не менее 50±0.5%Hz Батарея: не менее 12В/9 Ач x 2 шт. Время заряда батареи: не менее 6-8 часов Лицевая панель управления: LCD дисплей Интерфейс для связи с ПК: USB (технология SMART). Бесшумный режим Защита телефонной линии Защита от полного разряда батареи Защита от короткого замыкания и перегрузок Длина кабеля питания: не менее 1.5 м Цвет: Чёрный глянец Габариты устройства, мм: не менее 335*122*190 Вес устройства: не менее 11,34 кг </t>
  </si>
  <si>
    <t xml:space="preserve">Алюминевая монтажная подставка, габариты должны быть высотой: не менее 2,80 м Высота площадки: не менее 0,80 м Количество ступеней: не менее 4 Вес подставки: не менее 11 кг </t>
  </si>
  <si>
    <t xml:space="preserve">Алюминевая монтажная подставка с решетчатыми ступеньками для работы в помещениях с повышенной опасностью скольжения. Ступени шириной: не менее 240 мм. Верхняя ступень площадью: не менее 305 х 520 мм.  Профиль с выдавленным шероховатым рифлением по краю ступеней. Опорные наконечники противоскользящие. </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</si>
  <si>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</si>
  <si>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 Подробная характеристика согласно технической спецификации.</t>
  </si>
  <si>
    <t>исключен</t>
  </si>
  <si>
    <t>Лабораторные расходные материалы для реализации инновационных проектов программы бизнес-инкубирования: Комплект 4</t>
  </si>
  <si>
    <t xml:space="preserve">Лабораторные расходные материалы (Комплект 4) для реализации инновационного проекта программы бизнес-инкубирования АВС Incubation по точечной обработке полей </t>
  </si>
  <si>
    <t>Игрушка с заводным механизмом</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</si>
  <si>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</si>
  <si>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 Подробная характеристика согласно технической спецификации.</t>
  </si>
  <si>
    <t>май</t>
  </si>
  <si>
    <t xml:space="preserve">1) Предоставление консультационных услуг по стратегическому развитию, по развитию понимания процессов отбора, финансирования и патентования проектов коммерциализации, бизнес инкубации и бизнес акселерации; 2) Консультация в содействие по развитию сервисов Fab/Media Labs; 3) Подробная характеристика согласно технической  спецификации </t>
  </si>
  <si>
    <t>H05Z1Z1-F Кабель</t>
  </si>
  <si>
    <t>H05Z1Z1-F Кабель TTR 2х2,5 HALOJEN FREE черный</t>
  </si>
  <si>
    <t>м.</t>
  </si>
  <si>
    <t>H05VV-F TTR Кабель</t>
  </si>
  <si>
    <t>Макс. рабочая температура 70°C, макс. температура при коротком замыкании 160°C. Стандарты: TS 9760 HD 21.5.S3 - VDE 281 - 5.</t>
  </si>
  <si>
    <t>Модуль USB GPS</t>
  </si>
  <si>
    <t>шт.</t>
  </si>
  <si>
    <t>Доступ к патентной базе Patent Inspiration</t>
  </si>
  <si>
    <t xml:space="preserve">Доступ к онлайн патетной базе Patent Inspiration по поиску и анализу патентов. Подробная характеристика согласно технической спецификации </t>
  </si>
  <si>
    <t>июнь</t>
  </si>
  <si>
    <t>Лабораторные расходные материалы для реализации инновационных проектов программы бизнес-инкубирования: Комплект 5</t>
  </si>
  <si>
    <t>Лабораторные расходные материалы (Комплект 5) для реализации инновационного проекта программы бизнес-инкубирования ABC Incubation по производству экспедиционного оборудования для внедорожников</t>
  </si>
  <si>
    <t>Лабораторные расходные материалы для реализации инновационных проектов программы бизнес - инкубирования: Пояс-чехол для механического устройства</t>
  </si>
  <si>
    <t>Материал: трикотажное полотно на ленте-велькро
Размер: 68,5 x12 см. Подробная характеристика согласно технической спецификации.</t>
  </si>
  <si>
    <t xml:space="preserve">Подписка Adobe Creativе Cloud - Редакция для студентов и преподавателей (на один год, с предварительной оплатой) </t>
  </si>
  <si>
    <t>Подписка Adobe Creativе Cloud</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</si>
  <si>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</si>
  <si>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</si>
  <si>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6</t>
  </si>
  <si>
    <t>Лабораторные расходные материалы (Комплект 6) для реализации инновационного проекта программы бизнес-инкубирования ABC Incubation по производству экспедиционного оборудования для внедорожников</t>
  </si>
  <si>
    <t>июль</t>
  </si>
  <si>
    <t>Услуги по изготовлению имиджевого презентационного видеоролика</t>
  </si>
  <si>
    <t xml:space="preserve">Анимированный видеоролик длительностью 5 минут., показывающий деятельность подразделений Инновационного кластера Аstana Business Campus. Подробное характеристика согласно технической спецификации. </t>
  </si>
  <si>
    <t>Расфасовка аптечного средства</t>
  </si>
  <si>
    <t>Тентовая ткань 1000D (Китай), плотность: 530 гр/м2, материал: 65%-ПЭ, 35%-ПВХ, ширина: 320 см.</t>
  </si>
  <si>
    <t>Лабораторные расходные материалы для реализации инновационных проектов программы бизнес-инкубирования: Тентовая ткань</t>
  </si>
  <si>
    <t xml:space="preserve">3D принтер </t>
  </si>
  <si>
    <t xml:space="preserve">Область печати: не менее 223 x 223 x 205 мм. Технология печати: FDM. Материал печати: Пластиковая нить. Точность печати: не менее 20 мкм. Количество печатающих головок: не более 1. Диаметр нити: не менее 2.85 мм. Толщина слоя (мин.): не менее 20 мкм. Толщина слоя (макс.): не более 600 мкм. Электропитание: не менее 100 В. Потребляемая мощность (макс.): не более 0.221 кВт. </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</si>
  <si>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5.</t>
  </si>
  <si>
    <t>тендер</t>
  </si>
  <si>
    <t xml:space="preserve">Размер рабочего стола: не менее 3040*1520 мм, Прочность на растяжение чугунной станины Мпа не менее 200, Точность позиционирования по VDI/DGQ 3441  мм не более ± 0,05, Точность повтора  VDI/DGQ 3441 мм не более ± 0,03, Максимальная толщина реза конструкционной стали / скорость реза мм /м/мин. Не менее 14/не менее 0,5, Максимальная толщина реза нержавеющей стали / скорость реза мм/м/мин. Не менее 6/ не менее 0,6, Полное описание согласно технической спецификации </t>
  </si>
  <si>
    <t>Размер рабочего стола: не менее 400*1600 мм, Универсальная фрезерная головка, поворот в обе стороны не менее чем на 90- градусов. Автоматическая система смазки: наличие, Охладительная система: наличие, Полное описание согласно технической спецификации</t>
  </si>
  <si>
    <t>Установка лазерной резки с числовым программным управлением (ЧПУ)</t>
  </si>
  <si>
    <t>Измеритель импеданса</t>
  </si>
  <si>
    <t>Осциллограф</t>
  </si>
  <si>
    <t>Моноблок в комплекте с лицензионным ПО Adobe Creative Cloud</t>
  </si>
  <si>
    <t>Процессор не менее 3,3 ГГц не менее  i5 с тактовой частотой не менее 3,0 ГГц (ускорение до 3,0 ГГц) Полное описание согласно технической спецификации.</t>
  </si>
  <si>
    <t>Конек с расческой Т0,9 оцин. L2500</t>
  </si>
  <si>
    <t>Конек, оцинкованный лист 0,9 мм, длина 2500 мм</t>
  </si>
  <si>
    <t>шт</t>
  </si>
  <si>
    <t xml:space="preserve">Шкаф инструментальный </t>
  </si>
  <si>
    <t>Запрос ценовых предложений</t>
  </si>
  <si>
    <t>Габариты BхШхГ, мм не менее 2000×1024×625. Толщина металла корпуса и дверей шкафа, мм  не менее 0,8 мм. Подробное описание согласно технической спецификации</t>
  </si>
  <si>
    <t xml:space="preserve">Стойка подкатная </t>
  </si>
  <si>
    <t>Габариты BхШхГ, мм не менее 1600×755×590 мм Максимально допустимая нагрузка на основание:  Не более 250кг. Подробное описание согласно технической спецификации</t>
  </si>
  <si>
    <t>Стеллаж</t>
  </si>
  <si>
    <t>Габариты BхШхГ, мм не менее 2200×1000х590  Стеллаж должен представлять собой сборно-разборную конструкцию, собираемую из различных элементов  Подробное описание согласно технической спецификации</t>
  </si>
  <si>
    <t xml:space="preserve">Тележка </t>
  </si>
  <si>
    <t>Габариты ШхГ, мм не менее 775х590 мм Возможность регулировки по высоте. Нагрузка на колеса не менее  200 кг. Подробное описание согласно технической спецификации</t>
  </si>
  <si>
    <t xml:space="preserve">Передвижная тумба инструментальная </t>
  </si>
  <si>
    <t>Стол монтажный с экраном и тумбой</t>
  </si>
  <si>
    <t>Габариты ШхГ, мм, не менее   2035×700 . Возможность регулировки стола по высоте. Наличие тумбы и экранов. Подробное описание согласно технической спецификации.</t>
  </si>
  <si>
    <t>Стол монтажный с экраном</t>
  </si>
  <si>
    <t>Габариты ШхГ, мм, не менее   2035×700 мм. Возможность регулировки стола по высоте. Наличие экрана. Подробное описание согласно технической спецификации.</t>
  </si>
  <si>
    <t>Стол монтажный 2035 мм</t>
  </si>
  <si>
    <t>Габариты ШхГ, мм, не менее   2035×700 . Возможность регулировки стола по высоте. Подробное описание согласно технической спецификации.</t>
  </si>
  <si>
    <t>Стол монтажный 1535 мм</t>
  </si>
  <si>
    <t>Габариты ШхГ, мм, не менее   1535×700 . Возможность регулировки стола по высоте. Подробное описание согласно технической спецификации.</t>
  </si>
  <si>
    <t>Шкаф гардеробный</t>
  </si>
  <si>
    <t>Габариты BхШхГ, мм,  Не менее 1820×600×500 . Толщина металла не менее 0,6 мм. Подробное описание согласно технической спецификации.</t>
  </si>
  <si>
    <t>Кассетница поворотная</t>
  </si>
  <si>
    <t>Габариты BхШхГ, мм,  Не менее 1545×8200×1820 не менее 3-х ярусов. Подробное описание согласно технической спецификации.</t>
  </si>
  <si>
    <t>Генератор сигналов</t>
  </si>
  <si>
    <t xml:space="preserve">Светильник бестеневой кольцевой с линзой </t>
  </si>
  <si>
    <t xml:space="preserve">Весы лаборатораные гидростатические </t>
  </si>
  <si>
    <t>Наибольший предел взвешивания (г): не менее 10000. Наименьший предел взвешивания (г): не менее 50. Полное описание согласно технической спецификации.</t>
  </si>
  <si>
    <t>Увеличение основной линзы: не менее 5 диоптрий. Фокусное расстояние основной линзы: не более 200 мм. Полное описание согласно технической спецификации.</t>
  </si>
  <si>
    <t>август</t>
  </si>
  <si>
    <t>Габариты BхШхГ, мм не менее 790×565×600 Сварной корпус. Подробное описание согласно технической спецификации</t>
  </si>
  <si>
    <t>сентябрь</t>
  </si>
  <si>
    <t>Услуга хостинга веб - сайта ЧУ "NURIS" nuris.nu.edu.kz на платном конструкторе сайтов "Тильда"</t>
  </si>
  <si>
    <t>Для размещения веб-сайта ЧУ «NURIS» на сервере, постоянно находящемся в глобальной сети, а также для поддержки и хостинга сайта.</t>
  </si>
  <si>
    <t>Листогибочный пресс с ЧПУ</t>
  </si>
  <si>
    <t>Система ЧПУ с 2D графическим дисплеем с 2D программным обеспечением (оффлайн): наличие, Оптические линейки: наличие, Длина изгиба (А), не менее 2600 мм, Гибочная мощность, не менее 100 тонн, Скорость в форсированном режиме по оси Y, не менее 200 мм/сек, Полное описание согласно технической спецификации.</t>
  </si>
  <si>
    <t>Оценка рыночной стоимости объекта интеллектуальной собственности</t>
  </si>
  <si>
    <t xml:space="preserve">Услуги по оценке патента Республики Казахстан на изобретение №  32938 «Способ приготовления сухой пробиотической закваски для получения кисломолочных напитков»:
а) Вид определяемой стоимости – рыночная;
б) Вид оценки – инициативная;
в) Вид объекта оценки – нематериальный актив;
г) Стандарты оценки:
- Стандарт оценки «Базы и типы стоимости», утвержденный Приказом Министра юстиции РК от 25.02.2015 года № 115;
- Стандарт оценки «Оценка стоимости объектов интеллектуальной собственности и нематериальных активов», утвержденный Приказом Министра юстиции РК от 25.02.2015 года № 115 (с изменениями и дополнениями от 24.05.2017 г.);
- Международные стандарты оценки (Восьмое издание. 2007 г.).
</t>
  </si>
  <si>
    <t>октябрь</t>
  </si>
  <si>
    <t xml:space="preserve"> Изготовление и установка сантехнических перегородок</t>
  </si>
  <si>
    <t>Установка сантехнических перегородок из ЛДСП 16-18мм.
Полная характеристика согласно технической спецификации.</t>
  </si>
  <si>
    <t>работа</t>
  </si>
  <si>
    <t>Набор торцевых головок и комбинированных ключей</t>
  </si>
  <si>
    <t>Набор торцевых головок и комбинированных ключей в пластиковом футляре. Подробная характеристика согласно технической спецификации.</t>
  </si>
  <si>
    <t>набор</t>
  </si>
  <si>
    <t>Набор съемников стопорных колец</t>
  </si>
  <si>
    <t>Набор съемников стопорных колец. Подробная характеристика согласно технической спецификации.</t>
  </si>
  <si>
    <t>Набор съемников шариковых подшипников</t>
  </si>
  <si>
    <t>Набор съемников шариковых подшипников. Подробная характеристика согласно технической спецификации.</t>
  </si>
  <si>
    <t xml:space="preserve">Набор съемников </t>
  </si>
  <si>
    <t>Набор съемников. Подробная характеристика согласно технической спецификации.</t>
  </si>
  <si>
    <t>Набор зубил кернеров и бородков</t>
  </si>
  <si>
    <t>Набор зубил кернеров и бородков. Подробная характеристика согласно технической спецификации.</t>
  </si>
  <si>
    <t>Набор кольцевых пил</t>
  </si>
  <si>
    <t>Набор кольцевых пил. Подробная характеристика согласно технической спецификации.</t>
  </si>
  <si>
    <t>Набор пильных полотен</t>
  </si>
  <si>
    <t>Набор пильных полотен. Подробная характеристика согласно технической спецификации.</t>
  </si>
  <si>
    <t>Набор сверел</t>
  </si>
  <si>
    <t>Набор сверел. Подробная характеристика согласно технической спецификации.</t>
  </si>
  <si>
    <t>Набор фрез</t>
  </si>
  <si>
    <t>Набор фрез. Подробная характеристика согласно технической спецификации.</t>
  </si>
  <si>
    <t>Набор резцов</t>
  </si>
  <si>
    <t>Набор резцов. Подробная характеристика согласно технической спецификации.</t>
  </si>
  <si>
    <t>Тoкapнo-винтopeзный cтaнoк</t>
  </si>
  <si>
    <t>максимальная длина заготовки не менее1900 мм,  максимальный диаметр установки заготовки над станиной не менее 550 мм, максимальный диаметр установки заготовки над суппортом не менее 350 мм, максимальный диаметр установки заготовки над мостком не менее 780 мм. Подробная характеристика согласно технической спецификации.</t>
  </si>
  <si>
    <t>Количество каналов: не менее 4. Полное описание согласно технической спецификации.</t>
  </si>
  <si>
    <t>Частота выходного сигнала: не менее 9 кГц … 350 МГц. Разрешение по частоте: не менее 1 Гц.  Полное описание согласно технической спецификации.</t>
  </si>
  <si>
    <t xml:space="preserve">Графический планшет  </t>
  </si>
  <si>
    <t xml:space="preserve">Дипслей: a-Si Активная матрица TFT LCD (IPS);
Размер экрана: не менее 33,8 см (13.3")
Разрешение: Full HD (не менее 1920 x 1080)
Глубина цвета: не менее 16,7 млн. цветов / 24 бит
Яркость: не менее 250 кд/м²
Подробная характеристика согласно технической спецификации.
</t>
  </si>
  <si>
    <t>Распределительное устройство</t>
  </si>
  <si>
    <t>Напряжение не более 0,4кВ, ошиновка Al. Подробная характеристика согласно технической спецификации</t>
  </si>
  <si>
    <t>Напряжение не менее 10кВ, счетчик энергомера СЕ303 (счётчик энергомера серии СЕ303). Подробная характеристика согласно технической спецификации</t>
  </si>
  <si>
    <t>Услуги по продвижению информационных постов с аккаунта Digital Creativity Lab в социальных сетях на платной основе</t>
  </si>
  <si>
    <t>Платное продвижение информационных постов Digital Creativity Lab в социальных сетях</t>
  </si>
  <si>
    <t>Трансформатор</t>
  </si>
  <si>
    <t>Нагрузочный модуль</t>
  </si>
  <si>
    <t>Мощность - не более 25 кВА (кило-ватт-ампер); номинальное напряжение - не более 10кВ (кило-вольт); Подробная характеристика согласно технической спецификации</t>
  </si>
  <si>
    <t>Тип модуля – резистивный; суммарная мощность - не менее 35 кВА (кило-ватт-ампер); номинальная частота - 50 гЦ. Подробная характеристика согласно технической спецификации.</t>
  </si>
  <si>
    <t>(по состоянию на 06.11.2018 года)</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</si>
  <si>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6.</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</si>
  <si>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6. Подробная характеристика согласно технической спецификации.</t>
  </si>
  <si>
    <t xml:space="preserve">Пакет вакансий "стандарт плюс локальная"  - публикация 20 вакансий. Размещение на 30 дней. Обновление вакансии каждые 3 дня. </t>
  </si>
  <si>
    <t>ноябрь</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</si>
</sst>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00_р_._-;\-* #,##0.00_р_._-;_-* &quot;-&quot;??_р_._-;_-@_-"/>
    <numFmt numFmtId="165" formatCode="_-* #,##0.0_р_._-;\-* #,##0.0_р_._-;_-* &quot;-&quot;??_р_._-;_-@_-"/>
    <numFmt numFmtId="166" formatCode="_-* #,##0_р_._-;\-* #,##0_р_._-;_-* &quot;-&quot;??_р_._-;_-@_-"/>
  </numFmts>
  <fonts count="1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sz val="11"/>
      <name val="Times New Roman"/>
      <family val="1"/>
      <charset val="204"/>
    </font>
    <font>
      <sz val="11"/>
      <color indexed="63"/>
      <name val="Calibri"/>
      <family val="2"/>
    </font>
    <font>
      <sz val="12"/>
      <color theme="1"/>
      <name val="Times New Roman"/>
      <family val="1"/>
      <charset val="204"/>
    </font>
    <font>
      <sz val="12"/>
      <name val="Times New Roman"/>
      <family val="1"/>
      <charset val="204"/>
    </font>
    <font>
      <sz val="12"/>
      <color rgb="FF00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s>
  <cellStyleXfs count="23">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7" fillId="3" borderId="0" applyNumberFormat="0" applyBorder="0" applyAlignment="0" applyProtection="0"/>
    <xf numFmtId="0" fontId="8" fillId="0" borderId="0"/>
    <xf numFmtId="0" fontId="9"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2" fillId="0" borderId="0"/>
    <xf numFmtId="164" fontId="2" fillId="0" borderId="0" applyFont="0" applyFill="0" applyBorder="0" applyAlignment="0" applyProtection="0"/>
    <xf numFmtId="0" fontId="1" fillId="0" borderId="0"/>
    <xf numFmtId="0" fontId="1" fillId="0" borderId="0"/>
    <xf numFmtId="0" fontId="1" fillId="0" borderId="0"/>
    <xf numFmtId="0" fontId="14" fillId="0" borderId="0"/>
    <xf numFmtId="43" fontId="1" fillId="0" borderId="0" applyFont="0" applyFill="0" applyBorder="0" applyAlignment="0" applyProtection="0"/>
  </cellStyleXfs>
  <cellXfs count="119">
    <xf numFmtId="0" fontId="0" fillId="0" borderId="0" xfId="0"/>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0" xfId="0" applyFont="1" applyFill="1"/>
    <xf numFmtId="0" fontId="11" fillId="2" borderId="0" xfId="0" applyFont="1" applyFill="1" applyAlignment="1">
      <alignment vertical="center"/>
    </xf>
    <xf numFmtId="0" fontId="10" fillId="2" borderId="2" xfId="0" applyFont="1" applyFill="1" applyBorder="1" applyAlignment="1">
      <alignment horizontal="center"/>
    </xf>
    <xf numFmtId="0" fontId="6" fillId="2" borderId="1" xfId="0" applyFont="1" applyFill="1" applyBorder="1" applyAlignment="1">
      <alignment horizontal="left" vertical="center" wrapText="1"/>
    </xf>
    <xf numFmtId="0" fontId="6" fillId="2" borderId="3" xfId="0" applyFont="1" applyFill="1" applyBorder="1"/>
    <xf numFmtId="0" fontId="6" fillId="2" borderId="1" xfId="0" applyFont="1" applyFill="1" applyBorder="1"/>
    <xf numFmtId="0" fontId="6" fillId="2" borderId="0" xfId="0" applyFont="1" applyFill="1" applyAlignment="1">
      <alignment horizontal="center"/>
    </xf>
    <xf numFmtId="0" fontId="10" fillId="2" borderId="0" xfId="0" applyFont="1" applyFill="1" applyBorder="1" applyAlignment="1">
      <alignment vertical="center" wrapText="1"/>
    </xf>
    <xf numFmtId="0" fontId="6" fillId="2" borderId="0" xfId="0" applyFont="1" applyFill="1" applyAlignment="1">
      <alignment horizontal="center" vertical="center"/>
    </xf>
    <xf numFmtId="4" fontId="10"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0" fillId="2" borderId="1" xfId="0" applyNumberFormat="1" applyFont="1" applyFill="1" applyBorder="1" applyAlignment="1">
      <alignment horizontal="center" vertical="center" wrapText="1"/>
    </xf>
    <xf numFmtId="4" fontId="10"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4" fontId="6" fillId="2" borderId="3"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10" fillId="2" borderId="1" xfId="0" applyFont="1" applyFill="1" applyBorder="1" applyAlignment="1">
      <alignment horizontal="center"/>
    </xf>
    <xf numFmtId="0" fontId="10" fillId="2" borderId="1" xfId="0" applyFont="1" applyFill="1" applyBorder="1"/>
    <xf numFmtId="4" fontId="10" fillId="2" borderId="1" xfId="0" applyNumberFormat="1" applyFont="1" applyFill="1" applyBorder="1" applyAlignment="1">
      <alignment horizontal="center"/>
    </xf>
    <xf numFmtId="0" fontId="10" fillId="2" borderId="0" xfId="0" applyFont="1" applyFill="1"/>
    <xf numFmtId="0" fontId="13" fillId="2" borderId="1" xfId="3"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xf>
    <xf numFmtId="165" fontId="13" fillId="2" borderId="1" xfId="4" applyNumberFormat="1" applyFont="1" applyFill="1" applyBorder="1" applyAlignment="1">
      <alignment horizontal="center" vertical="center"/>
    </xf>
    <xf numFmtId="0" fontId="6" fillId="2" borderId="1" xfId="0" applyFont="1" applyFill="1" applyBorder="1" applyAlignment="1">
      <alignment horizontal="center" vertical="center"/>
    </xf>
    <xf numFmtId="164" fontId="13" fillId="2" borderId="1" xfId="1" applyNumberFormat="1" applyFont="1" applyFill="1" applyBorder="1" applyAlignment="1">
      <alignment horizontal="center" vertical="center"/>
    </xf>
    <xf numFmtId="4" fontId="6" fillId="2" borderId="1" xfId="1" applyNumberFormat="1" applyFont="1" applyFill="1" applyBorder="1" applyAlignment="1">
      <alignment horizontal="center" vertical="center" wrapText="1"/>
    </xf>
    <xf numFmtId="3" fontId="6" fillId="2" borderId="1" xfId="0" applyNumberFormat="1" applyFont="1" applyFill="1" applyBorder="1" applyAlignment="1">
      <alignment horizontal="center" vertical="center" wrapText="1"/>
    </xf>
    <xf numFmtId="17" fontId="6" fillId="2" borderId="1" xfId="0" applyNumberFormat="1" applyFont="1" applyFill="1" applyBorder="1" applyAlignment="1">
      <alignment horizontal="center" vertical="center" wrapText="1"/>
    </xf>
    <xf numFmtId="4" fontId="13" fillId="2" borderId="1" xfId="1" applyNumberFormat="1" applyFont="1" applyFill="1" applyBorder="1" applyAlignment="1">
      <alignment horizontal="center" vertical="center"/>
    </xf>
    <xf numFmtId="3" fontId="13" fillId="2" borderId="1" xfId="0" applyNumberFormat="1"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4" fontId="13" fillId="2" borderId="1" xfId="0" applyNumberFormat="1" applyFont="1" applyFill="1" applyBorder="1" applyAlignment="1" applyProtection="1">
      <alignment horizontal="center" vertical="center" wrapText="1"/>
      <protection locked="0"/>
    </xf>
    <xf numFmtId="0" fontId="10" fillId="2" borderId="0" xfId="0" applyFont="1" applyFill="1" applyBorder="1" applyAlignment="1">
      <alignment horizontal="center" vertical="center" wrapText="1"/>
    </xf>
    <xf numFmtId="0" fontId="6" fillId="2" borderId="3" xfId="0" applyFont="1" applyFill="1" applyBorder="1" applyAlignment="1">
      <alignment horizontal="center" vertical="center"/>
    </xf>
    <xf numFmtId="3" fontId="6" fillId="2" borderId="1" xfId="13" applyNumberFormat="1" applyFont="1" applyFill="1" applyBorder="1" applyAlignment="1">
      <alignment horizontal="center" vertical="center" wrapText="1"/>
    </xf>
    <xf numFmtId="0" fontId="6" fillId="2" borderId="0" xfId="0" applyFont="1" applyFill="1" applyAlignment="1">
      <alignment horizontal="center" vertical="center" wrapText="1"/>
    </xf>
    <xf numFmtId="3" fontId="13" fillId="2" borderId="1" xfId="0" applyNumberFormat="1" applyFont="1" applyFill="1" applyBorder="1" applyAlignment="1">
      <alignment horizontal="center" vertical="center" wrapText="1"/>
    </xf>
    <xf numFmtId="0" fontId="6" fillId="2" borderId="4" xfId="0" applyFont="1" applyFill="1" applyBorder="1" applyAlignment="1">
      <alignment horizontal="center" vertical="center"/>
    </xf>
    <xf numFmtId="39" fontId="6" fillId="2" borderId="1" xfId="1" applyNumberFormat="1" applyFont="1" applyFill="1" applyBorder="1" applyAlignment="1">
      <alignment horizontal="center" vertical="center"/>
    </xf>
    <xf numFmtId="0" fontId="4" fillId="2" borderId="0" xfId="0" applyFont="1" applyFill="1"/>
    <xf numFmtId="3" fontId="6" fillId="2" borderId="4" xfId="13" applyNumberFormat="1" applyFont="1" applyFill="1" applyBorder="1" applyAlignment="1">
      <alignment horizontal="center" vertical="center" wrapText="1"/>
    </xf>
    <xf numFmtId="166" fontId="13" fillId="2" borderId="1" xfId="1" applyNumberFormat="1" applyFont="1" applyFill="1" applyBorder="1" applyAlignment="1">
      <alignment horizontal="center" vertical="center"/>
    </xf>
    <xf numFmtId="0" fontId="16" fillId="2" borderId="1" xfId="0" applyFont="1" applyFill="1" applyBorder="1" applyAlignment="1">
      <alignment horizontal="center" vertical="center" wrapText="1"/>
    </xf>
    <xf numFmtId="4"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3" fontId="15" fillId="2" borderId="1" xfId="13" applyNumberFormat="1" applyFont="1" applyFill="1" applyBorder="1" applyAlignment="1">
      <alignment horizontal="center" vertical="center" wrapText="1"/>
    </xf>
    <xf numFmtId="0" fontId="6" fillId="2" borderId="11" xfId="0" applyFont="1" applyFill="1" applyBorder="1" applyAlignment="1">
      <alignment horizontal="center" vertical="center"/>
    </xf>
    <xf numFmtId="3" fontId="13" fillId="2" borderId="3" xfId="0" applyNumberFormat="1" applyFont="1" applyFill="1" applyBorder="1" applyAlignment="1" applyProtection="1">
      <alignment horizontal="center" vertical="center" wrapText="1"/>
      <protection locked="0"/>
    </xf>
    <xf numFmtId="3" fontId="15" fillId="2" borderId="10" xfId="13"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3" fontId="16" fillId="2" borderId="1" xfId="0" applyNumberFormat="1" applyFont="1" applyFill="1" applyBorder="1" applyAlignment="1">
      <alignment horizontal="center" vertical="center"/>
    </xf>
    <xf numFmtId="3" fontId="15"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 fontId="16" fillId="2" borderId="1" xfId="0" applyNumberFormat="1" applyFont="1" applyFill="1" applyBorder="1" applyAlignment="1">
      <alignment horizontal="center" vertical="center"/>
    </xf>
    <xf numFmtId="0" fontId="17" fillId="2" borderId="12" xfId="0" applyFont="1" applyFill="1" applyBorder="1" applyAlignment="1">
      <alignment horizontal="center" vertical="center" wrapText="1"/>
    </xf>
    <xf numFmtId="4" fontId="17" fillId="2" borderId="12" xfId="0" applyNumberFormat="1" applyFont="1" applyFill="1" applyBorder="1" applyAlignment="1">
      <alignment horizontal="center" vertical="center" wrapText="1"/>
    </xf>
    <xf numFmtId="4" fontId="6" fillId="2" borderId="1" xfId="1" applyNumberFormat="1" applyFont="1" applyFill="1" applyBorder="1" applyAlignment="1">
      <alignment horizontal="center" vertical="center"/>
    </xf>
    <xf numFmtId="0" fontId="16" fillId="2" borderId="1" xfId="3" applyFont="1" applyFill="1" applyBorder="1" applyAlignment="1">
      <alignment horizontal="center" vertical="center" wrapText="1"/>
    </xf>
    <xf numFmtId="0" fontId="16" fillId="2" borderId="1" xfId="0" applyFont="1" applyFill="1" applyBorder="1" applyAlignment="1">
      <alignment horizontal="left" vertical="top" wrapText="1"/>
    </xf>
    <xf numFmtId="1" fontId="16" fillId="2" borderId="1" xfId="0" applyNumberFormat="1" applyFont="1" applyFill="1" applyBorder="1" applyAlignment="1">
      <alignment horizontal="center" vertical="center"/>
    </xf>
    <xf numFmtId="165" fontId="16" fillId="2" borderId="1" xfId="4" applyNumberFormat="1" applyFont="1" applyFill="1" applyBorder="1" applyAlignment="1">
      <alignment horizontal="center" vertical="center"/>
    </xf>
    <xf numFmtId="0" fontId="16" fillId="2" borderId="5" xfId="0" applyFont="1" applyFill="1" applyBorder="1" applyAlignment="1">
      <alignment horizontal="center" vertical="center" wrapText="1"/>
    </xf>
    <xf numFmtId="4" fontId="16" fillId="2" borderId="6"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164" fontId="16" fillId="2" borderId="1" xfId="1" applyNumberFormat="1" applyFont="1" applyFill="1" applyBorder="1" applyAlignment="1">
      <alignment horizontal="center" vertical="center"/>
    </xf>
    <xf numFmtId="17" fontId="15" fillId="2" borderId="1" xfId="0" applyNumberFormat="1" applyFont="1" applyFill="1" applyBorder="1" applyAlignment="1">
      <alignment horizontal="center" vertical="center" wrapText="1"/>
    </xf>
    <xf numFmtId="3" fontId="6" fillId="2" borderId="0" xfId="0" applyNumberFormat="1" applyFont="1" applyFill="1" applyAlignment="1">
      <alignment horizontal="center"/>
    </xf>
    <xf numFmtId="3" fontId="6" fillId="4" borderId="1" xfId="13"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164" fontId="16" fillId="4" borderId="1" xfId="1" applyNumberFormat="1" applyFont="1" applyFill="1" applyBorder="1" applyAlignment="1">
      <alignment vertical="center"/>
    </xf>
    <xf numFmtId="164" fontId="16" fillId="4" borderId="1" xfId="1" applyNumberFormat="1" applyFont="1" applyFill="1" applyBorder="1" applyAlignment="1">
      <alignment horizontal="center" vertical="center"/>
    </xf>
    <xf numFmtId="3" fontId="15" fillId="4" borderId="1" xfId="0" applyNumberFormat="1" applyFont="1" applyFill="1" applyBorder="1" applyAlignment="1">
      <alignment horizontal="center" vertical="center" wrapText="1"/>
    </xf>
    <xf numFmtId="17" fontId="15" fillId="4" borderId="1" xfId="0" applyNumberFormat="1" applyFont="1" applyFill="1" applyBorder="1" applyAlignment="1">
      <alignment horizontal="center" vertical="center" wrapText="1"/>
    </xf>
    <xf numFmtId="3" fontId="6" fillId="4" borderId="0" xfId="0" applyNumberFormat="1" applyFont="1" applyFill="1" applyAlignment="1">
      <alignment horizontal="center"/>
    </xf>
    <xf numFmtId="0" fontId="6" fillId="4" borderId="0" xfId="0" applyFont="1" applyFill="1" applyAlignment="1">
      <alignment horizontal="center"/>
    </xf>
    <xf numFmtId="0" fontId="15" fillId="2" borderId="0" xfId="0" applyFont="1" applyFill="1" applyAlignment="1">
      <alignment horizontal="center" vertical="center" wrapText="1"/>
    </xf>
    <xf numFmtId="164" fontId="16" fillId="2" borderId="1" xfId="1" applyNumberFormat="1" applyFont="1" applyFill="1" applyBorder="1" applyAlignment="1">
      <alignment vertical="center"/>
    </xf>
    <xf numFmtId="0" fontId="16" fillId="4" borderId="1" xfId="3" applyFont="1" applyFill="1" applyBorder="1" applyAlignment="1">
      <alignment horizontal="center" vertical="center" wrapText="1"/>
    </xf>
    <xf numFmtId="3" fontId="6" fillId="2" borderId="10" xfId="13" applyNumberFormat="1" applyFont="1" applyFill="1" applyBorder="1" applyAlignment="1">
      <alignment horizontal="center" vertical="center" wrapText="1"/>
    </xf>
    <xf numFmtId="0" fontId="13" fillId="2" borderId="10" xfId="0" applyFont="1" applyFill="1" applyBorder="1" applyAlignment="1" applyProtection="1">
      <alignment horizontal="center" vertical="center" wrapText="1"/>
      <protection locked="0"/>
    </xf>
    <xf numFmtId="0" fontId="15" fillId="4" borderId="5" xfId="0" applyFont="1" applyFill="1" applyBorder="1" applyAlignment="1">
      <alignment horizontal="center" vertical="center" wrapText="1"/>
    </xf>
    <xf numFmtId="0" fontId="13" fillId="4" borderId="1" xfId="3" applyFont="1" applyFill="1" applyBorder="1" applyAlignment="1">
      <alignment horizontal="center" vertical="center" wrapText="1"/>
    </xf>
    <xf numFmtId="0" fontId="13" fillId="2" borderId="5" xfId="0" applyFont="1" applyFill="1" applyBorder="1" applyAlignment="1">
      <alignment horizontal="center" vertical="center" wrapText="1"/>
    </xf>
    <xf numFmtId="0" fontId="15" fillId="2" borderId="5" xfId="0" applyFont="1" applyFill="1" applyBorder="1" applyAlignment="1">
      <alignment horizontal="center" vertical="center" wrapText="1"/>
    </xf>
    <xf numFmtId="3" fontId="6" fillId="4" borderId="4" xfId="13"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xf>
    <xf numFmtId="166" fontId="13" fillId="4" borderId="1" xfId="1" applyNumberFormat="1" applyFont="1" applyFill="1" applyBorder="1" applyAlignment="1">
      <alignment horizontal="center" vertical="center"/>
    </xf>
    <xf numFmtId="4" fontId="6" fillId="4" borderId="1" xfId="1" applyNumberFormat="1" applyFont="1" applyFill="1" applyBorder="1" applyAlignment="1">
      <alignment horizontal="center" vertical="center" wrapText="1"/>
    </xf>
    <xf numFmtId="3" fontId="6" fillId="4" borderId="1" xfId="0" applyNumberFormat="1" applyFont="1" applyFill="1" applyBorder="1" applyAlignment="1">
      <alignment horizontal="center" vertical="center" wrapText="1"/>
    </xf>
    <xf numFmtId="17" fontId="6" fillId="4" borderId="1" xfId="0" applyNumberFormat="1" applyFont="1" applyFill="1" applyBorder="1" applyAlignment="1">
      <alignment horizontal="center" vertical="center" wrapText="1"/>
    </xf>
    <xf numFmtId="0" fontId="4" fillId="4" borderId="0" xfId="0" applyFont="1" applyFill="1"/>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0" xfId="0" applyFont="1" applyFill="1" applyAlignment="1">
      <alignment horizontal="center" vertical="center"/>
    </xf>
    <xf numFmtId="0" fontId="10" fillId="2" borderId="4"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0" xfId="0" applyFont="1" applyFill="1" applyBorder="1" applyAlignment="1">
      <alignment horizontal="center"/>
    </xf>
    <xf numFmtId="0" fontId="10" fillId="2" borderId="10" xfId="0" applyFont="1" applyFill="1" applyBorder="1" applyAlignment="1">
      <alignment horizontal="left" vertical="center" wrapText="1"/>
    </xf>
    <xf numFmtId="49" fontId="10" fillId="2" borderId="7" xfId="0" applyNumberFormat="1" applyFont="1" applyFill="1" applyBorder="1" applyAlignment="1">
      <alignment horizontal="center" vertical="center" wrapText="1"/>
    </xf>
    <xf numFmtId="49" fontId="10" fillId="2" borderId="8" xfId="0" applyNumberFormat="1" applyFont="1" applyFill="1" applyBorder="1" applyAlignment="1">
      <alignment horizontal="center" vertical="center" wrapText="1"/>
    </xf>
    <xf numFmtId="49" fontId="10" fillId="2" borderId="9" xfId="0" applyNumberFormat="1" applyFont="1" applyFill="1" applyBorder="1" applyAlignment="1">
      <alignment horizontal="center" vertical="center" wrapText="1"/>
    </xf>
    <xf numFmtId="0" fontId="10" fillId="2" borderId="4" xfId="0" applyFont="1" applyFill="1" applyBorder="1" applyAlignment="1">
      <alignment horizontal="center"/>
    </xf>
    <xf numFmtId="0" fontId="10" fillId="2" borderId="6" xfId="0" applyFont="1" applyFill="1" applyBorder="1" applyAlignment="1">
      <alignment horizontal="center"/>
    </xf>
    <xf numFmtId="0" fontId="10" fillId="2" borderId="5" xfId="0" applyFont="1" applyFill="1" applyBorder="1" applyAlignment="1">
      <alignment horizontal="center"/>
    </xf>
    <xf numFmtId="0" fontId="10" fillId="2" borderId="1" xfId="0" applyFont="1" applyFill="1" applyBorder="1" applyAlignment="1">
      <alignment horizontal="left" vertical="center" wrapText="1"/>
    </xf>
  </cellXfs>
  <cellStyles count="23">
    <cellStyle name="Normal 2" xfId="11"/>
    <cellStyle name="Normal 2 5" xfId="6"/>
    <cellStyle name="Normal 3" xfId="10"/>
    <cellStyle name="Normal 4 2" xfId="3"/>
    <cellStyle name="Normal 4 2 2 3" xfId="21"/>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3" xfId="22"/>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168"/>
  <sheetViews>
    <sheetView tabSelected="1" zoomScaleNormal="100" workbookViewId="0">
      <pane ySplit="7" topLeftCell="A8" activePane="bottomLeft" state="frozen"/>
      <selection pane="bottomLeft" activeCell="H165" sqref="H165"/>
    </sheetView>
  </sheetViews>
  <sheetFormatPr defaultRowHeight="15" x14ac:dyDescent="0.25"/>
  <cols>
    <col min="1" max="1" width="5" style="3" customWidth="1"/>
    <col min="2" max="2" width="46.140625" style="11" customWidth="1"/>
    <col min="3" max="3" width="20.5703125" style="3" customWidth="1"/>
    <col min="4" max="4" width="97.28515625" style="9" customWidth="1"/>
    <col min="5" max="5" width="14.5703125" style="3" customWidth="1"/>
    <col min="6" max="6" width="19.5703125" style="3" customWidth="1"/>
    <col min="7" max="7" width="17.42578125" style="13" customWidth="1"/>
    <col min="8" max="8" width="23.7109375" style="13" customWidth="1"/>
    <col min="9" max="9" width="20.5703125" style="3" customWidth="1"/>
    <col min="10" max="10" width="18.5703125" style="3" customWidth="1"/>
    <col min="11" max="16384" width="9.140625" style="3"/>
  </cols>
  <sheetData>
    <row r="3" spans="1:10" x14ac:dyDescent="0.25">
      <c r="A3" s="106" t="s">
        <v>40</v>
      </c>
      <c r="B3" s="106"/>
      <c r="C3" s="106"/>
      <c r="D3" s="106"/>
      <c r="E3" s="106"/>
      <c r="F3" s="106"/>
      <c r="G3" s="106"/>
      <c r="H3" s="106"/>
      <c r="I3" s="106"/>
    </row>
    <row r="4" spans="1:10" x14ac:dyDescent="0.25">
      <c r="A4" s="106" t="s">
        <v>20</v>
      </c>
      <c r="B4" s="106"/>
      <c r="C4" s="106"/>
      <c r="D4" s="106"/>
      <c r="E4" s="106"/>
      <c r="F4" s="106"/>
      <c r="G4" s="106"/>
      <c r="H4" s="106"/>
      <c r="I4" s="106"/>
    </row>
    <row r="5" spans="1:10" x14ac:dyDescent="0.25">
      <c r="A5" s="4" t="s">
        <v>0</v>
      </c>
      <c r="D5" s="110" t="s">
        <v>312</v>
      </c>
      <c r="E5" s="110"/>
    </row>
    <row r="6" spans="1:10" x14ac:dyDescent="0.25">
      <c r="A6" s="4"/>
      <c r="D6" s="5"/>
      <c r="E6" s="5"/>
    </row>
    <row r="7" spans="1:10" ht="71.25" x14ac:dyDescent="0.25">
      <c r="A7" s="18" t="s">
        <v>1</v>
      </c>
      <c r="B7" s="18" t="s">
        <v>2</v>
      </c>
      <c r="C7" s="18" t="s">
        <v>3</v>
      </c>
      <c r="D7" s="18" t="s">
        <v>4</v>
      </c>
      <c r="E7" s="18" t="s">
        <v>5</v>
      </c>
      <c r="F7" s="18" t="s">
        <v>6</v>
      </c>
      <c r="G7" s="14" t="s">
        <v>16</v>
      </c>
      <c r="H7" s="14" t="s">
        <v>7</v>
      </c>
      <c r="I7" s="18" t="s">
        <v>8</v>
      </c>
      <c r="J7" s="18" t="s">
        <v>18</v>
      </c>
    </row>
    <row r="8" spans="1:10" x14ac:dyDescent="0.25">
      <c r="A8" s="19">
        <v>1</v>
      </c>
      <c r="B8" s="19">
        <v>2</v>
      </c>
      <c r="C8" s="19">
        <v>3</v>
      </c>
      <c r="D8" s="19">
        <v>4</v>
      </c>
      <c r="E8" s="19">
        <v>5</v>
      </c>
      <c r="F8" s="19">
        <v>6</v>
      </c>
      <c r="G8" s="19">
        <v>7</v>
      </c>
      <c r="H8" s="19">
        <v>8</v>
      </c>
      <c r="I8" s="19">
        <v>9</v>
      </c>
      <c r="J8" s="20">
        <v>10</v>
      </c>
    </row>
    <row r="9" spans="1:10" x14ac:dyDescent="0.25">
      <c r="A9" s="112" t="s">
        <v>19</v>
      </c>
      <c r="B9" s="113"/>
      <c r="C9" s="113"/>
      <c r="D9" s="113"/>
      <c r="E9" s="113"/>
      <c r="F9" s="113"/>
      <c r="G9" s="113"/>
      <c r="H9" s="113"/>
      <c r="I9" s="113"/>
      <c r="J9" s="114"/>
    </row>
    <row r="10" spans="1:10" s="10" customFormat="1" ht="15.75" customHeight="1" x14ac:dyDescent="0.25">
      <c r="A10" s="111" t="s">
        <v>9</v>
      </c>
      <c r="B10" s="111"/>
      <c r="C10" s="111"/>
      <c r="D10" s="111"/>
      <c r="E10" s="111"/>
      <c r="F10" s="111"/>
      <c r="G10" s="111"/>
      <c r="H10" s="111"/>
      <c r="I10" s="111"/>
      <c r="J10" s="111"/>
    </row>
    <row r="11" spans="1:10" s="42" customFormat="1" ht="51.75" customHeight="1" x14ac:dyDescent="0.25">
      <c r="A11" s="1">
        <v>1</v>
      </c>
      <c r="B11" s="39" t="s">
        <v>59</v>
      </c>
      <c r="C11" s="40" t="s">
        <v>50</v>
      </c>
      <c r="D11" s="39" t="s">
        <v>61</v>
      </c>
      <c r="E11" s="33">
        <v>400</v>
      </c>
      <c r="F11" s="39" t="s">
        <v>60</v>
      </c>
      <c r="G11" s="41">
        <v>7142.86</v>
      </c>
      <c r="H11" s="16">
        <f>E11*G11</f>
        <v>2857144</v>
      </c>
      <c r="I11" s="33" t="s">
        <v>17</v>
      </c>
      <c r="J11" s="1" t="s">
        <v>30</v>
      </c>
    </row>
    <row r="12" spans="1:10" s="42" customFormat="1" ht="48" customHeight="1" x14ac:dyDescent="0.25">
      <c r="A12" s="1">
        <v>2</v>
      </c>
      <c r="B12" s="39" t="s">
        <v>49</v>
      </c>
      <c r="C12" s="40" t="s">
        <v>50</v>
      </c>
      <c r="D12" s="39" t="s">
        <v>51</v>
      </c>
      <c r="E12" s="43">
        <v>9900</v>
      </c>
      <c r="F12" s="39" t="s">
        <v>52</v>
      </c>
      <c r="G12" s="41">
        <v>151.44</v>
      </c>
      <c r="H12" s="16">
        <f t="shared" ref="H12:H15" si="0">E12*G12</f>
        <v>1499256</v>
      </c>
      <c r="I12" s="33" t="s">
        <v>17</v>
      </c>
      <c r="J12" s="1" t="s">
        <v>30</v>
      </c>
    </row>
    <row r="13" spans="1:10" s="42" customFormat="1" ht="51.75" customHeight="1" x14ac:dyDescent="0.25">
      <c r="A13" s="1">
        <v>3</v>
      </c>
      <c r="B13" s="39" t="s">
        <v>53</v>
      </c>
      <c r="C13" s="40" t="s">
        <v>50</v>
      </c>
      <c r="D13" s="39" t="s">
        <v>54</v>
      </c>
      <c r="E13" s="43">
        <v>1</v>
      </c>
      <c r="F13" s="39" t="s">
        <v>55</v>
      </c>
      <c r="G13" s="41">
        <v>963907</v>
      </c>
      <c r="H13" s="16">
        <f t="shared" si="0"/>
        <v>963907</v>
      </c>
      <c r="I13" s="33" t="s">
        <v>17</v>
      </c>
      <c r="J13" s="1" t="s">
        <v>30</v>
      </c>
    </row>
    <row r="14" spans="1:10" s="42" customFormat="1" ht="51.75" customHeight="1" x14ac:dyDescent="0.25">
      <c r="A14" s="1">
        <v>4</v>
      </c>
      <c r="B14" s="39" t="s">
        <v>56</v>
      </c>
      <c r="C14" s="40" t="s">
        <v>50</v>
      </c>
      <c r="D14" s="39" t="s">
        <v>54</v>
      </c>
      <c r="E14" s="43">
        <v>1</v>
      </c>
      <c r="F14" s="39" t="s">
        <v>55</v>
      </c>
      <c r="G14" s="41">
        <v>2376393</v>
      </c>
      <c r="H14" s="16">
        <f t="shared" si="0"/>
        <v>2376393</v>
      </c>
      <c r="I14" s="33" t="s">
        <v>17</v>
      </c>
      <c r="J14" s="1" t="s">
        <v>30</v>
      </c>
    </row>
    <row r="15" spans="1:10" s="42" customFormat="1" ht="51.75" customHeight="1" x14ac:dyDescent="0.25">
      <c r="A15" s="1">
        <v>5</v>
      </c>
      <c r="B15" s="39" t="s">
        <v>57</v>
      </c>
      <c r="C15" s="40" t="s">
        <v>50</v>
      </c>
      <c r="D15" s="39" t="s">
        <v>54</v>
      </c>
      <c r="E15" s="43">
        <v>1</v>
      </c>
      <c r="F15" s="39" t="s">
        <v>55</v>
      </c>
      <c r="G15" s="41">
        <v>521065</v>
      </c>
      <c r="H15" s="16">
        <f t="shared" si="0"/>
        <v>521065</v>
      </c>
      <c r="I15" s="33" t="s">
        <v>17</v>
      </c>
      <c r="J15" s="1" t="s">
        <v>30</v>
      </c>
    </row>
    <row r="16" spans="1:10" s="42" customFormat="1" ht="51.75" customHeight="1" x14ac:dyDescent="0.25">
      <c r="A16" s="1">
        <v>6</v>
      </c>
      <c r="B16" s="39" t="s">
        <v>58</v>
      </c>
      <c r="C16" s="40" t="s">
        <v>50</v>
      </c>
      <c r="D16" s="39" t="s">
        <v>54</v>
      </c>
      <c r="E16" s="43">
        <v>1</v>
      </c>
      <c r="F16" s="39" t="s">
        <v>55</v>
      </c>
      <c r="G16" s="41">
        <v>135800</v>
      </c>
      <c r="H16" s="16">
        <f t="shared" ref="H16" si="1">E16*G16</f>
        <v>135800</v>
      </c>
      <c r="I16" s="33" t="s">
        <v>17</v>
      </c>
      <c r="J16" s="1" t="s">
        <v>30</v>
      </c>
    </row>
    <row r="17" spans="1:10" s="42" customFormat="1" ht="93.75" customHeight="1" x14ac:dyDescent="0.25">
      <c r="A17" s="1">
        <v>7</v>
      </c>
      <c r="B17" s="39" t="s">
        <v>75</v>
      </c>
      <c r="C17" s="40" t="s">
        <v>50</v>
      </c>
      <c r="D17" s="39" t="s">
        <v>76</v>
      </c>
      <c r="E17" s="43">
        <v>1</v>
      </c>
      <c r="F17" s="39" t="s">
        <v>55</v>
      </c>
      <c r="G17" s="41">
        <v>583605</v>
      </c>
      <c r="H17" s="16">
        <f t="shared" ref="H17" si="2">E17*G17</f>
        <v>583605</v>
      </c>
      <c r="I17" s="33" t="s">
        <v>17</v>
      </c>
      <c r="J17" s="1" t="s">
        <v>30</v>
      </c>
    </row>
    <row r="18" spans="1:10" s="42" customFormat="1" ht="93.75" customHeight="1" x14ac:dyDescent="0.25">
      <c r="A18" s="1">
        <v>8</v>
      </c>
      <c r="B18" s="39" t="s">
        <v>77</v>
      </c>
      <c r="C18" s="40" t="s">
        <v>50</v>
      </c>
      <c r="D18" s="39" t="s">
        <v>76</v>
      </c>
      <c r="E18" s="43">
        <v>1</v>
      </c>
      <c r="F18" s="39" t="s">
        <v>55</v>
      </c>
      <c r="G18" s="41">
        <v>1370215</v>
      </c>
      <c r="H18" s="16">
        <f t="shared" ref="H18" si="3">E18*G18</f>
        <v>1370215</v>
      </c>
      <c r="I18" s="33" t="s">
        <v>17</v>
      </c>
      <c r="J18" s="1" t="s">
        <v>30</v>
      </c>
    </row>
    <row r="19" spans="1:10" s="42" customFormat="1" ht="93.75" customHeight="1" x14ac:dyDescent="0.25">
      <c r="A19" s="1">
        <v>9</v>
      </c>
      <c r="B19" s="39" t="s">
        <v>78</v>
      </c>
      <c r="C19" s="40" t="s">
        <v>50</v>
      </c>
      <c r="D19" s="39" t="s">
        <v>76</v>
      </c>
      <c r="E19" s="43">
        <v>1</v>
      </c>
      <c r="F19" s="39" t="s">
        <v>55</v>
      </c>
      <c r="G19" s="41">
        <v>2097548</v>
      </c>
      <c r="H19" s="16">
        <f t="shared" ref="H19" si="4">E19*G19</f>
        <v>2097548</v>
      </c>
      <c r="I19" s="33" t="s">
        <v>17</v>
      </c>
      <c r="J19" s="1" t="s">
        <v>30</v>
      </c>
    </row>
    <row r="20" spans="1:10" ht="45" x14ac:dyDescent="0.25">
      <c r="A20" s="44">
        <v>10</v>
      </c>
      <c r="B20" s="39" t="s">
        <v>81</v>
      </c>
      <c r="C20" s="40" t="s">
        <v>50</v>
      </c>
      <c r="D20" s="46" t="s">
        <v>82</v>
      </c>
      <c r="E20" s="11">
        <v>1</v>
      </c>
      <c r="F20" s="33" t="s">
        <v>55</v>
      </c>
      <c r="G20" s="48">
        <v>1322625</v>
      </c>
      <c r="H20" s="48">
        <f>G20*E20</f>
        <v>1322625</v>
      </c>
      <c r="I20" s="33" t="s">
        <v>17</v>
      </c>
      <c r="J20" s="33" t="s">
        <v>68</v>
      </c>
    </row>
    <row r="21" spans="1:10" ht="45" x14ac:dyDescent="0.25">
      <c r="A21" s="44">
        <v>11</v>
      </c>
      <c r="B21" s="39" t="s">
        <v>87</v>
      </c>
      <c r="C21" s="40" t="s">
        <v>50</v>
      </c>
      <c r="D21" s="46" t="s">
        <v>88</v>
      </c>
      <c r="E21" s="33">
        <v>1</v>
      </c>
      <c r="F21" s="33" t="s">
        <v>55</v>
      </c>
      <c r="G21" s="48">
        <v>2929238</v>
      </c>
      <c r="H21" s="48">
        <f>G21*E21</f>
        <v>2929238</v>
      </c>
      <c r="I21" s="33" t="s">
        <v>17</v>
      </c>
      <c r="J21" s="33" t="s">
        <v>68</v>
      </c>
    </row>
    <row r="22" spans="1:10" ht="45" x14ac:dyDescent="0.25">
      <c r="A22" s="44">
        <v>12</v>
      </c>
      <c r="B22" s="39" t="s">
        <v>95</v>
      </c>
      <c r="C22" s="40" t="s">
        <v>50</v>
      </c>
      <c r="D22" s="46" t="s">
        <v>96</v>
      </c>
      <c r="E22" s="33">
        <v>1</v>
      </c>
      <c r="F22" s="33" t="s">
        <v>55</v>
      </c>
      <c r="G22" s="48">
        <v>2812178.6</v>
      </c>
      <c r="H22" s="48">
        <f t="shared" ref="H22:H25" si="5">G22*E22</f>
        <v>2812178.6</v>
      </c>
      <c r="I22" s="33" t="s">
        <v>17</v>
      </c>
      <c r="J22" s="33" t="s">
        <v>68</v>
      </c>
    </row>
    <row r="23" spans="1:10" ht="45" x14ac:dyDescent="0.25">
      <c r="A23" s="44">
        <v>13</v>
      </c>
      <c r="B23" s="39" t="s">
        <v>97</v>
      </c>
      <c r="C23" s="40" t="s">
        <v>50</v>
      </c>
      <c r="D23" s="46" t="s">
        <v>96</v>
      </c>
      <c r="E23" s="33">
        <v>1</v>
      </c>
      <c r="F23" s="33" t="s">
        <v>55</v>
      </c>
      <c r="G23" s="48">
        <v>853767</v>
      </c>
      <c r="H23" s="48">
        <f t="shared" si="5"/>
        <v>853767</v>
      </c>
      <c r="I23" s="33" t="s">
        <v>17</v>
      </c>
      <c r="J23" s="33" t="s">
        <v>68</v>
      </c>
    </row>
    <row r="24" spans="1:10" ht="45" x14ac:dyDescent="0.25">
      <c r="A24" s="44">
        <v>14</v>
      </c>
      <c r="B24" s="39" t="s">
        <v>98</v>
      </c>
      <c r="C24" s="40" t="s">
        <v>50</v>
      </c>
      <c r="D24" s="46" t="s">
        <v>96</v>
      </c>
      <c r="E24" s="33">
        <v>1</v>
      </c>
      <c r="F24" s="33" t="s">
        <v>55</v>
      </c>
      <c r="G24" s="48">
        <v>2010000</v>
      </c>
      <c r="H24" s="48">
        <f t="shared" si="5"/>
        <v>2010000</v>
      </c>
      <c r="I24" s="33" t="s">
        <v>17</v>
      </c>
      <c r="J24" s="33" t="s">
        <v>68</v>
      </c>
    </row>
    <row r="25" spans="1:10" ht="60" x14ac:dyDescent="0.25">
      <c r="A25" s="44">
        <v>15</v>
      </c>
      <c r="B25" s="39" t="s">
        <v>104</v>
      </c>
      <c r="C25" s="40" t="s">
        <v>50</v>
      </c>
      <c r="D25" s="46" t="s">
        <v>105</v>
      </c>
      <c r="E25" s="33">
        <v>1</v>
      </c>
      <c r="F25" s="33" t="s">
        <v>55</v>
      </c>
      <c r="G25" s="48">
        <v>373523.64</v>
      </c>
      <c r="H25" s="48">
        <f t="shared" si="5"/>
        <v>373523.64</v>
      </c>
      <c r="I25" s="33" t="s">
        <v>17</v>
      </c>
      <c r="J25" s="33" t="s">
        <v>103</v>
      </c>
    </row>
    <row r="26" spans="1:10" ht="60" x14ac:dyDescent="0.25">
      <c r="A26" s="44">
        <v>16</v>
      </c>
      <c r="B26" s="39" t="s">
        <v>106</v>
      </c>
      <c r="C26" s="40" t="s">
        <v>47</v>
      </c>
      <c r="D26" s="46" t="s">
        <v>107</v>
      </c>
      <c r="E26" s="33">
        <v>1</v>
      </c>
      <c r="F26" s="33" t="s">
        <v>108</v>
      </c>
      <c r="G26" s="48">
        <v>883928.57</v>
      </c>
      <c r="H26" s="48">
        <f t="shared" ref="H26:H29" si="6">G26*E26</f>
        <v>883928.57</v>
      </c>
      <c r="I26" s="33" t="s">
        <v>17</v>
      </c>
      <c r="J26" s="33" t="s">
        <v>103</v>
      </c>
    </row>
    <row r="27" spans="1:10" ht="45" x14ac:dyDescent="0.25">
      <c r="A27" s="44">
        <v>17</v>
      </c>
      <c r="B27" s="39" t="s">
        <v>109</v>
      </c>
      <c r="C27" s="40" t="s">
        <v>50</v>
      </c>
      <c r="D27" s="46" t="s">
        <v>110</v>
      </c>
      <c r="E27" s="33">
        <v>1</v>
      </c>
      <c r="F27" s="33" t="s">
        <v>55</v>
      </c>
      <c r="G27" s="48">
        <v>137885</v>
      </c>
      <c r="H27" s="48">
        <f t="shared" si="6"/>
        <v>137885</v>
      </c>
      <c r="I27" s="33" t="s">
        <v>17</v>
      </c>
      <c r="J27" s="33" t="s">
        <v>103</v>
      </c>
    </row>
    <row r="28" spans="1:10" ht="30" x14ac:dyDescent="0.25">
      <c r="A28" s="44">
        <v>18</v>
      </c>
      <c r="B28" s="39" t="s">
        <v>111</v>
      </c>
      <c r="C28" s="40" t="s">
        <v>225</v>
      </c>
      <c r="D28" s="46" t="s">
        <v>113</v>
      </c>
      <c r="E28" s="33">
        <v>1</v>
      </c>
      <c r="F28" s="33" t="s">
        <v>55</v>
      </c>
      <c r="G28" s="48">
        <v>17491071.420000002</v>
      </c>
      <c r="H28" s="48">
        <f t="shared" si="6"/>
        <v>17491071.420000002</v>
      </c>
      <c r="I28" s="33" t="s">
        <v>112</v>
      </c>
      <c r="J28" s="33" t="s">
        <v>103</v>
      </c>
    </row>
    <row r="29" spans="1:10" ht="60" x14ac:dyDescent="0.25">
      <c r="A29" s="44">
        <v>19</v>
      </c>
      <c r="B29" s="39" t="s">
        <v>114</v>
      </c>
      <c r="C29" s="40" t="s">
        <v>50</v>
      </c>
      <c r="D29" s="46" t="s">
        <v>115</v>
      </c>
      <c r="E29" s="33">
        <v>1</v>
      </c>
      <c r="F29" s="33" t="s">
        <v>55</v>
      </c>
      <c r="G29" s="48">
        <v>145530</v>
      </c>
      <c r="H29" s="48">
        <f t="shared" si="6"/>
        <v>145530</v>
      </c>
      <c r="I29" s="33" t="s">
        <v>17</v>
      </c>
      <c r="J29" s="33" t="s">
        <v>103</v>
      </c>
    </row>
    <row r="30" spans="1:10" ht="30" x14ac:dyDescent="0.25">
      <c r="A30" s="44">
        <v>20</v>
      </c>
      <c r="B30" s="39" t="s">
        <v>120</v>
      </c>
      <c r="C30" s="29" t="s">
        <v>63</v>
      </c>
      <c r="D30" s="46" t="s">
        <v>188</v>
      </c>
      <c r="E30" s="33">
        <v>2</v>
      </c>
      <c r="F30" s="33" t="s">
        <v>108</v>
      </c>
      <c r="G30" s="48"/>
      <c r="H30" s="48"/>
      <c r="I30" s="33" t="s">
        <v>17</v>
      </c>
      <c r="J30" s="33" t="s">
        <v>103</v>
      </c>
    </row>
    <row r="31" spans="1:10" ht="30" x14ac:dyDescent="0.25">
      <c r="A31" s="44">
        <v>21</v>
      </c>
      <c r="B31" s="39" t="s">
        <v>121</v>
      </c>
      <c r="C31" s="29" t="s">
        <v>63</v>
      </c>
      <c r="D31" s="46" t="s">
        <v>188</v>
      </c>
      <c r="E31" s="52">
        <v>5</v>
      </c>
      <c r="F31" s="52" t="s">
        <v>108</v>
      </c>
      <c r="G31" s="53"/>
      <c r="H31" s="53"/>
      <c r="I31" s="52" t="s">
        <v>17</v>
      </c>
      <c r="J31" s="54" t="s">
        <v>103</v>
      </c>
    </row>
    <row r="32" spans="1:10" ht="30" x14ac:dyDescent="0.25">
      <c r="A32" s="44">
        <v>22</v>
      </c>
      <c r="B32" s="39" t="s">
        <v>122</v>
      </c>
      <c r="C32" s="29" t="s">
        <v>63</v>
      </c>
      <c r="D32" s="46" t="s">
        <v>188</v>
      </c>
      <c r="E32" s="52">
        <v>3</v>
      </c>
      <c r="F32" s="52" t="s">
        <v>108</v>
      </c>
      <c r="G32" s="53"/>
      <c r="H32" s="53"/>
      <c r="I32" s="52" t="s">
        <v>17</v>
      </c>
      <c r="J32" s="54" t="s">
        <v>103</v>
      </c>
    </row>
    <row r="33" spans="1:10" ht="30" x14ac:dyDescent="0.25">
      <c r="A33" s="55">
        <v>23</v>
      </c>
      <c r="B33" s="39" t="s">
        <v>123</v>
      </c>
      <c r="C33" s="29" t="s">
        <v>63</v>
      </c>
      <c r="D33" s="46" t="s">
        <v>188</v>
      </c>
      <c r="E33" s="52">
        <v>6</v>
      </c>
      <c r="F33" s="52" t="s">
        <v>108</v>
      </c>
      <c r="G33" s="53"/>
      <c r="H33" s="53"/>
      <c r="I33" s="52" t="s">
        <v>17</v>
      </c>
      <c r="J33" s="54" t="s">
        <v>103</v>
      </c>
    </row>
    <row r="34" spans="1:10" ht="30" x14ac:dyDescent="0.25">
      <c r="A34" s="44">
        <v>24</v>
      </c>
      <c r="B34" s="39" t="s">
        <v>128</v>
      </c>
      <c r="C34" s="29" t="s">
        <v>63</v>
      </c>
      <c r="D34" s="46" t="s">
        <v>188</v>
      </c>
      <c r="E34" s="52">
        <v>8</v>
      </c>
      <c r="F34" s="52" t="s">
        <v>108</v>
      </c>
      <c r="G34" s="53"/>
      <c r="H34" s="53"/>
      <c r="I34" s="52" t="s">
        <v>17</v>
      </c>
      <c r="J34" s="54" t="s">
        <v>103</v>
      </c>
    </row>
    <row r="35" spans="1:10" ht="30" x14ac:dyDescent="0.25">
      <c r="A35" s="44">
        <v>25</v>
      </c>
      <c r="B35" s="39" t="s">
        <v>124</v>
      </c>
      <c r="C35" s="29" t="s">
        <v>63</v>
      </c>
      <c r="D35" s="46" t="s">
        <v>188</v>
      </c>
      <c r="E35" s="52">
        <v>5</v>
      </c>
      <c r="F35" s="52" t="s">
        <v>108</v>
      </c>
      <c r="G35" s="53"/>
      <c r="H35" s="53"/>
      <c r="I35" s="52" t="s">
        <v>17</v>
      </c>
      <c r="J35" s="54" t="s">
        <v>103</v>
      </c>
    </row>
    <row r="36" spans="1:10" ht="30" x14ac:dyDescent="0.25">
      <c r="A36" s="55">
        <v>26</v>
      </c>
      <c r="B36" s="39" t="s">
        <v>125</v>
      </c>
      <c r="C36" s="29" t="s">
        <v>63</v>
      </c>
      <c r="D36" s="46" t="s">
        <v>188</v>
      </c>
      <c r="E36" s="52">
        <v>3</v>
      </c>
      <c r="F36" s="52" t="s">
        <v>108</v>
      </c>
      <c r="G36" s="53"/>
      <c r="H36" s="53"/>
      <c r="I36" s="52" t="s">
        <v>17</v>
      </c>
      <c r="J36" s="54" t="s">
        <v>194</v>
      </c>
    </row>
    <row r="37" spans="1:10" ht="30" x14ac:dyDescent="0.25">
      <c r="A37" s="44">
        <v>27</v>
      </c>
      <c r="B37" s="39" t="s">
        <v>126</v>
      </c>
      <c r="C37" s="29" t="s">
        <v>63</v>
      </c>
      <c r="D37" s="46" t="s">
        <v>188</v>
      </c>
      <c r="E37" s="52">
        <v>4</v>
      </c>
      <c r="F37" s="52" t="s">
        <v>108</v>
      </c>
      <c r="G37" s="53"/>
      <c r="H37" s="53"/>
      <c r="I37" s="52" t="s">
        <v>17</v>
      </c>
      <c r="J37" s="54" t="s">
        <v>194</v>
      </c>
    </row>
    <row r="38" spans="1:10" ht="30" x14ac:dyDescent="0.25">
      <c r="A38" s="55">
        <v>28</v>
      </c>
      <c r="B38" s="39" t="s">
        <v>127</v>
      </c>
      <c r="C38" s="29" t="s">
        <v>63</v>
      </c>
      <c r="D38" s="46" t="s">
        <v>188</v>
      </c>
      <c r="E38" s="52">
        <v>4</v>
      </c>
      <c r="F38" s="52" t="s">
        <v>108</v>
      </c>
      <c r="G38" s="53"/>
      <c r="H38" s="53"/>
      <c r="I38" s="52" t="s">
        <v>17</v>
      </c>
      <c r="J38" s="54" t="s">
        <v>194</v>
      </c>
    </row>
    <row r="39" spans="1:10" ht="45" x14ac:dyDescent="0.25">
      <c r="A39" s="44">
        <v>29</v>
      </c>
      <c r="B39" s="39" t="s">
        <v>132</v>
      </c>
      <c r="C39" s="40" t="s">
        <v>225</v>
      </c>
      <c r="D39" s="46" t="s">
        <v>227</v>
      </c>
      <c r="E39" s="33">
        <v>1</v>
      </c>
      <c r="F39" s="33" t="s">
        <v>55</v>
      </c>
      <c r="G39" s="48">
        <v>27935000</v>
      </c>
      <c r="H39" s="53">
        <f>G39*E39</f>
        <v>27935000</v>
      </c>
      <c r="I39" s="33" t="s">
        <v>112</v>
      </c>
      <c r="J39" s="33" t="s">
        <v>205</v>
      </c>
    </row>
    <row r="40" spans="1:10" ht="30" x14ac:dyDescent="0.25">
      <c r="A40" s="55">
        <v>30</v>
      </c>
      <c r="B40" s="39" t="s">
        <v>129</v>
      </c>
      <c r="C40" s="29" t="s">
        <v>63</v>
      </c>
      <c r="D40" s="46" t="s">
        <v>188</v>
      </c>
      <c r="E40" s="52">
        <v>1</v>
      </c>
      <c r="F40" s="52" t="s">
        <v>108</v>
      </c>
      <c r="G40" s="53"/>
      <c r="H40" s="53"/>
      <c r="I40" s="52" t="s">
        <v>17</v>
      </c>
      <c r="J40" s="54" t="s">
        <v>101</v>
      </c>
    </row>
    <row r="41" spans="1:10" ht="30" x14ac:dyDescent="0.25">
      <c r="A41" s="44">
        <v>31</v>
      </c>
      <c r="B41" s="39" t="s">
        <v>133</v>
      </c>
      <c r="C41" s="29" t="s">
        <v>63</v>
      </c>
      <c r="D41" s="46" t="s">
        <v>188</v>
      </c>
      <c r="E41" s="52">
        <v>3</v>
      </c>
      <c r="F41" s="52" t="s">
        <v>108</v>
      </c>
      <c r="G41" s="53"/>
      <c r="H41" s="53"/>
      <c r="I41" s="52" t="s">
        <v>17</v>
      </c>
      <c r="J41" s="54" t="s">
        <v>101</v>
      </c>
    </row>
    <row r="42" spans="1:10" ht="30" x14ac:dyDescent="0.25">
      <c r="A42" s="55">
        <v>32</v>
      </c>
      <c r="B42" s="39" t="s">
        <v>134</v>
      </c>
      <c r="C42" s="29" t="s">
        <v>63</v>
      </c>
      <c r="D42" s="46" t="s">
        <v>188</v>
      </c>
      <c r="E42" s="52">
        <v>3</v>
      </c>
      <c r="F42" s="52" t="s">
        <v>108</v>
      </c>
      <c r="G42" s="53"/>
      <c r="H42" s="53"/>
      <c r="I42" s="52" t="s">
        <v>17</v>
      </c>
      <c r="J42" s="54" t="s">
        <v>101</v>
      </c>
    </row>
    <row r="43" spans="1:10" ht="30" x14ac:dyDescent="0.25">
      <c r="A43" s="44">
        <v>33</v>
      </c>
      <c r="B43" s="39" t="s">
        <v>135</v>
      </c>
      <c r="C43" s="29" t="s">
        <v>63</v>
      </c>
      <c r="D43" s="46" t="s">
        <v>188</v>
      </c>
      <c r="E43" s="52">
        <v>1</v>
      </c>
      <c r="F43" s="52" t="s">
        <v>108</v>
      </c>
      <c r="G43" s="53"/>
      <c r="H43" s="53"/>
      <c r="I43" s="52" t="s">
        <v>17</v>
      </c>
      <c r="J43" s="54" t="s">
        <v>101</v>
      </c>
    </row>
    <row r="44" spans="1:10" ht="30" x14ac:dyDescent="0.25">
      <c r="A44" s="55">
        <v>34</v>
      </c>
      <c r="B44" s="39" t="s">
        <v>136</v>
      </c>
      <c r="C44" s="29" t="s">
        <v>63</v>
      </c>
      <c r="D44" s="46" t="s">
        <v>188</v>
      </c>
      <c r="E44" s="52">
        <v>4</v>
      </c>
      <c r="F44" s="52" t="s">
        <v>108</v>
      </c>
      <c r="G44" s="53"/>
      <c r="H44" s="53"/>
      <c r="I44" s="52" t="s">
        <v>17</v>
      </c>
      <c r="J44" s="54" t="s">
        <v>101</v>
      </c>
    </row>
    <row r="45" spans="1:10" ht="177.75" customHeight="1" x14ac:dyDescent="0.25">
      <c r="A45" s="58">
        <v>35</v>
      </c>
      <c r="B45" s="52" t="s">
        <v>186</v>
      </c>
      <c r="C45" s="59" t="s">
        <v>50</v>
      </c>
      <c r="D45" s="52" t="s">
        <v>187</v>
      </c>
      <c r="E45" s="60">
        <v>1</v>
      </c>
      <c r="F45" s="60" t="s">
        <v>55</v>
      </c>
      <c r="G45" s="61">
        <v>125224</v>
      </c>
      <c r="H45" s="48">
        <f>G45*E45</f>
        <v>125224</v>
      </c>
      <c r="I45" s="62" t="s">
        <v>17</v>
      </c>
      <c r="J45" s="63" t="s">
        <v>101</v>
      </c>
    </row>
    <row r="46" spans="1:10" ht="45" x14ac:dyDescent="0.25">
      <c r="A46" s="44">
        <v>36</v>
      </c>
      <c r="B46" s="39" t="s">
        <v>189</v>
      </c>
      <c r="C46" s="40" t="s">
        <v>50</v>
      </c>
      <c r="D46" s="46" t="s">
        <v>190</v>
      </c>
      <c r="E46" s="33">
        <v>1</v>
      </c>
      <c r="F46" s="33" t="s">
        <v>55</v>
      </c>
      <c r="G46" s="48">
        <v>191870</v>
      </c>
      <c r="H46" s="48">
        <f>G46*E46</f>
        <v>191870</v>
      </c>
      <c r="I46" s="33" t="s">
        <v>17</v>
      </c>
      <c r="J46" s="33" t="s">
        <v>101</v>
      </c>
    </row>
    <row r="47" spans="1:10" ht="30" x14ac:dyDescent="0.25">
      <c r="A47" s="44">
        <v>37</v>
      </c>
      <c r="B47" s="39" t="s">
        <v>191</v>
      </c>
      <c r="C47" s="29" t="s">
        <v>63</v>
      </c>
      <c r="D47" s="46" t="s">
        <v>188</v>
      </c>
      <c r="E47" s="33">
        <v>1</v>
      </c>
      <c r="F47" s="33" t="s">
        <v>108</v>
      </c>
      <c r="G47" s="48"/>
      <c r="H47" s="48"/>
      <c r="I47" s="33" t="s">
        <v>17</v>
      </c>
      <c r="J47" s="33" t="s">
        <v>101</v>
      </c>
    </row>
    <row r="48" spans="1:10" ht="177.75" customHeight="1" x14ac:dyDescent="0.25">
      <c r="A48" s="58">
        <v>38</v>
      </c>
      <c r="B48" s="52" t="s">
        <v>192</v>
      </c>
      <c r="C48" s="59" t="s">
        <v>50</v>
      </c>
      <c r="D48" s="52" t="s">
        <v>193</v>
      </c>
      <c r="E48" s="60">
        <v>1</v>
      </c>
      <c r="F48" s="60" t="s">
        <v>55</v>
      </c>
      <c r="G48" s="61">
        <v>97322</v>
      </c>
      <c r="H48" s="48">
        <f t="shared" ref="H48:H50" si="7">G48*E48</f>
        <v>97322</v>
      </c>
      <c r="I48" s="62" t="s">
        <v>17</v>
      </c>
      <c r="J48" s="63" t="s">
        <v>194</v>
      </c>
    </row>
    <row r="49" spans="1:10" ht="30" x14ac:dyDescent="0.25">
      <c r="A49" s="44">
        <v>39</v>
      </c>
      <c r="B49" s="39" t="s">
        <v>196</v>
      </c>
      <c r="C49" s="29" t="s">
        <v>63</v>
      </c>
      <c r="D49" s="46" t="s">
        <v>197</v>
      </c>
      <c r="E49" s="33">
        <v>180</v>
      </c>
      <c r="F49" s="33" t="s">
        <v>198</v>
      </c>
      <c r="G49" s="48">
        <v>240</v>
      </c>
      <c r="H49" s="48">
        <f t="shared" si="7"/>
        <v>43200</v>
      </c>
      <c r="I49" s="33" t="s">
        <v>17</v>
      </c>
      <c r="J49" s="33" t="s">
        <v>194</v>
      </c>
    </row>
    <row r="50" spans="1:10" ht="30" x14ac:dyDescent="0.25">
      <c r="A50" s="58">
        <v>40</v>
      </c>
      <c r="B50" s="39" t="s">
        <v>199</v>
      </c>
      <c r="C50" s="29" t="s">
        <v>63</v>
      </c>
      <c r="D50" s="46" t="s">
        <v>200</v>
      </c>
      <c r="E50" s="33">
        <v>310</v>
      </c>
      <c r="F50" s="33" t="s">
        <v>198</v>
      </c>
      <c r="G50" s="67">
        <v>159</v>
      </c>
      <c r="H50" s="67">
        <f t="shared" si="7"/>
        <v>49290</v>
      </c>
      <c r="I50" s="33" t="s">
        <v>17</v>
      </c>
      <c r="J50" s="33" t="s">
        <v>194</v>
      </c>
    </row>
    <row r="51" spans="1:10" ht="30" x14ac:dyDescent="0.25">
      <c r="A51" s="44">
        <v>41</v>
      </c>
      <c r="B51" s="39" t="s">
        <v>201</v>
      </c>
      <c r="C51" s="29" t="s">
        <v>63</v>
      </c>
      <c r="D51" s="46" t="s">
        <v>188</v>
      </c>
      <c r="E51" s="33">
        <v>1</v>
      </c>
      <c r="F51" s="33" t="s">
        <v>202</v>
      </c>
      <c r="G51" s="67"/>
      <c r="H51" s="67"/>
      <c r="I51" s="33" t="s">
        <v>17</v>
      </c>
      <c r="J51" s="33" t="s">
        <v>194</v>
      </c>
    </row>
    <row r="52" spans="1:10" ht="63" x14ac:dyDescent="0.25">
      <c r="A52" s="58">
        <v>42</v>
      </c>
      <c r="B52" s="52" t="s">
        <v>206</v>
      </c>
      <c r="C52" s="59" t="s">
        <v>50</v>
      </c>
      <c r="D52" s="52" t="s">
        <v>207</v>
      </c>
      <c r="E52" s="60">
        <v>1</v>
      </c>
      <c r="F52" s="60" t="s">
        <v>202</v>
      </c>
      <c r="G52" s="64">
        <v>315825.89</v>
      </c>
      <c r="H52" s="64">
        <f t="shared" ref="H52:H56" si="8">G52*E52</f>
        <v>315825.89</v>
      </c>
      <c r="I52" s="62" t="s">
        <v>17</v>
      </c>
      <c r="J52" s="63" t="s">
        <v>205</v>
      </c>
    </row>
    <row r="53" spans="1:10" ht="63" x14ac:dyDescent="0.25">
      <c r="A53" s="55">
        <v>43</v>
      </c>
      <c r="B53" s="65" t="s">
        <v>208</v>
      </c>
      <c r="C53" s="52" t="s">
        <v>50</v>
      </c>
      <c r="D53" s="52" t="s">
        <v>209</v>
      </c>
      <c r="E53" s="52">
        <v>203</v>
      </c>
      <c r="F53" s="52" t="s">
        <v>202</v>
      </c>
      <c r="G53" s="66">
        <f>1980/1.12</f>
        <v>1767.8571428571427</v>
      </c>
      <c r="H53" s="64">
        <f t="shared" si="8"/>
        <v>358874.99999999994</v>
      </c>
      <c r="I53" s="52" t="s">
        <v>17</v>
      </c>
      <c r="J53" s="54" t="s">
        <v>205</v>
      </c>
    </row>
    <row r="54" spans="1:10" ht="94.5" x14ac:dyDescent="0.25">
      <c r="A54" s="55">
        <v>44</v>
      </c>
      <c r="B54" s="65" t="s">
        <v>212</v>
      </c>
      <c r="C54" s="52" t="s">
        <v>50</v>
      </c>
      <c r="D54" s="52" t="s">
        <v>213</v>
      </c>
      <c r="E54" s="52">
        <v>1</v>
      </c>
      <c r="F54" s="52" t="s">
        <v>55</v>
      </c>
      <c r="G54" s="66">
        <v>847211</v>
      </c>
      <c r="H54" s="64">
        <f t="shared" si="8"/>
        <v>847211</v>
      </c>
      <c r="I54" s="52" t="s">
        <v>17</v>
      </c>
      <c r="J54" s="54" t="s">
        <v>205</v>
      </c>
    </row>
    <row r="55" spans="1:10" ht="63" x14ac:dyDescent="0.25">
      <c r="A55" s="58">
        <v>45</v>
      </c>
      <c r="B55" s="52" t="s">
        <v>214</v>
      </c>
      <c r="C55" s="59" t="s">
        <v>50</v>
      </c>
      <c r="D55" s="52" t="s">
        <v>215</v>
      </c>
      <c r="E55" s="60">
        <v>1</v>
      </c>
      <c r="F55" s="60" t="s">
        <v>202</v>
      </c>
      <c r="G55" s="64">
        <v>85371.43</v>
      </c>
      <c r="H55" s="64">
        <f t="shared" si="8"/>
        <v>85371.43</v>
      </c>
      <c r="I55" s="62" t="s">
        <v>17</v>
      </c>
      <c r="J55" s="63" t="s">
        <v>216</v>
      </c>
    </row>
    <row r="56" spans="1:10" ht="63" x14ac:dyDescent="0.25">
      <c r="A56" s="58">
        <v>46</v>
      </c>
      <c r="B56" s="52" t="s">
        <v>221</v>
      </c>
      <c r="C56" s="59" t="s">
        <v>50</v>
      </c>
      <c r="D56" s="52" t="s">
        <v>220</v>
      </c>
      <c r="E56" s="60">
        <v>60</v>
      </c>
      <c r="F56" s="60" t="s">
        <v>198</v>
      </c>
      <c r="G56" s="64">
        <v>3000</v>
      </c>
      <c r="H56" s="64">
        <f t="shared" si="8"/>
        <v>180000</v>
      </c>
      <c r="I56" s="62" t="s">
        <v>17</v>
      </c>
      <c r="J56" s="63" t="s">
        <v>216</v>
      </c>
    </row>
    <row r="57" spans="1:10" ht="78.75" x14ac:dyDescent="0.25">
      <c r="A57" s="58">
        <v>47</v>
      </c>
      <c r="B57" s="52" t="s">
        <v>222</v>
      </c>
      <c r="C57" s="59" t="s">
        <v>47</v>
      </c>
      <c r="D57" s="52" t="s">
        <v>223</v>
      </c>
      <c r="E57" s="60">
        <v>4</v>
      </c>
      <c r="F57" s="60" t="s">
        <v>202</v>
      </c>
      <c r="G57" s="64">
        <f>1375000/1.12</f>
        <v>1227678.5714285714</v>
      </c>
      <c r="H57" s="64">
        <f>G57*E57</f>
        <v>4910714.2857142854</v>
      </c>
      <c r="I57" s="62" t="s">
        <v>29</v>
      </c>
      <c r="J57" s="63" t="s">
        <v>205</v>
      </c>
    </row>
    <row r="58" spans="1:10" ht="43.5" customHeight="1" x14ac:dyDescent="0.25">
      <c r="A58" s="58">
        <v>48</v>
      </c>
      <c r="B58" s="52" t="s">
        <v>224</v>
      </c>
      <c r="C58" s="59" t="s">
        <v>50</v>
      </c>
      <c r="D58" s="52" t="s">
        <v>188</v>
      </c>
      <c r="E58" s="60">
        <v>1</v>
      </c>
      <c r="F58" s="60" t="s">
        <v>55</v>
      </c>
      <c r="G58" s="64"/>
      <c r="H58" s="64"/>
      <c r="I58" s="62" t="s">
        <v>17</v>
      </c>
      <c r="J58" s="63" t="s">
        <v>216</v>
      </c>
    </row>
    <row r="59" spans="1:10" ht="94.5" x14ac:dyDescent="0.25">
      <c r="A59" s="58">
        <v>49</v>
      </c>
      <c r="B59" s="52" t="s">
        <v>228</v>
      </c>
      <c r="C59" s="40" t="s">
        <v>225</v>
      </c>
      <c r="D59" s="52" t="s">
        <v>226</v>
      </c>
      <c r="E59" s="60">
        <v>1</v>
      </c>
      <c r="F59" s="60" t="s">
        <v>55</v>
      </c>
      <c r="G59" s="64">
        <f>49500000/1.12</f>
        <v>44196428.571428567</v>
      </c>
      <c r="H59" s="64">
        <f>G59</f>
        <v>44196428.571428567</v>
      </c>
      <c r="I59" s="62" t="s">
        <v>29</v>
      </c>
      <c r="J59" s="63" t="s">
        <v>205</v>
      </c>
    </row>
    <row r="60" spans="1:10" ht="31.5" x14ac:dyDescent="0.25">
      <c r="A60" s="58">
        <v>50</v>
      </c>
      <c r="B60" s="52" t="s">
        <v>229</v>
      </c>
      <c r="C60" s="59" t="s">
        <v>47</v>
      </c>
      <c r="D60" s="52" t="s">
        <v>188</v>
      </c>
      <c r="E60" s="60">
        <v>1</v>
      </c>
      <c r="F60" s="60" t="s">
        <v>202</v>
      </c>
      <c r="G60" s="64"/>
      <c r="H60" s="64"/>
      <c r="I60" s="62" t="s">
        <v>29</v>
      </c>
      <c r="J60" s="63" t="s">
        <v>216</v>
      </c>
    </row>
    <row r="61" spans="1:10" ht="31.5" x14ac:dyDescent="0.25">
      <c r="A61" s="58">
        <v>51</v>
      </c>
      <c r="B61" s="52" t="s">
        <v>230</v>
      </c>
      <c r="C61" s="59" t="s">
        <v>47</v>
      </c>
      <c r="D61" s="52" t="s">
        <v>299</v>
      </c>
      <c r="E61" s="60">
        <v>1</v>
      </c>
      <c r="F61" s="60" t="s">
        <v>202</v>
      </c>
      <c r="G61" s="53">
        <v>2178620.54</v>
      </c>
      <c r="H61" s="64">
        <f t="shared" ref="H61:H67" si="9">G61*E61</f>
        <v>2178620.54</v>
      </c>
      <c r="I61" s="62" t="s">
        <v>29</v>
      </c>
      <c r="J61" s="63" t="s">
        <v>272</v>
      </c>
    </row>
    <row r="62" spans="1:10" ht="31.5" x14ac:dyDescent="0.25">
      <c r="A62" s="58">
        <v>52</v>
      </c>
      <c r="B62" s="52" t="s">
        <v>231</v>
      </c>
      <c r="C62" s="59" t="s">
        <v>47</v>
      </c>
      <c r="D62" s="52" t="s">
        <v>232</v>
      </c>
      <c r="E62" s="60">
        <v>6</v>
      </c>
      <c r="F62" s="60" t="s">
        <v>55</v>
      </c>
      <c r="G62" s="64">
        <v>1010214.28</v>
      </c>
      <c r="H62" s="64">
        <f t="shared" si="9"/>
        <v>6061285.6799999997</v>
      </c>
      <c r="I62" s="62" t="s">
        <v>29</v>
      </c>
      <c r="J62" s="63" t="s">
        <v>216</v>
      </c>
    </row>
    <row r="63" spans="1:10" ht="31.5" x14ac:dyDescent="0.25">
      <c r="A63" s="58">
        <v>53</v>
      </c>
      <c r="B63" s="52" t="s">
        <v>233</v>
      </c>
      <c r="C63" s="59" t="s">
        <v>35</v>
      </c>
      <c r="D63" s="52" t="s">
        <v>234</v>
      </c>
      <c r="E63" s="60">
        <v>44</v>
      </c>
      <c r="F63" s="60" t="s">
        <v>235</v>
      </c>
      <c r="G63" s="64">
        <v>14800</v>
      </c>
      <c r="H63" s="64">
        <f t="shared" si="9"/>
        <v>651200</v>
      </c>
      <c r="I63" s="62" t="s">
        <v>29</v>
      </c>
      <c r="J63" s="63" t="s">
        <v>216</v>
      </c>
    </row>
    <row r="64" spans="1:10" ht="31.5" x14ac:dyDescent="0.25">
      <c r="A64" s="58">
        <v>54</v>
      </c>
      <c r="B64" s="52" t="s">
        <v>258</v>
      </c>
      <c r="C64" s="68" t="s">
        <v>237</v>
      </c>
      <c r="D64" s="52" t="s">
        <v>300</v>
      </c>
      <c r="E64" s="52">
        <v>1</v>
      </c>
      <c r="F64" s="52" t="s">
        <v>202</v>
      </c>
      <c r="G64" s="53">
        <v>712946.43</v>
      </c>
      <c r="H64" s="64">
        <f t="shared" si="9"/>
        <v>712946.43</v>
      </c>
      <c r="I64" s="70" t="s">
        <v>29</v>
      </c>
      <c r="J64" s="71" t="s">
        <v>272</v>
      </c>
    </row>
    <row r="65" spans="1:10 16384:16384" ht="31.5" x14ac:dyDescent="0.25">
      <c r="A65" s="58">
        <v>55</v>
      </c>
      <c r="B65" s="52" t="s">
        <v>260</v>
      </c>
      <c r="C65" s="68" t="s">
        <v>237</v>
      </c>
      <c r="D65" s="69" t="s">
        <v>261</v>
      </c>
      <c r="E65" s="52">
        <v>1</v>
      </c>
      <c r="F65" s="52" t="s">
        <v>202</v>
      </c>
      <c r="G65" s="64">
        <v>282053.57</v>
      </c>
      <c r="H65" s="64">
        <f t="shared" si="9"/>
        <v>282053.57</v>
      </c>
      <c r="I65" s="70" t="s">
        <v>29</v>
      </c>
      <c r="J65" s="71" t="s">
        <v>216</v>
      </c>
    </row>
    <row r="66" spans="1:10 16384:16384" ht="31.5" x14ac:dyDescent="0.25">
      <c r="A66" s="58">
        <v>56</v>
      </c>
      <c r="B66" s="52" t="s">
        <v>259</v>
      </c>
      <c r="C66" s="68" t="s">
        <v>237</v>
      </c>
      <c r="D66" s="69" t="s">
        <v>262</v>
      </c>
      <c r="E66" s="52">
        <v>1</v>
      </c>
      <c r="F66" s="52" t="s">
        <v>202</v>
      </c>
      <c r="G66" s="64">
        <v>78125</v>
      </c>
      <c r="H66" s="64">
        <f t="shared" si="9"/>
        <v>78125</v>
      </c>
      <c r="I66" s="70" t="s">
        <v>29</v>
      </c>
      <c r="J66" s="71" t="s">
        <v>216</v>
      </c>
    </row>
    <row r="67" spans="1:10 16384:16384" ht="31.5" x14ac:dyDescent="0.25">
      <c r="A67" s="58">
        <v>57</v>
      </c>
      <c r="B67" s="52" t="s">
        <v>236</v>
      </c>
      <c r="C67" s="68" t="s">
        <v>237</v>
      </c>
      <c r="D67" s="69" t="s">
        <v>238</v>
      </c>
      <c r="E67" s="72">
        <v>4</v>
      </c>
      <c r="F67" s="52" t="s">
        <v>202</v>
      </c>
      <c r="G67" s="53">
        <v>228439</v>
      </c>
      <c r="H67" s="53">
        <f t="shared" si="9"/>
        <v>913756</v>
      </c>
      <c r="I67" s="70" t="s">
        <v>29</v>
      </c>
      <c r="J67" s="71" t="s">
        <v>263</v>
      </c>
    </row>
    <row r="68" spans="1:10 16384:16384" ht="31.5" x14ac:dyDescent="0.25">
      <c r="A68" s="58">
        <v>58</v>
      </c>
      <c r="B68" s="72" t="s">
        <v>239</v>
      </c>
      <c r="C68" s="68" t="s">
        <v>237</v>
      </c>
      <c r="D68" s="69" t="s">
        <v>240</v>
      </c>
      <c r="E68" s="52">
        <v>1</v>
      </c>
      <c r="F68" s="52" t="s">
        <v>202</v>
      </c>
      <c r="G68" s="73">
        <v>214642</v>
      </c>
      <c r="H68" s="53">
        <f t="shared" ref="H68:H71" si="10">G68*E68</f>
        <v>214642</v>
      </c>
      <c r="I68" s="70" t="s">
        <v>29</v>
      </c>
      <c r="J68" s="71" t="s">
        <v>263</v>
      </c>
    </row>
    <row r="69" spans="1:10 16384:16384" ht="47.25" x14ac:dyDescent="0.25">
      <c r="A69" s="58">
        <v>59</v>
      </c>
      <c r="B69" s="72" t="s">
        <v>241</v>
      </c>
      <c r="C69" s="68" t="s">
        <v>237</v>
      </c>
      <c r="D69" s="69" t="s">
        <v>242</v>
      </c>
      <c r="E69" s="52">
        <v>3</v>
      </c>
      <c r="F69" s="52" t="s">
        <v>202</v>
      </c>
      <c r="G69" s="73">
        <v>40769</v>
      </c>
      <c r="H69" s="53">
        <f t="shared" si="10"/>
        <v>122307</v>
      </c>
      <c r="I69" s="70" t="s">
        <v>29</v>
      </c>
      <c r="J69" s="71" t="s">
        <v>263</v>
      </c>
    </row>
    <row r="70" spans="1:10 16384:16384" ht="31.5" x14ac:dyDescent="0.25">
      <c r="A70" s="58">
        <v>60</v>
      </c>
      <c r="B70" s="72" t="s">
        <v>243</v>
      </c>
      <c r="C70" s="68" t="s">
        <v>237</v>
      </c>
      <c r="D70" s="69" t="s">
        <v>244</v>
      </c>
      <c r="E70" s="52">
        <v>1</v>
      </c>
      <c r="F70" s="52" t="s">
        <v>202</v>
      </c>
      <c r="G70" s="73">
        <v>130980</v>
      </c>
      <c r="H70" s="53">
        <f t="shared" si="10"/>
        <v>130980</v>
      </c>
      <c r="I70" s="70" t="s">
        <v>29</v>
      </c>
      <c r="J70" s="71" t="s">
        <v>263</v>
      </c>
    </row>
    <row r="71" spans="1:10 16384:16384" ht="31.5" x14ac:dyDescent="0.25">
      <c r="A71" s="58">
        <v>61</v>
      </c>
      <c r="B71" s="72" t="s">
        <v>245</v>
      </c>
      <c r="C71" s="68" t="s">
        <v>237</v>
      </c>
      <c r="D71" s="69" t="s">
        <v>264</v>
      </c>
      <c r="E71" s="52">
        <v>2</v>
      </c>
      <c r="F71" s="52" t="s">
        <v>202</v>
      </c>
      <c r="G71" s="73">
        <v>141069</v>
      </c>
      <c r="H71" s="53">
        <f t="shared" si="10"/>
        <v>282138</v>
      </c>
      <c r="I71" s="70" t="s">
        <v>29</v>
      </c>
      <c r="J71" s="71" t="s">
        <v>263</v>
      </c>
    </row>
    <row r="72" spans="1:10 16384:16384" ht="31.5" x14ac:dyDescent="0.25">
      <c r="A72" s="58">
        <v>62</v>
      </c>
      <c r="B72" s="72" t="s">
        <v>246</v>
      </c>
      <c r="C72" s="68" t="s">
        <v>237</v>
      </c>
      <c r="D72" s="69" t="s">
        <v>247</v>
      </c>
      <c r="E72" s="52">
        <v>3</v>
      </c>
      <c r="F72" s="52" t="s">
        <v>202</v>
      </c>
      <c r="G72" s="73">
        <v>422892</v>
      </c>
      <c r="H72" s="53">
        <f>G72*E72</f>
        <v>1268676</v>
      </c>
      <c r="I72" s="70" t="s">
        <v>29</v>
      </c>
      <c r="J72" s="71" t="s">
        <v>263</v>
      </c>
    </row>
    <row r="73" spans="1:10 16384:16384" ht="31.5" x14ac:dyDescent="0.25">
      <c r="A73" s="58">
        <v>63</v>
      </c>
      <c r="B73" s="72" t="s">
        <v>248</v>
      </c>
      <c r="C73" s="68" t="s">
        <v>237</v>
      </c>
      <c r="D73" s="69" t="s">
        <v>249</v>
      </c>
      <c r="E73" s="52">
        <v>1</v>
      </c>
      <c r="F73" s="52" t="s">
        <v>202</v>
      </c>
      <c r="G73" s="73">
        <v>203727</v>
      </c>
      <c r="H73" s="53">
        <f t="shared" ref="H73:H77" si="11">G73*E73</f>
        <v>203727</v>
      </c>
      <c r="I73" s="70" t="s">
        <v>29</v>
      </c>
      <c r="J73" s="71" t="s">
        <v>263</v>
      </c>
    </row>
    <row r="74" spans="1:10 16384:16384" ht="43.5" customHeight="1" x14ac:dyDescent="0.25">
      <c r="A74" s="58">
        <v>64</v>
      </c>
      <c r="B74" s="72" t="s">
        <v>250</v>
      </c>
      <c r="C74" s="68" t="s">
        <v>237</v>
      </c>
      <c r="D74" s="69" t="s">
        <v>251</v>
      </c>
      <c r="E74" s="52">
        <v>4</v>
      </c>
      <c r="F74" s="52" t="s">
        <v>202</v>
      </c>
      <c r="G74" s="73">
        <v>133930</v>
      </c>
      <c r="H74" s="53">
        <f>G74*E74</f>
        <v>535720</v>
      </c>
      <c r="I74" s="70" t="s">
        <v>29</v>
      </c>
      <c r="J74" s="71" t="s">
        <v>263</v>
      </c>
    </row>
    <row r="75" spans="1:10 16384:16384" ht="31.5" x14ac:dyDescent="0.25">
      <c r="A75" s="58">
        <v>65</v>
      </c>
      <c r="B75" s="72" t="s">
        <v>252</v>
      </c>
      <c r="C75" s="68" t="s">
        <v>237</v>
      </c>
      <c r="D75" s="69" t="s">
        <v>253</v>
      </c>
      <c r="E75" s="52">
        <v>2</v>
      </c>
      <c r="F75" s="52" t="s">
        <v>202</v>
      </c>
      <c r="G75" s="73">
        <v>130685</v>
      </c>
      <c r="H75" s="53">
        <f t="shared" si="11"/>
        <v>261370</v>
      </c>
      <c r="I75" s="70" t="s">
        <v>29</v>
      </c>
      <c r="J75" s="71" t="s">
        <v>263</v>
      </c>
    </row>
    <row r="76" spans="1:10 16384:16384" ht="31.5" x14ac:dyDescent="0.25">
      <c r="A76" s="58">
        <v>66</v>
      </c>
      <c r="B76" s="72" t="s">
        <v>254</v>
      </c>
      <c r="C76" s="68" t="s">
        <v>237</v>
      </c>
      <c r="D76" s="69" t="s">
        <v>255</v>
      </c>
      <c r="E76" s="52">
        <v>3</v>
      </c>
      <c r="F76" s="52" t="s">
        <v>202</v>
      </c>
      <c r="G76" s="73">
        <v>52816.800000000003</v>
      </c>
      <c r="H76" s="53">
        <f t="shared" si="11"/>
        <v>158450.40000000002</v>
      </c>
      <c r="I76" s="70" t="s">
        <v>29</v>
      </c>
      <c r="J76" s="71" t="s">
        <v>263</v>
      </c>
    </row>
    <row r="77" spans="1:10 16384:16384" ht="31.5" x14ac:dyDescent="0.25">
      <c r="A77" s="58">
        <v>67</v>
      </c>
      <c r="B77" s="72" t="s">
        <v>256</v>
      </c>
      <c r="C77" s="68" t="s">
        <v>237</v>
      </c>
      <c r="D77" s="69" t="s">
        <v>257</v>
      </c>
      <c r="E77" s="52">
        <v>1</v>
      </c>
      <c r="F77" s="52" t="s">
        <v>202</v>
      </c>
      <c r="G77" s="73">
        <v>1116280</v>
      </c>
      <c r="H77" s="53">
        <f t="shared" si="11"/>
        <v>1116280</v>
      </c>
      <c r="I77" s="70" t="s">
        <v>29</v>
      </c>
      <c r="J77" s="71" t="s">
        <v>263</v>
      </c>
    </row>
    <row r="78" spans="1:10 16384:16384" ht="60" x14ac:dyDescent="0.25">
      <c r="A78" s="44">
        <v>68</v>
      </c>
      <c r="B78" s="39" t="s">
        <v>268</v>
      </c>
      <c r="C78" s="40" t="s">
        <v>225</v>
      </c>
      <c r="D78" s="46" t="s">
        <v>269</v>
      </c>
      <c r="E78" s="33">
        <v>1</v>
      </c>
      <c r="F78" s="33" t="s">
        <v>55</v>
      </c>
      <c r="G78" s="48">
        <v>22736607.140000001</v>
      </c>
      <c r="H78" s="53">
        <f>G78*E78</f>
        <v>22736607.140000001</v>
      </c>
      <c r="I78" s="33" t="s">
        <v>112</v>
      </c>
      <c r="J78" s="33" t="s">
        <v>265</v>
      </c>
    </row>
    <row r="79" spans="1:10 16384:16384" s="9" customFormat="1" ht="31.5" x14ac:dyDescent="0.25">
      <c r="A79" s="58">
        <v>69</v>
      </c>
      <c r="B79" s="74" t="s">
        <v>276</v>
      </c>
      <c r="C79" s="68" t="s">
        <v>237</v>
      </c>
      <c r="D79" s="74" t="s">
        <v>277</v>
      </c>
      <c r="E79" s="60">
        <v>3</v>
      </c>
      <c r="F79" s="60" t="s">
        <v>278</v>
      </c>
      <c r="G79" s="75">
        <v>121381</v>
      </c>
      <c r="H79" s="75">
        <f t="shared" ref="H79:H95" si="12">G79*E79</f>
        <v>364143</v>
      </c>
      <c r="I79" s="62" t="s">
        <v>17</v>
      </c>
      <c r="J79" s="76" t="s">
        <v>272</v>
      </c>
      <c r="XFD79" s="77">
        <f t="shared" ref="XFD79:XFD88" si="13">SUM(A79:XFC79)</f>
        <v>485596</v>
      </c>
    </row>
    <row r="80" spans="1:10 16384:16384" s="9" customFormat="1" ht="31.5" x14ac:dyDescent="0.25">
      <c r="A80" s="44">
        <v>70</v>
      </c>
      <c r="B80" s="74" t="s">
        <v>279</v>
      </c>
      <c r="C80" s="68" t="s">
        <v>237</v>
      </c>
      <c r="D80" s="74" t="s">
        <v>280</v>
      </c>
      <c r="E80" s="60">
        <v>3</v>
      </c>
      <c r="F80" s="60" t="s">
        <v>278</v>
      </c>
      <c r="G80" s="75">
        <v>53061</v>
      </c>
      <c r="H80" s="75">
        <f t="shared" si="12"/>
        <v>159183</v>
      </c>
      <c r="I80" s="62" t="s">
        <v>17</v>
      </c>
      <c r="J80" s="76" t="s">
        <v>272</v>
      </c>
      <c r="XFD80" s="77">
        <f t="shared" si="13"/>
        <v>212317</v>
      </c>
    </row>
    <row r="81" spans="1:10 16384:16384" s="9" customFormat="1" ht="31.5" x14ac:dyDescent="0.25">
      <c r="A81" s="58">
        <v>71</v>
      </c>
      <c r="B81" s="74" t="s">
        <v>281</v>
      </c>
      <c r="C81" s="68" t="s">
        <v>237</v>
      </c>
      <c r="D81" s="74" t="s">
        <v>282</v>
      </c>
      <c r="E81" s="60">
        <v>1</v>
      </c>
      <c r="F81" s="60" t="s">
        <v>278</v>
      </c>
      <c r="G81" s="75">
        <v>326189</v>
      </c>
      <c r="H81" s="75">
        <f t="shared" si="12"/>
        <v>326189</v>
      </c>
      <c r="I81" s="62" t="s">
        <v>17</v>
      </c>
      <c r="J81" s="76" t="s">
        <v>272</v>
      </c>
      <c r="XFD81" s="77">
        <f t="shared" si="13"/>
        <v>652450</v>
      </c>
    </row>
    <row r="82" spans="1:10 16384:16384" s="9" customFormat="1" ht="31.5" x14ac:dyDescent="0.25">
      <c r="A82" s="44">
        <v>72</v>
      </c>
      <c r="B82" s="74" t="s">
        <v>283</v>
      </c>
      <c r="C82" s="68" t="s">
        <v>237</v>
      </c>
      <c r="D82" s="74" t="s">
        <v>284</v>
      </c>
      <c r="E82" s="60">
        <v>1</v>
      </c>
      <c r="F82" s="60" t="s">
        <v>278</v>
      </c>
      <c r="G82" s="75">
        <v>277828</v>
      </c>
      <c r="H82" s="75">
        <f t="shared" si="12"/>
        <v>277828</v>
      </c>
      <c r="I82" s="62" t="s">
        <v>17</v>
      </c>
      <c r="J82" s="76" t="s">
        <v>272</v>
      </c>
      <c r="XFD82" s="77">
        <f t="shared" si="13"/>
        <v>555729</v>
      </c>
    </row>
    <row r="83" spans="1:10 16384:16384" s="9" customFormat="1" ht="31.5" x14ac:dyDescent="0.25">
      <c r="A83" s="58">
        <v>73</v>
      </c>
      <c r="B83" s="74" t="s">
        <v>285</v>
      </c>
      <c r="C83" s="68" t="s">
        <v>237</v>
      </c>
      <c r="D83" s="74" t="s">
        <v>286</v>
      </c>
      <c r="E83" s="60">
        <v>3</v>
      </c>
      <c r="F83" s="60" t="s">
        <v>278</v>
      </c>
      <c r="G83" s="75">
        <v>64309</v>
      </c>
      <c r="H83" s="75">
        <f t="shared" si="12"/>
        <v>192927</v>
      </c>
      <c r="I83" s="62" t="s">
        <v>17</v>
      </c>
      <c r="J83" s="76" t="s">
        <v>272</v>
      </c>
      <c r="XFD83" s="77">
        <f t="shared" si="13"/>
        <v>257312</v>
      </c>
    </row>
    <row r="84" spans="1:10 16384:16384" s="9" customFormat="1" ht="31.5" x14ac:dyDescent="0.25">
      <c r="A84" s="44">
        <v>74</v>
      </c>
      <c r="B84" s="74" t="s">
        <v>287</v>
      </c>
      <c r="C84" s="68" t="s">
        <v>237</v>
      </c>
      <c r="D84" s="74" t="s">
        <v>288</v>
      </c>
      <c r="E84" s="60">
        <v>2</v>
      </c>
      <c r="F84" s="60" t="s">
        <v>278</v>
      </c>
      <c r="G84" s="75">
        <v>62628</v>
      </c>
      <c r="H84" s="75">
        <f t="shared" si="12"/>
        <v>125256</v>
      </c>
      <c r="I84" s="62" t="s">
        <v>17</v>
      </c>
      <c r="J84" s="76" t="s">
        <v>272</v>
      </c>
      <c r="XFD84" s="77">
        <f t="shared" si="13"/>
        <v>187960</v>
      </c>
    </row>
    <row r="85" spans="1:10 16384:16384" s="9" customFormat="1" ht="31.5" x14ac:dyDescent="0.25">
      <c r="A85" s="58">
        <v>75</v>
      </c>
      <c r="B85" s="74" t="s">
        <v>289</v>
      </c>
      <c r="C85" s="68" t="s">
        <v>237</v>
      </c>
      <c r="D85" s="74" t="s">
        <v>290</v>
      </c>
      <c r="E85" s="60">
        <v>1</v>
      </c>
      <c r="F85" s="60" t="s">
        <v>278</v>
      </c>
      <c r="G85" s="75">
        <v>62054</v>
      </c>
      <c r="H85" s="75">
        <f t="shared" si="12"/>
        <v>62054</v>
      </c>
      <c r="I85" s="62" t="s">
        <v>17</v>
      </c>
      <c r="J85" s="76" t="s">
        <v>272</v>
      </c>
      <c r="XFD85" s="77">
        <f t="shared" si="13"/>
        <v>124184</v>
      </c>
    </row>
    <row r="86" spans="1:10 16384:16384" s="9" customFormat="1" ht="31.5" x14ac:dyDescent="0.25">
      <c r="A86" s="44">
        <v>76</v>
      </c>
      <c r="B86" s="74" t="s">
        <v>291</v>
      </c>
      <c r="C86" s="68" t="s">
        <v>237</v>
      </c>
      <c r="D86" s="74" t="s">
        <v>292</v>
      </c>
      <c r="E86" s="60">
        <v>4</v>
      </c>
      <c r="F86" s="60" t="s">
        <v>278</v>
      </c>
      <c r="G86" s="75">
        <v>84730</v>
      </c>
      <c r="H86" s="75">
        <f t="shared" si="12"/>
        <v>338920</v>
      </c>
      <c r="I86" s="62" t="s">
        <v>17</v>
      </c>
      <c r="J86" s="76" t="s">
        <v>272</v>
      </c>
      <c r="XFD86" s="77">
        <f t="shared" si="13"/>
        <v>423730</v>
      </c>
    </row>
    <row r="87" spans="1:10 16384:16384" s="9" customFormat="1" ht="31.5" x14ac:dyDescent="0.25">
      <c r="A87" s="58">
        <v>77</v>
      </c>
      <c r="B87" s="74" t="s">
        <v>293</v>
      </c>
      <c r="C87" s="68" t="s">
        <v>237</v>
      </c>
      <c r="D87" s="74" t="s">
        <v>294</v>
      </c>
      <c r="E87" s="60">
        <v>4</v>
      </c>
      <c r="F87" s="60" t="s">
        <v>278</v>
      </c>
      <c r="G87" s="75">
        <v>30053</v>
      </c>
      <c r="H87" s="75">
        <f t="shared" si="12"/>
        <v>120212</v>
      </c>
      <c r="I87" s="62" t="s">
        <v>17</v>
      </c>
      <c r="J87" s="76" t="s">
        <v>272</v>
      </c>
      <c r="XFD87" s="77">
        <f t="shared" si="13"/>
        <v>150346</v>
      </c>
    </row>
    <row r="88" spans="1:10 16384:16384" s="9" customFormat="1" ht="31.5" x14ac:dyDescent="0.25">
      <c r="A88" s="44">
        <v>78</v>
      </c>
      <c r="B88" s="74" t="s">
        <v>295</v>
      </c>
      <c r="C88" s="68" t="s">
        <v>237</v>
      </c>
      <c r="D88" s="74" t="s">
        <v>296</v>
      </c>
      <c r="E88" s="60">
        <v>30</v>
      </c>
      <c r="F88" s="60" t="s">
        <v>278</v>
      </c>
      <c r="G88" s="75">
        <v>13242</v>
      </c>
      <c r="H88" s="75">
        <f t="shared" si="12"/>
        <v>397260</v>
      </c>
      <c r="I88" s="62" t="s">
        <v>17</v>
      </c>
      <c r="J88" s="76" t="s">
        <v>272</v>
      </c>
      <c r="XFD88" s="77">
        <f t="shared" si="13"/>
        <v>410610</v>
      </c>
    </row>
    <row r="89" spans="1:10 16384:16384" s="9" customFormat="1" ht="63" x14ac:dyDescent="0.25">
      <c r="A89" s="90">
        <v>79</v>
      </c>
      <c r="B89" s="87" t="s">
        <v>297</v>
      </c>
      <c r="C89" s="91" t="s">
        <v>225</v>
      </c>
      <c r="D89" s="74" t="s">
        <v>298</v>
      </c>
      <c r="E89" s="60">
        <v>1</v>
      </c>
      <c r="F89" s="60" t="s">
        <v>55</v>
      </c>
      <c r="G89" s="88">
        <v>13527056.25</v>
      </c>
      <c r="H89" s="75">
        <f t="shared" si="12"/>
        <v>13527056.25</v>
      </c>
      <c r="I89" s="62" t="s">
        <v>17</v>
      </c>
      <c r="J89" s="76" t="s">
        <v>272</v>
      </c>
      <c r="XFD89" s="77"/>
    </row>
    <row r="90" spans="1:10 16384:16384" s="9" customFormat="1" ht="99" customHeight="1" x14ac:dyDescent="0.25">
      <c r="A90" s="44">
        <v>80</v>
      </c>
      <c r="B90" s="74" t="s">
        <v>301</v>
      </c>
      <c r="C90" s="68" t="s">
        <v>237</v>
      </c>
      <c r="D90" s="74" t="s">
        <v>302</v>
      </c>
      <c r="E90" s="60">
        <v>5</v>
      </c>
      <c r="F90" s="60" t="s">
        <v>55</v>
      </c>
      <c r="G90" s="88">
        <v>409900</v>
      </c>
      <c r="H90" s="75">
        <f t="shared" si="12"/>
        <v>2049500</v>
      </c>
      <c r="I90" s="62" t="s">
        <v>17</v>
      </c>
      <c r="J90" s="76" t="s">
        <v>272</v>
      </c>
      <c r="XFD90" s="77"/>
    </row>
    <row r="91" spans="1:10 16384:16384" s="9" customFormat="1" ht="40.5" customHeight="1" x14ac:dyDescent="0.25">
      <c r="A91" s="90">
        <v>81</v>
      </c>
      <c r="B91" s="74" t="s">
        <v>303</v>
      </c>
      <c r="C91" s="68" t="s">
        <v>237</v>
      </c>
      <c r="D91" s="74" t="s">
        <v>304</v>
      </c>
      <c r="E91" s="60">
        <v>1</v>
      </c>
      <c r="F91" s="60" t="s">
        <v>108</v>
      </c>
      <c r="G91" s="88">
        <v>2053572</v>
      </c>
      <c r="H91" s="75">
        <f t="shared" si="12"/>
        <v>2053572</v>
      </c>
      <c r="I91" s="62" t="s">
        <v>17</v>
      </c>
      <c r="J91" s="76" t="s">
        <v>272</v>
      </c>
      <c r="XFD91" s="77"/>
    </row>
    <row r="92" spans="1:10 16384:16384" s="9" customFormat="1" ht="45" customHeight="1" x14ac:dyDescent="0.25">
      <c r="A92" s="44">
        <v>82</v>
      </c>
      <c r="B92" s="74" t="s">
        <v>303</v>
      </c>
      <c r="C92" s="68" t="s">
        <v>237</v>
      </c>
      <c r="D92" s="74" t="s">
        <v>305</v>
      </c>
      <c r="E92" s="60">
        <v>1</v>
      </c>
      <c r="F92" s="60" t="s">
        <v>108</v>
      </c>
      <c r="G92" s="88">
        <v>5696429</v>
      </c>
      <c r="H92" s="75">
        <f t="shared" si="12"/>
        <v>5696429</v>
      </c>
      <c r="I92" s="62" t="s">
        <v>17</v>
      </c>
      <c r="J92" s="76" t="s">
        <v>272</v>
      </c>
      <c r="XFD92" s="77"/>
    </row>
    <row r="93" spans="1:10 16384:16384" s="9" customFormat="1" ht="45" customHeight="1" x14ac:dyDescent="0.25">
      <c r="A93" s="90">
        <v>83</v>
      </c>
      <c r="B93" s="95" t="s">
        <v>308</v>
      </c>
      <c r="C93" s="68" t="s">
        <v>237</v>
      </c>
      <c r="D93" s="74" t="s">
        <v>310</v>
      </c>
      <c r="E93" s="60">
        <v>1</v>
      </c>
      <c r="F93" s="60" t="s">
        <v>108</v>
      </c>
      <c r="G93" s="88">
        <v>3723214</v>
      </c>
      <c r="H93" s="75">
        <f t="shared" si="12"/>
        <v>3723214</v>
      </c>
      <c r="I93" s="62" t="s">
        <v>17</v>
      </c>
      <c r="J93" s="76" t="s">
        <v>272</v>
      </c>
      <c r="XFD93" s="77"/>
    </row>
    <row r="94" spans="1:10 16384:16384" s="9" customFormat="1" ht="45" customHeight="1" x14ac:dyDescent="0.25">
      <c r="A94" s="44">
        <v>84</v>
      </c>
      <c r="B94" s="95" t="s">
        <v>309</v>
      </c>
      <c r="C94" s="68" t="s">
        <v>237</v>
      </c>
      <c r="D94" s="74" t="s">
        <v>311</v>
      </c>
      <c r="E94" s="60">
        <v>1</v>
      </c>
      <c r="F94" s="60" t="s">
        <v>108</v>
      </c>
      <c r="G94" s="88">
        <v>3517857</v>
      </c>
      <c r="H94" s="75">
        <f t="shared" si="12"/>
        <v>3517857</v>
      </c>
      <c r="I94" s="62" t="s">
        <v>17</v>
      </c>
      <c r="J94" s="76" t="s">
        <v>272</v>
      </c>
      <c r="XFD94" s="77"/>
    </row>
    <row r="95" spans="1:10 16384:16384" s="86" customFormat="1" ht="45" customHeight="1" x14ac:dyDescent="0.25">
      <c r="A95" s="78">
        <v>85</v>
      </c>
      <c r="B95" s="92" t="s">
        <v>313</v>
      </c>
      <c r="C95" s="89" t="s">
        <v>50</v>
      </c>
      <c r="D95" s="79" t="s">
        <v>314</v>
      </c>
      <c r="E95" s="80">
        <v>1</v>
      </c>
      <c r="F95" s="80" t="s">
        <v>55</v>
      </c>
      <c r="G95" s="81">
        <v>2278571.4300000002</v>
      </c>
      <c r="H95" s="82">
        <f t="shared" si="12"/>
        <v>2278571.4300000002</v>
      </c>
      <c r="I95" s="83" t="s">
        <v>17</v>
      </c>
      <c r="J95" s="84" t="s">
        <v>272</v>
      </c>
      <c r="XFD95" s="85"/>
    </row>
    <row r="96" spans="1:10 16384:16384" x14ac:dyDescent="0.25">
      <c r="A96" s="107" t="s">
        <v>10</v>
      </c>
      <c r="B96" s="109"/>
      <c r="C96" s="18" t="s">
        <v>11</v>
      </c>
      <c r="D96" s="18" t="s">
        <v>11</v>
      </c>
      <c r="E96" s="18" t="s">
        <v>11</v>
      </c>
      <c r="F96" s="18"/>
      <c r="G96" s="14" t="s">
        <v>11</v>
      </c>
      <c r="H96" s="15">
        <f>SUM(H11:H95)</f>
        <v>193820068.84714288</v>
      </c>
      <c r="I96" s="18" t="s">
        <v>11</v>
      </c>
      <c r="J96" s="8"/>
    </row>
    <row r="97" spans="1:10" ht="15" customHeight="1" x14ac:dyDescent="0.25">
      <c r="A97" s="107" t="s">
        <v>12</v>
      </c>
      <c r="B97" s="108"/>
      <c r="C97" s="108"/>
      <c r="D97" s="108"/>
      <c r="E97" s="108"/>
      <c r="F97" s="108"/>
      <c r="G97" s="108"/>
      <c r="H97" s="108"/>
      <c r="I97" s="109"/>
      <c r="J97" s="8"/>
    </row>
    <row r="98" spans="1:10" ht="30" x14ac:dyDescent="0.25">
      <c r="A98" s="44">
        <v>1</v>
      </c>
      <c r="B98" s="39" t="s">
        <v>273</v>
      </c>
      <c r="C98" s="29" t="s">
        <v>47</v>
      </c>
      <c r="D98" s="46" t="s">
        <v>274</v>
      </c>
      <c r="E98" s="33">
        <v>1</v>
      </c>
      <c r="F98" s="33" t="s">
        <v>275</v>
      </c>
      <c r="G98" s="48"/>
      <c r="H98" s="53">
        <v>299000</v>
      </c>
      <c r="I98" s="33" t="s">
        <v>17</v>
      </c>
      <c r="J98" s="33" t="s">
        <v>272</v>
      </c>
    </row>
    <row r="99" spans="1:10" x14ac:dyDescent="0.25">
      <c r="A99" s="107" t="s">
        <v>13</v>
      </c>
      <c r="B99" s="109"/>
      <c r="C99" s="1" t="s">
        <v>11</v>
      </c>
      <c r="D99" s="1" t="s">
        <v>11</v>
      </c>
      <c r="E99" s="1" t="s">
        <v>11</v>
      </c>
      <c r="F99" s="1"/>
      <c r="G99" s="16" t="s">
        <v>11</v>
      </c>
      <c r="H99" s="12">
        <f>SUM(H98)</f>
        <v>299000</v>
      </c>
      <c r="I99" s="1" t="s">
        <v>11</v>
      </c>
      <c r="J99" s="8"/>
    </row>
    <row r="100" spans="1:10" x14ac:dyDescent="0.25">
      <c r="A100" s="107" t="s">
        <v>14</v>
      </c>
      <c r="B100" s="108"/>
      <c r="C100" s="108"/>
      <c r="D100" s="108"/>
      <c r="E100" s="108"/>
      <c r="F100" s="108"/>
      <c r="G100" s="108"/>
      <c r="H100" s="108"/>
      <c r="I100" s="108"/>
      <c r="J100" s="109"/>
    </row>
    <row r="101" spans="1:10" ht="45" x14ac:dyDescent="0.25">
      <c r="A101" s="27">
        <v>1</v>
      </c>
      <c r="B101" s="28" t="s">
        <v>33</v>
      </c>
      <c r="C101" s="29" t="s">
        <v>35</v>
      </c>
      <c r="D101" s="28" t="s">
        <v>34</v>
      </c>
      <c r="E101" s="28">
        <v>1</v>
      </c>
      <c r="F101" s="28" t="s">
        <v>26</v>
      </c>
      <c r="G101" s="30"/>
      <c r="H101" s="30">
        <f>26500*12</f>
        <v>318000</v>
      </c>
      <c r="I101" s="31" t="s">
        <v>29</v>
      </c>
      <c r="J101" s="32" t="s">
        <v>30</v>
      </c>
    </row>
    <row r="102" spans="1:10" ht="30" x14ac:dyDescent="0.25">
      <c r="A102" s="27">
        <v>2</v>
      </c>
      <c r="B102" s="28" t="s">
        <v>46</v>
      </c>
      <c r="C102" s="29" t="s">
        <v>47</v>
      </c>
      <c r="D102" s="28" t="s">
        <v>48</v>
      </c>
      <c r="E102" s="28">
        <v>1</v>
      </c>
      <c r="F102" s="28" t="s">
        <v>26</v>
      </c>
      <c r="G102" s="30"/>
      <c r="H102" s="30">
        <v>1845000</v>
      </c>
      <c r="I102" s="31" t="s">
        <v>17</v>
      </c>
      <c r="J102" s="32" t="s">
        <v>30</v>
      </c>
    </row>
    <row r="103" spans="1:10" ht="45" x14ac:dyDescent="0.25">
      <c r="A103" s="27">
        <v>3</v>
      </c>
      <c r="B103" s="28" t="s">
        <v>62</v>
      </c>
      <c r="C103" s="29" t="s">
        <v>63</v>
      </c>
      <c r="D103" s="28" t="s">
        <v>64</v>
      </c>
      <c r="E103" s="28">
        <v>1</v>
      </c>
      <c r="F103" s="28" t="s">
        <v>36</v>
      </c>
      <c r="G103" s="30"/>
      <c r="H103" s="30">
        <v>528900</v>
      </c>
      <c r="I103" s="31" t="s">
        <v>17</v>
      </c>
      <c r="J103" s="32" t="s">
        <v>101</v>
      </c>
    </row>
    <row r="104" spans="1:10" ht="30" x14ac:dyDescent="0.25">
      <c r="A104" s="27">
        <v>4</v>
      </c>
      <c r="B104" s="28" t="s">
        <v>66</v>
      </c>
      <c r="C104" s="29" t="s">
        <v>63</v>
      </c>
      <c r="D104" s="28" t="s">
        <v>67</v>
      </c>
      <c r="E104" s="28">
        <v>1</v>
      </c>
      <c r="F104" s="28" t="s">
        <v>36</v>
      </c>
      <c r="G104" s="30"/>
      <c r="H104" s="30">
        <v>44642.86</v>
      </c>
      <c r="I104" s="31" t="s">
        <v>17</v>
      </c>
      <c r="J104" s="32" t="s">
        <v>68</v>
      </c>
    </row>
    <row r="105" spans="1:10" ht="30" x14ac:dyDescent="0.25">
      <c r="A105" s="27">
        <v>5</v>
      </c>
      <c r="B105" s="28" t="s">
        <v>85</v>
      </c>
      <c r="C105" s="29" t="s">
        <v>63</v>
      </c>
      <c r="D105" s="28" t="s">
        <v>86</v>
      </c>
      <c r="E105" s="28">
        <v>1</v>
      </c>
      <c r="F105" s="28" t="s">
        <v>36</v>
      </c>
      <c r="G105" s="30"/>
      <c r="H105" s="30">
        <v>27912.5</v>
      </c>
      <c r="I105" s="31" t="s">
        <v>17</v>
      </c>
      <c r="J105" s="32" t="s">
        <v>68</v>
      </c>
    </row>
    <row r="106" spans="1:10" ht="30" x14ac:dyDescent="0.25">
      <c r="A106" s="27">
        <v>6</v>
      </c>
      <c r="B106" s="28" t="s">
        <v>90</v>
      </c>
      <c r="C106" s="29" t="s">
        <v>91</v>
      </c>
      <c r="D106" s="28" t="s">
        <v>92</v>
      </c>
      <c r="E106" s="28">
        <v>1</v>
      </c>
      <c r="F106" s="28" t="s">
        <v>36</v>
      </c>
      <c r="G106" s="30"/>
      <c r="H106" s="30">
        <v>3031740</v>
      </c>
      <c r="I106" s="31" t="s">
        <v>17</v>
      </c>
      <c r="J106" s="32" t="s">
        <v>68</v>
      </c>
    </row>
    <row r="107" spans="1:10" ht="45" x14ac:dyDescent="0.25">
      <c r="A107" s="27">
        <v>7</v>
      </c>
      <c r="B107" s="28" t="s">
        <v>99</v>
      </c>
      <c r="C107" s="29" t="s">
        <v>35</v>
      </c>
      <c r="D107" s="28" t="s">
        <v>100</v>
      </c>
      <c r="E107" s="28">
        <v>1</v>
      </c>
      <c r="F107" s="28" t="s">
        <v>36</v>
      </c>
      <c r="G107" s="30"/>
      <c r="H107" s="30">
        <v>225000</v>
      </c>
      <c r="I107" s="31" t="s">
        <v>17</v>
      </c>
      <c r="J107" s="32" t="s">
        <v>101</v>
      </c>
    </row>
    <row r="108" spans="1:10" ht="30" x14ac:dyDescent="0.25">
      <c r="A108" s="27">
        <v>8</v>
      </c>
      <c r="B108" s="28" t="s">
        <v>203</v>
      </c>
      <c r="C108" s="29" t="s">
        <v>63</v>
      </c>
      <c r="D108" s="28" t="s">
        <v>204</v>
      </c>
      <c r="E108" s="28">
        <v>1</v>
      </c>
      <c r="F108" s="28" t="s">
        <v>36</v>
      </c>
      <c r="G108" s="30"/>
      <c r="H108" s="30">
        <v>214000</v>
      </c>
      <c r="I108" s="31" t="s">
        <v>17</v>
      </c>
      <c r="J108" s="32" t="s">
        <v>205</v>
      </c>
    </row>
    <row r="109" spans="1:10" ht="30" x14ac:dyDescent="0.25">
      <c r="A109" s="27">
        <v>9</v>
      </c>
      <c r="B109" s="28" t="s">
        <v>211</v>
      </c>
      <c r="C109" s="29" t="s">
        <v>63</v>
      </c>
      <c r="D109" s="28" t="s">
        <v>210</v>
      </c>
      <c r="E109" s="28">
        <v>1</v>
      </c>
      <c r="F109" s="28" t="s">
        <v>36</v>
      </c>
      <c r="G109" s="30"/>
      <c r="H109" s="30">
        <v>367080</v>
      </c>
      <c r="I109" s="31" t="s">
        <v>17</v>
      </c>
      <c r="J109" s="32" t="s">
        <v>205</v>
      </c>
    </row>
    <row r="110" spans="1:10" ht="45" x14ac:dyDescent="0.25">
      <c r="A110" s="27">
        <v>10</v>
      </c>
      <c r="B110" s="28" t="s">
        <v>217</v>
      </c>
      <c r="C110" s="29" t="s">
        <v>91</v>
      </c>
      <c r="D110" s="28" t="s">
        <v>218</v>
      </c>
      <c r="E110" s="28">
        <v>1</v>
      </c>
      <c r="F110" s="28" t="s">
        <v>36</v>
      </c>
      <c r="G110" s="30"/>
      <c r="H110" s="30">
        <v>1075000</v>
      </c>
      <c r="I110" s="31" t="s">
        <v>17</v>
      </c>
      <c r="J110" s="32" t="s">
        <v>205</v>
      </c>
    </row>
    <row r="111" spans="1:10" ht="30" x14ac:dyDescent="0.25">
      <c r="A111" s="27">
        <v>11</v>
      </c>
      <c r="B111" s="28" t="s">
        <v>219</v>
      </c>
      <c r="C111" s="29" t="s">
        <v>35</v>
      </c>
      <c r="D111" s="28" t="s">
        <v>188</v>
      </c>
      <c r="E111" s="28">
        <v>1</v>
      </c>
      <c r="F111" s="28" t="s">
        <v>26</v>
      </c>
      <c r="G111" s="30"/>
      <c r="H111" s="30"/>
      <c r="I111" s="31" t="s">
        <v>29</v>
      </c>
      <c r="J111" s="32" t="s">
        <v>216</v>
      </c>
    </row>
    <row r="112" spans="1:10" ht="45" x14ac:dyDescent="0.25">
      <c r="A112" s="27">
        <v>12</v>
      </c>
      <c r="B112" s="28" t="s">
        <v>266</v>
      </c>
      <c r="C112" s="29" t="s">
        <v>63</v>
      </c>
      <c r="D112" s="28" t="s">
        <v>267</v>
      </c>
      <c r="E112" s="28">
        <v>1</v>
      </c>
      <c r="F112" s="28" t="s">
        <v>36</v>
      </c>
      <c r="G112" s="30"/>
      <c r="H112" s="30">
        <v>280000</v>
      </c>
      <c r="I112" s="31" t="s">
        <v>17</v>
      </c>
      <c r="J112" s="32" t="s">
        <v>265</v>
      </c>
    </row>
    <row r="113" spans="1:10" ht="51.75" customHeight="1" x14ac:dyDescent="0.25">
      <c r="A113" s="27">
        <v>13</v>
      </c>
      <c r="B113" s="28" t="s">
        <v>270</v>
      </c>
      <c r="C113" s="29" t="s">
        <v>35</v>
      </c>
      <c r="D113" s="28" t="s">
        <v>271</v>
      </c>
      <c r="E113" s="28">
        <v>1</v>
      </c>
      <c r="F113" s="28" t="s">
        <v>36</v>
      </c>
      <c r="G113" s="30"/>
      <c r="H113" s="30">
        <v>71429</v>
      </c>
      <c r="I113" s="31" t="s">
        <v>17</v>
      </c>
      <c r="J113" s="32" t="s">
        <v>272</v>
      </c>
    </row>
    <row r="114" spans="1:10" ht="51.75" customHeight="1" x14ac:dyDescent="0.25">
      <c r="A114" s="27">
        <v>14</v>
      </c>
      <c r="B114" s="94" t="s">
        <v>306</v>
      </c>
      <c r="C114" s="29" t="s">
        <v>63</v>
      </c>
      <c r="D114" s="28" t="s">
        <v>307</v>
      </c>
      <c r="E114" s="28">
        <v>1</v>
      </c>
      <c r="F114" s="28" t="s">
        <v>36</v>
      </c>
      <c r="G114" s="30"/>
      <c r="H114" s="30">
        <v>150000</v>
      </c>
      <c r="I114" s="31" t="s">
        <v>17</v>
      </c>
      <c r="J114" s="32" t="s">
        <v>272</v>
      </c>
    </row>
    <row r="115" spans="1:10" x14ac:dyDescent="0.25">
      <c r="A115" s="104" t="s">
        <v>15</v>
      </c>
      <c r="B115" s="105"/>
      <c r="C115" s="18" t="s">
        <v>11</v>
      </c>
      <c r="D115" s="18" t="s">
        <v>11</v>
      </c>
      <c r="E115" s="18" t="s">
        <v>11</v>
      </c>
      <c r="F115" s="18"/>
      <c r="G115" s="14" t="s">
        <v>11</v>
      </c>
      <c r="H115" s="15">
        <f>SUM(H101:H114)</f>
        <v>8178704.3599999994</v>
      </c>
      <c r="I115" s="18" t="s">
        <v>11</v>
      </c>
      <c r="J115" s="8"/>
    </row>
    <row r="116" spans="1:10" s="10" customFormat="1" x14ac:dyDescent="0.25">
      <c r="A116" s="104" t="s">
        <v>21</v>
      </c>
      <c r="B116" s="105"/>
      <c r="C116" s="18" t="s">
        <v>11</v>
      </c>
      <c r="D116" s="18" t="s">
        <v>11</v>
      </c>
      <c r="E116" s="18" t="s">
        <v>11</v>
      </c>
      <c r="F116" s="18"/>
      <c r="G116" s="14" t="s">
        <v>11</v>
      </c>
      <c r="H116" s="15">
        <f>H115+H99+H96</f>
        <v>202297773.20714289</v>
      </c>
      <c r="I116" s="18" t="s">
        <v>11</v>
      </c>
      <c r="J116" s="8"/>
    </row>
    <row r="117" spans="1:10" x14ac:dyDescent="0.25">
      <c r="A117" s="112" t="s">
        <v>22</v>
      </c>
      <c r="B117" s="113"/>
      <c r="C117" s="113"/>
      <c r="D117" s="113"/>
      <c r="E117" s="113"/>
      <c r="F117" s="113"/>
      <c r="G117" s="113"/>
      <c r="H117" s="113"/>
      <c r="I117" s="113"/>
      <c r="J117" s="114"/>
    </row>
    <row r="118" spans="1:10" s="10" customFormat="1" ht="14.25" x14ac:dyDescent="0.25">
      <c r="A118" s="118" t="s">
        <v>9</v>
      </c>
      <c r="B118" s="118"/>
      <c r="C118" s="118"/>
      <c r="D118" s="118"/>
      <c r="E118" s="118"/>
      <c r="F118" s="118"/>
      <c r="G118" s="118"/>
      <c r="H118" s="118"/>
      <c r="I118" s="118"/>
      <c r="J118" s="118"/>
    </row>
    <row r="119" spans="1:10" s="9" customFormat="1" ht="45" x14ac:dyDescent="0.25">
      <c r="A119" s="21">
        <v>1</v>
      </c>
      <c r="B119" s="1" t="s">
        <v>72</v>
      </c>
      <c r="C119" s="40" t="s">
        <v>71</v>
      </c>
      <c r="D119" s="28" t="s">
        <v>73</v>
      </c>
      <c r="E119" s="47">
        <v>1</v>
      </c>
      <c r="F119" s="39" t="s">
        <v>55</v>
      </c>
      <c r="G119" s="16">
        <v>32490574</v>
      </c>
      <c r="H119" s="17">
        <f t="shared" ref="H119" si="14">G119*E119</f>
        <v>32490574</v>
      </c>
      <c r="I119" s="33" t="s">
        <v>17</v>
      </c>
      <c r="J119" s="1" t="s">
        <v>74</v>
      </c>
    </row>
    <row r="120" spans="1:10" s="9" customFormat="1" ht="45" x14ac:dyDescent="0.25">
      <c r="A120" s="21">
        <v>2</v>
      </c>
      <c r="B120" s="1" t="s">
        <v>79</v>
      </c>
      <c r="C120" s="40" t="s">
        <v>71</v>
      </c>
      <c r="D120" s="28" t="s">
        <v>80</v>
      </c>
      <c r="E120" s="47">
        <v>1</v>
      </c>
      <c r="F120" s="39" t="s">
        <v>55</v>
      </c>
      <c r="G120" s="16">
        <v>32000000</v>
      </c>
      <c r="H120" s="17">
        <f t="shared" ref="H120" si="15">G120*E120</f>
        <v>32000000</v>
      </c>
      <c r="I120" s="33" t="s">
        <v>17</v>
      </c>
      <c r="J120" s="1" t="s">
        <v>68</v>
      </c>
    </row>
    <row r="121" spans="1:10" s="9" customFormat="1" ht="30" x14ac:dyDescent="0.25">
      <c r="A121" s="21">
        <v>3</v>
      </c>
      <c r="B121" s="1" t="s">
        <v>137</v>
      </c>
      <c r="C121" s="40" t="s">
        <v>25</v>
      </c>
      <c r="D121" s="28" t="s">
        <v>138</v>
      </c>
      <c r="E121" s="56">
        <v>1</v>
      </c>
      <c r="F121" s="57" t="s">
        <v>55</v>
      </c>
      <c r="G121" s="17">
        <v>1713562.5</v>
      </c>
      <c r="H121" s="17">
        <f>E121*G121</f>
        <v>1713562.5</v>
      </c>
      <c r="I121" s="33" t="s">
        <v>17</v>
      </c>
      <c r="J121" s="2" t="s">
        <v>101</v>
      </c>
    </row>
    <row r="122" spans="1:10" s="9" customFormat="1" ht="75" x14ac:dyDescent="0.25">
      <c r="A122" s="21">
        <v>4</v>
      </c>
      <c r="B122" s="1" t="s">
        <v>139</v>
      </c>
      <c r="C122" s="40" t="s">
        <v>25</v>
      </c>
      <c r="D122" s="28" t="s">
        <v>143</v>
      </c>
      <c r="E122" s="56">
        <v>1</v>
      </c>
      <c r="F122" s="57" t="s">
        <v>108</v>
      </c>
      <c r="G122" s="17">
        <v>14990</v>
      </c>
      <c r="H122" s="17">
        <f>E122*G122</f>
        <v>14990</v>
      </c>
      <c r="I122" s="33" t="s">
        <v>29</v>
      </c>
      <c r="J122" s="2" t="s">
        <v>101</v>
      </c>
    </row>
    <row r="123" spans="1:10" s="9" customFormat="1" ht="60" x14ac:dyDescent="0.25">
      <c r="A123" s="21">
        <v>5</v>
      </c>
      <c r="B123" s="1" t="s">
        <v>140</v>
      </c>
      <c r="C123" s="40" t="s">
        <v>25</v>
      </c>
      <c r="D123" s="28" t="s">
        <v>144</v>
      </c>
      <c r="E123" s="56">
        <v>1</v>
      </c>
      <c r="F123" s="57" t="s">
        <v>108</v>
      </c>
      <c r="G123" s="17">
        <v>1222.26</v>
      </c>
      <c r="H123" s="17">
        <f>E123*G123</f>
        <v>1222.26</v>
      </c>
      <c r="I123" s="33" t="s">
        <v>29</v>
      </c>
      <c r="J123" s="2" t="s">
        <v>101</v>
      </c>
    </row>
    <row r="124" spans="1:10" s="9" customFormat="1" ht="30" x14ac:dyDescent="0.25">
      <c r="A124" s="21">
        <v>6</v>
      </c>
      <c r="B124" s="1" t="s">
        <v>141</v>
      </c>
      <c r="C124" s="40" t="s">
        <v>25</v>
      </c>
      <c r="D124" s="28" t="s">
        <v>145</v>
      </c>
      <c r="E124" s="56">
        <v>2</v>
      </c>
      <c r="F124" s="57" t="s">
        <v>108</v>
      </c>
      <c r="G124" s="17">
        <v>4799.1499999999996</v>
      </c>
      <c r="H124" s="17">
        <f t="shared" ref="H124:H146" si="16">E124*G124</f>
        <v>9598.2999999999993</v>
      </c>
      <c r="I124" s="33" t="s">
        <v>29</v>
      </c>
      <c r="J124" s="2" t="s">
        <v>101</v>
      </c>
    </row>
    <row r="125" spans="1:10" s="9" customFormat="1" ht="37.5" customHeight="1" x14ac:dyDescent="0.25">
      <c r="A125" s="21">
        <v>7</v>
      </c>
      <c r="B125" s="1" t="s">
        <v>142</v>
      </c>
      <c r="C125" s="40" t="s">
        <v>25</v>
      </c>
      <c r="D125" s="28" t="s">
        <v>146</v>
      </c>
      <c r="E125" s="56">
        <v>2</v>
      </c>
      <c r="F125" s="57" t="s">
        <v>108</v>
      </c>
      <c r="G125" s="17">
        <v>2249.9899999999998</v>
      </c>
      <c r="H125" s="17">
        <f t="shared" si="16"/>
        <v>4499.9799999999996</v>
      </c>
      <c r="I125" s="33" t="s">
        <v>29</v>
      </c>
      <c r="J125" s="2" t="s">
        <v>101</v>
      </c>
    </row>
    <row r="126" spans="1:10" s="9" customFormat="1" ht="75" x14ac:dyDescent="0.25">
      <c r="A126" s="21">
        <v>8</v>
      </c>
      <c r="B126" s="1" t="s">
        <v>147</v>
      </c>
      <c r="C126" s="40" t="s">
        <v>25</v>
      </c>
      <c r="D126" s="28" t="s">
        <v>166</v>
      </c>
      <c r="E126" s="56">
        <v>1</v>
      </c>
      <c r="F126" s="57" t="s">
        <v>108</v>
      </c>
      <c r="G126" s="17">
        <v>131266.76</v>
      </c>
      <c r="H126" s="17">
        <f t="shared" si="16"/>
        <v>131266.76</v>
      </c>
      <c r="I126" s="33" t="s">
        <v>29</v>
      </c>
      <c r="J126" s="2" t="s">
        <v>101</v>
      </c>
    </row>
    <row r="127" spans="1:10" s="9" customFormat="1" ht="30" x14ac:dyDescent="0.25">
      <c r="A127" s="21">
        <v>9</v>
      </c>
      <c r="B127" s="1" t="s">
        <v>148</v>
      </c>
      <c r="C127" s="40" t="s">
        <v>25</v>
      </c>
      <c r="D127" s="28" t="s">
        <v>167</v>
      </c>
      <c r="E127" s="56">
        <v>1</v>
      </c>
      <c r="F127" s="57" t="s">
        <v>108</v>
      </c>
      <c r="G127" s="17">
        <v>27955.68</v>
      </c>
      <c r="H127" s="17">
        <f t="shared" si="16"/>
        <v>27955.68</v>
      </c>
      <c r="I127" s="33" t="s">
        <v>29</v>
      </c>
      <c r="J127" s="2" t="s">
        <v>101</v>
      </c>
    </row>
    <row r="128" spans="1:10" s="9" customFormat="1" ht="30" x14ac:dyDescent="0.25">
      <c r="A128" s="21">
        <v>10</v>
      </c>
      <c r="B128" s="1" t="s">
        <v>149</v>
      </c>
      <c r="C128" s="40" t="s">
        <v>25</v>
      </c>
      <c r="D128" s="28" t="s">
        <v>168</v>
      </c>
      <c r="E128" s="56">
        <v>1</v>
      </c>
      <c r="F128" s="57" t="s">
        <v>108</v>
      </c>
      <c r="G128" s="17">
        <v>5511.08</v>
      </c>
      <c r="H128" s="17">
        <f t="shared" si="16"/>
        <v>5511.08</v>
      </c>
      <c r="I128" s="33" t="s">
        <v>29</v>
      </c>
      <c r="J128" s="2" t="s">
        <v>101</v>
      </c>
    </row>
    <row r="129" spans="1:10" s="9" customFormat="1" ht="45" x14ac:dyDescent="0.25">
      <c r="A129" s="21">
        <v>11</v>
      </c>
      <c r="B129" s="1" t="s">
        <v>150</v>
      </c>
      <c r="C129" s="40" t="s">
        <v>25</v>
      </c>
      <c r="D129" s="28" t="s">
        <v>151</v>
      </c>
      <c r="E129" s="56">
        <v>1</v>
      </c>
      <c r="F129" s="57" t="s">
        <v>108</v>
      </c>
      <c r="G129" s="17">
        <v>14000</v>
      </c>
      <c r="H129" s="17">
        <f t="shared" si="16"/>
        <v>14000</v>
      </c>
      <c r="I129" s="33" t="s">
        <v>29</v>
      </c>
      <c r="J129" s="2" t="s">
        <v>101</v>
      </c>
    </row>
    <row r="130" spans="1:10" s="9" customFormat="1" ht="75" x14ac:dyDescent="0.25">
      <c r="A130" s="21">
        <v>12</v>
      </c>
      <c r="B130" s="1" t="s">
        <v>152</v>
      </c>
      <c r="C130" s="40" t="s">
        <v>25</v>
      </c>
      <c r="D130" s="28" t="s">
        <v>169</v>
      </c>
      <c r="E130" s="56">
        <v>1</v>
      </c>
      <c r="F130" s="57" t="s">
        <v>108</v>
      </c>
      <c r="G130" s="17">
        <v>3072.26</v>
      </c>
      <c r="H130" s="17">
        <f t="shared" si="16"/>
        <v>3072.26</v>
      </c>
      <c r="I130" s="33" t="s">
        <v>29</v>
      </c>
      <c r="J130" s="2" t="s">
        <v>101</v>
      </c>
    </row>
    <row r="131" spans="1:10" s="9" customFormat="1" ht="30" x14ac:dyDescent="0.25">
      <c r="A131" s="21">
        <v>13</v>
      </c>
      <c r="B131" s="1" t="s">
        <v>147</v>
      </c>
      <c r="C131" s="40" t="s">
        <v>25</v>
      </c>
      <c r="D131" s="28" t="s">
        <v>170</v>
      </c>
      <c r="E131" s="56">
        <v>1</v>
      </c>
      <c r="F131" s="57" t="s">
        <v>108</v>
      </c>
      <c r="G131" s="17">
        <v>465300.04</v>
      </c>
      <c r="H131" s="17">
        <f t="shared" si="16"/>
        <v>465300.04</v>
      </c>
      <c r="I131" s="33" t="s">
        <v>29</v>
      </c>
      <c r="J131" s="2" t="s">
        <v>101</v>
      </c>
    </row>
    <row r="132" spans="1:10" s="9" customFormat="1" ht="75" x14ac:dyDescent="0.25">
      <c r="A132" s="21">
        <v>14</v>
      </c>
      <c r="B132" s="1" t="s">
        <v>148</v>
      </c>
      <c r="C132" s="40" t="s">
        <v>25</v>
      </c>
      <c r="D132" s="28" t="s">
        <v>171</v>
      </c>
      <c r="E132" s="56">
        <v>1</v>
      </c>
      <c r="F132" s="57" t="s">
        <v>108</v>
      </c>
      <c r="G132" s="17">
        <v>151777</v>
      </c>
      <c r="H132" s="17">
        <f t="shared" si="16"/>
        <v>151777</v>
      </c>
      <c r="I132" s="33" t="s">
        <v>29</v>
      </c>
      <c r="J132" s="2" t="s">
        <v>101</v>
      </c>
    </row>
    <row r="133" spans="1:10" s="9" customFormat="1" ht="45" x14ac:dyDescent="0.25">
      <c r="A133" s="21">
        <v>15</v>
      </c>
      <c r="B133" s="1" t="s">
        <v>153</v>
      </c>
      <c r="C133" s="40" t="s">
        <v>25</v>
      </c>
      <c r="D133" s="28" t="s">
        <v>172</v>
      </c>
      <c r="E133" s="56">
        <v>1</v>
      </c>
      <c r="F133" s="57" t="s">
        <v>108</v>
      </c>
      <c r="G133" s="17">
        <v>57152.78</v>
      </c>
      <c r="H133" s="17">
        <f t="shared" si="16"/>
        <v>57152.78</v>
      </c>
      <c r="I133" s="33" t="s">
        <v>29</v>
      </c>
      <c r="J133" s="2" t="s">
        <v>101</v>
      </c>
    </row>
    <row r="134" spans="1:10" s="9" customFormat="1" ht="90" x14ac:dyDescent="0.25">
      <c r="A134" s="21">
        <v>16</v>
      </c>
      <c r="B134" s="1" t="s">
        <v>154</v>
      </c>
      <c r="C134" s="40" t="s">
        <v>25</v>
      </c>
      <c r="D134" s="28" t="s">
        <v>173</v>
      </c>
      <c r="E134" s="56">
        <v>1</v>
      </c>
      <c r="F134" s="57" t="s">
        <v>108</v>
      </c>
      <c r="G134" s="17">
        <v>129477.89</v>
      </c>
      <c r="H134" s="17">
        <f t="shared" si="16"/>
        <v>129477.89</v>
      </c>
      <c r="I134" s="33" t="s">
        <v>29</v>
      </c>
      <c r="J134" s="2" t="s">
        <v>101</v>
      </c>
    </row>
    <row r="135" spans="1:10" s="9" customFormat="1" ht="60" x14ac:dyDescent="0.25">
      <c r="A135" s="21">
        <v>17</v>
      </c>
      <c r="B135" s="1" t="s">
        <v>155</v>
      </c>
      <c r="C135" s="40" t="s">
        <v>25</v>
      </c>
      <c r="D135" s="28" t="s">
        <v>174</v>
      </c>
      <c r="E135" s="56">
        <v>2</v>
      </c>
      <c r="F135" s="57" t="s">
        <v>108</v>
      </c>
      <c r="G135" s="17">
        <v>19098.72</v>
      </c>
      <c r="H135" s="17">
        <f t="shared" si="16"/>
        <v>38197.440000000002</v>
      </c>
      <c r="I135" s="33" t="s">
        <v>29</v>
      </c>
      <c r="J135" s="2" t="s">
        <v>101</v>
      </c>
    </row>
    <row r="136" spans="1:10" s="9" customFormat="1" ht="60" x14ac:dyDescent="0.25">
      <c r="A136" s="21">
        <v>18</v>
      </c>
      <c r="B136" s="1" t="s">
        <v>156</v>
      </c>
      <c r="C136" s="40" t="s">
        <v>25</v>
      </c>
      <c r="D136" s="28" t="s">
        <v>175</v>
      </c>
      <c r="E136" s="56">
        <v>1</v>
      </c>
      <c r="F136" s="57" t="s">
        <v>108</v>
      </c>
      <c r="G136" s="17">
        <v>16488.3</v>
      </c>
      <c r="H136" s="17">
        <f t="shared" si="16"/>
        <v>16488.3</v>
      </c>
      <c r="I136" s="33" t="s">
        <v>29</v>
      </c>
      <c r="J136" s="2" t="s">
        <v>101</v>
      </c>
    </row>
    <row r="137" spans="1:10" s="9" customFormat="1" ht="45" x14ac:dyDescent="0.25">
      <c r="A137" s="21">
        <v>19</v>
      </c>
      <c r="B137" s="1" t="s">
        <v>157</v>
      </c>
      <c r="C137" s="40" t="s">
        <v>25</v>
      </c>
      <c r="D137" s="28" t="s">
        <v>176</v>
      </c>
      <c r="E137" s="56">
        <v>2</v>
      </c>
      <c r="F137" s="57" t="s">
        <v>108</v>
      </c>
      <c r="G137" s="17">
        <v>9987.7199999999993</v>
      </c>
      <c r="H137" s="17">
        <f t="shared" si="16"/>
        <v>19975.439999999999</v>
      </c>
      <c r="I137" s="33" t="s">
        <v>29</v>
      </c>
      <c r="J137" s="2" t="s">
        <v>101</v>
      </c>
    </row>
    <row r="138" spans="1:10" s="9" customFormat="1" ht="30" x14ac:dyDescent="0.25">
      <c r="A138" s="21">
        <v>20</v>
      </c>
      <c r="B138" s="1" t="s">
        <v>158</v>
      </c>
      <c r="C138" s="40" t="s">
        <v>25</v>
      </c>
      <c r="D138" s="28" t="s">
        <v>177</v>
      </c>
      <c r="E138" s="56">
        <v>1</v>
      </c>
      <c r="F138" s="57" t="s">
        <v>108</v>
      </c>
      <c r="G138" s="17">
        <v>83671.789999999994</v>
      </c>
      <c r="H138" s="17">
        <f t="shared" si="16"/>
        <v>83671.789999999994</v>
      </c>
      <c r="I138" s="33" t="s">
        <v>29</v>
      </c>
      <c r="J138" s="2" t="s">
        <v>101</v>
      </c>
    </row>
    <row r="139" spans="1:10" s="9" customFormat="1" ht="60" x14ac:dyDescent="0.25">
      <c r="A139" s="21">
        <v>21</v>
      </c>
      <c r="B139" s="1" t="s">
        <v>159</v>
      </c>
      <c r="C139" s="40" t="s">
        <v>25</v>
      </c>
      <c r="D139" s="28" t="s">
        <v>178</v>
      </c>
      <c r="E139" s="56">
        <v>2</v>
      </c>
      <c r="F139" s="57" t="s">
        <v>108</v>
      </c>
      <c r="G139" s="17">
        <v>1785.73</v>
      </c>
      <c r="H139" s="17">
        <f t="shared" si="16"/>
        <v>3571.46</v>
      </c>
      <c r="I139" s="33" t="s">
        <v>29</v>
      </c>
      <c r="J139" s="2" t="s">
        <v>101</v>
      </c>
    </row>
    <row r="140" spans="1:10" s="9" customFormat="1" ht="30" x14ac:dyDescent="0.25">
      <c r="A140" s="21">
        <v>22</v>
      </c>
      <c r="B140" s="1" t="s">
        <v>160</v>
      </c>
      <c r="C140" s="40" t="s">
        <v>25</v>
      </c>
      <c r="D140" s="28" t="s">
        <v>179</v>
      </c>
      <c r="E140" s="56">
        <v>1</v>
      </c>
      <c r="F140" s="57" t="s">
        <v>108</v>
      </c>
      <c r="G140" s="17">
        <v>4480.7700000000004</v>
      </c>
      <c r="H140" s="17">
        <f t="shared" si="16"/>
        <v>4480.7700000000004</v>
      </c>
      <c r="I140" s="33" t="s">
        <v>29</v>
      </c>
      <c r="J140" s="2" t="s">
        <v>101</v>
      </c>
    </row>
    <row r="141" spans="1:10" s="9" customFormat="1" ht="60" x14ac:dyDescent="0.25">
      <c r="A141" s="21">
        <v>23</v>
      </c>
      <c r="B141" s="1" t="s">
        <v>161</v>
      </c>
      <c r="C141" s="40" t="s">
        <v>25</v>
      </c>
      <c r="D141" s="28" t="s">
        <v>180</v>
      </c>
      <c r="E141" s="56">
        <v>2</v>
      </c>
      <c r="F141" s="57" t="s">
        <v>108</v>
      </c>
      <c r="G141" s="17">
        <v>3499.98</v>
      </c>
      <c r="H141" s="17">
        <f t="shared" si="16"/>
        <v>6999.96</v>
      </c>
      <c r="I141" s="33" t="s">
        <v>29</v>
      </c>
      <c r="J141" s="2" t="s">
        <v>101</v>
      </c>
    </row>
    <row r="142" spans="1:10" s="9" customFormat="1" ht="60" x14ac:dyDescent="0.25">
      <c r="A142" s="21">
        <v>24</v>
      </c>
      <c r="B142" s="1" t="s">
        <v>162</v>
      </c>
      <c r="C142" s="40" t="s">
        <v>25</v>
      </c>
      <c r="D142" s="28" t="s">
        <v>181</v>
      </c>
      <c r="E142" s="56">
        <v>2</v>
      </c>
      <c r="F142" s="57" t="s">
        <v>108</v>
      </c>
      <c r="G142" s="17">
        <v>24449.41</v>
      </c>
      <c r="H142" s="17">
        <f t="shared" si="16"/>
        <v>48898.82</v>
      </c>
      <c r="I142" s="33" t="s">
        <v>29</v>
      </c>
      <c r="J142" s="2" t="s">
        <v>101</v>
      </c>
    </row>
    <row r="143" spans="1:10" s="9" customFormat="1" ht="60" x14ac:dyDescent="0.25">
      <c r="A143" s="21">
        <v>25</v>
      </c>
      <c r="B143" s="1" t="s">
        <v>163</v>
      </c>
      <c r="C143" s="40" t="s">
        <v>25</v>
      </c>
      <c r="D143" s="28" t="s">
        <v>182</v>
      </c>
      <c r="E143" s="56">
        <v>1</v>
      </c>
      <c r="F143" s="57" t="s">
        <v>108</v>
      </c>
      <c r="G143" s="17">
        <v>100499.55</v>
      </c>
      <c r="H143" s="17">
        <f t="shared" si="16"/>
        <v>100499.55</v>
      </c>
      <c r="I143" s="33" t="s">
        <v>29</v>
      </c>
      <c r="J143" s="2" t="s">
        <v>101</v>
      </c>
    </row>
    <row r="144" spans="1:10" s="9" customFormat="1" ht="120" x14ac:dyDescent="0.25">
      <c r="A144" s="21">
        <v>26</v>
      </c>
      <c r="B144" s="1" t="s">
        <v>164</v>
      </c>
      <c r="C144" s="40" t="s">
        <v>25</v>
      </c>
      <c r="D144" s="28" t="s">
        <v>183</v>
      </c>
      <c r="E144" s="56">
        <v>1</v>
      </c>
      <c r="F144" s="57" t="s">
        <v>108</v>
      </c>
      <c r="G144" s="17">
        <v>22271.85</v>
      </c>
      <c r="H144" s="17">
        <f t="shared" si="16"/>
        <v>22271.85</v>
      </c>
      <c r="I144" s="33" t="s">
        <v>29</v>
      </c>
      <c r="J144" s="2" t="s">
        <v>101</v>
      </c>
    </row>
    <row r="145" spans="1:10" s="9" customFormat="1" ht="30" x14ac:dyDescent="0.25">
      <c r="A145" s="21">
        <v>27</v>
      </c>
      <c r="B145" s="1" t="s">
        <v>165</v>
      </c>
      <c r="C145" s="40" t="s">
        <v>25</v>
      </c>
      <c r="D145" s="28" t="s">
        <v>184</v>
      </c>
      <c r="E145" s="56">
        <v>1</v>
      </c>
      <c r="F145" s="57" t="s">
        <v>108</v>
      </c>
      <c r="G145" s="17">
        <v>59770.84</v>
      </c>
      <c r="H145" s="17">
        <f t="shared" si="16"/>
        <v>59770.84</v>
      </c>
      <c r="I145" s="33" t="s">
        <v>29</v>
      </c>
      <c r="J145" s="2" t="s">
        <v>101</v>
      </c>
    </row>
    <row r="146" spans="1:10" s="9" customFormat="1" ht="60" x14ac:dyDescent="0.25">
      <c r="A146" s="21">
        <v>28</v>
      </c>
      <c r="B146" s="1" t="s">
        <v>165</v>
      </c>
      <c r="C146" s="40" t="s">
        <v>25</v>
      </c>
      <c r="D146" s="28" t="s">
        <v>185</v>
      </c>
      <c r="E146" s="56">
        <v>2</v>
      </c>
      <c r="F146" s="57" t="s">
        <v>108</v>
      </c>
      <c r="G146" s="17">
        <v>7255.23</v>
      </c>
      <c r="H146" s="17">
        <f t="shared" si="16"/>
        <v>14510.46</v>
      </c>
      <c r="I146" s="33" t="s">
        <v>29</v>
      </c>
      <c r="J146" s="2" t="s">
        <v>101</v>
      </c>
    </row>
    <row r="147" spans="1:10" x14ac:dyDescent="0.25">
      <c r="A147" s="118" t="s">
        <v>10</v>
      </c>
      <c r="B147" s="118"/>
      <c r="C147" s="21" t="s">
        <v>11</v>
      </c>
      <c r="D147" s="22" t="s">
        <v>11</v>
      </c>
      <c r="E147" s="2" t="s">
        <v>11</v>
      </c>
      <c r="F147" s="2"/>
      <c r="G147" s="17" t="s">
        <v>11</v>
      </c>
      <c r="H147" s="15">
        <f>SUM(H119:H146)</f>
        <v>67639297.209999949</v>
      </c>
      <c r="I147" s="1" t="s">
        <v>11</v>
      </c>
      <c r="J147" s="7"/>
    </row>
    <row r="148" spans="1:10" x14ac:dyDescent="0.25">
      <c r="A148" s="107" t="s">
        <v>12</v>
      </c>
      <c r="B148" s="108"/>
      <c r="C148" s="108"/>
      <c r="D148" s="108"/>
      <c r="E148" s="108"/>
      <c r="F148" s="108"/>
      <c r="G148" s="108"/>
      <c r="H148" s="108"/>
      <c r="I148" s="109"/>
      <c r="J148" s="8"/>
    </row>
    <row r="149" spans="1:10" x14ac:dyDescent="0.25">
      <c r="A149" s="107" t="s">
        <v>13</v>
      </c>
      <c r="B149" s="109"/>
      <c r="C149" s="1" t="s">
        <v>11</v>
      </c>
      <c r="D149" s="1" t="s">
        <v>11</v>
      </c>
      <c r="E149" s="1" t="s">
        <v>11</v>
      </c>
      <c r="F149" s="1"/>
      <c r="G149" s="16" t="s">
        <v>11</v>
      </c>
      <c r="H149" s="15">
        <v>0</v>
      </c>
      <c r="I149" s="6" t="s">
        <v>11</v>
      </c>
      <c r="J149" s="8"/>
    </row>
    <row r="150" spans="1:10" x14ac:dyDescent="0.25">
      <c r="A150" s="107" t="s">
        <v>14</v>
      </c>
      <c r="B150" s="108"/>
      <c r="C150" s="108"/>
      <c r="D150" s="108"/>
      <c r="E150" s="108"/>
      <c r="F150" s="108"/>
      <c r="G150" s="108"/>
      <c r="H150" s="108"/>
      <c r="I150" s="108"/>
      <c r="J150" s="109"/>
    </row>
    <row r="151" spans="1:10" ht="30" x14ac:dyDescent="0.25">
      <c r="A151" s="1">
        <v>1</v>
      </c>
      <c r="B151" s="29" t="s">
        <v>27</v>
      </c>
      <c r="C151" s="40" t="s">
        <v>25</v>
      </c>
      <c r="D151" s="29" t="s">
        <v>28</v>
      </c>
      <c r="E151" s="1">
        <v>1</v>
      </c>
      <c r="F151" s="28" t="s">
        <v>26</v>
      </c>
      <c r="G151" s="16"/>
      <c r="H151" s="35">
        <v>716918.38</v>
      </c>
      <c r="I151" s="1" t="s">
        <v>29</v>
      </c>
      <c r="J151" s="33" t="s">
        <v>30</v>
      </c>
    </row>
    <row r="152" spans="1:10" ht="30" x14ac:dyDescent="0.25">
      <c r="A152" s="1">
        <v>2</v>
      </c>
      <c r="B152" s="29" t="s">
        <v>31</v>
      </c>
      <c r="C152" s="40" t="s">
        <v>25</v>
      </c>
      <c r="D152" s="29" t="s">
        <v>32</v>
      </c>
      <c r="E152" s="1">
        <v>1</v>
      </c>
      <c r="F152" s="28" t="s">
        <v>26</v>
      </c>
      <c r="G152" s="16"/>
      <c r="H152" s="35">
        <v>31752961.25</v>
      </c>
      <c r="I152" s="1" t="s">
        <v>29</v>
      </c>
      <c r="J152" s="33" t="s">
        <v>30</v>
      </c>
    </row>
    <row r="153" spans="1:10" ht="75" x14ac:dyDescent="0.25">
      <c r="A153" s="1">
        <v>3</v>
      </c>
      <c r="B153" s="29" t="s">
        <v>37</v>
      </c>
      <c r="C153" s="40" t="s">
        <v>25</v>
      </c>
      <c r="D153" s="29" t="s">
        <v>38</v>
      </c>
      <c r="E153" s="1">
        <v>1</v>
      </c>
      <c r="F153" s="28" t="s">
        <v>36</v>
      </c>
      <c r="G153" s="16"/>
      <c r="H153" s="35">
        <v>34269300</v>
      </c>
      <c r="I153" s="1" t="s">
        <v>17</v>
      </c>
      <c r="J153" s="33" t="s">
        <v>30</v>
      </c>
    </row>
    <row r="154" spans="1:10" s="10" customFormat="1" ht="30" x14ac:dyDescent="0.25">
      <c r="A154" s="1">
        <v>4</v>
      </c>
      <c r="B154" s="29" t="s">
        <v>39</v>
      </c>
      <c r="C154" s="40" t="s">
        <v>25</v>
      </c>
      <c r="D154" s="29" t="s">
        <v>41</v>
      </c>
      <c r="E154" s="1">
        <v>1</v>
      </c>
      <c r="F154" s="28" t="s">
        <v>36</v>
      </c>
      <c r="G154" s="16"/>
      <c r="H154" s="35">
        <v>31021253.57</v>
      </c>
      <c r="I154" s="1" t="s">
        <v>29</v>
      </c>
      <c r="J154" s="33" t="s">
        <v>30</v>
      </c>
    </row>
    <row r="155" spans="1:10" ht="45" x14ac:dyDescent="0.25">
      <c r="A155" s="1">
        <v>5</v>
      </c>
      <c r="B155" s="29" t="s">
        <v>42</v>
      </c>
      <c r="C155" s="40" t="s">
        <v>25</v>
      </c>
      <c r="D155" s="29" t="s">
        <v>43</v>
      </c>
      <c r="E155" s="1">
        <v>1</v>
      </c>
      <c r="F155" s="28" t="s">
        <v>36</v>
      </c>
      <c r="G155" s="16"/>
      <c r="H155" s="35">
        <v>1254862.5</v>
      </c>
      <c r="I155" s="1" t="s">
        <v>29</v>
      </c>
      <c r="J155" s="33" t="s">
        <v>30</v>
      </c>
    </row>
    <row r="156" spans="1:10" s="9" customFormat="1" ht="30" x14ac:dyDescent="0.25">
      <c r="A156" s="1">
        <v>6</v>
      </c>
      <c r="B156" s="22" t="s">
        <v>44</v>
      </c>
      <c r="C156" s="40" t="s">
        <v>25</v>
      </c>
      <c r="D156" s="1" t="s">
        <v>45</v>
      </c>
      <c r="E156" s="33">
        <v>1</v>
      </c>
      <c r="F156" s="33" t="s">
        <v>36</v>
      </c>
      <c r="G156" s="34"/>
      <c r="H156" s="38">
        <v>6497598</v>
      </c>
      <c r="I156" s="36" t="s">
        <v>17</v>
      </c>
      <c r="J156" s="37" t="s">
        <v>30</v>
      </c>
    </row>
    <row r="157" spans="1:10" s="9" customFormat="1" ht="30" x14ac:dyDescent="0.25">
      <c r="A157" s="1">
        <v>7</v>
      </c>
      <c r="B157" s="22" t="s">
        <v>65</v>
      </c>
      <c r="C157" s="40" t="s">
        <v>25</v>
      </c>
      <c r="D157" s="22" t="s">
        <v>65</v>
      </c>
      <c r="E157" s="33">
        <v>1</v>
      </c>
      <c r="F157" s="33" t="s">
        <v>36</v>
      </c>
      <c r="G157" s="34"/>
      <c r="H157" s="38">
        <v>71516</v>
      </c>
      <c r="I157" s="36" t="s">
        <v>17</v>
      </c>
      <c r="J157" s="37" t="s">
        <v>30</v>
      </c>
    </row>
    <row r="158" spans="1:10" s="9" customFormat="1" ht="45" x14ac:dyDescent="0.25">
      <c r="A158" s="1">
        <v>8</v>
      </c>
      <c r="B158" s="29" t="s">
        <v>69</v>
      </c>
      <c r="C158" s="40" t="s">
        <v>25</v>
      </c>
      <c r="D158" s="29" t="s">
        <v>70</v>
      </c>
      <c r="E158" s="1">
        <v>1</v>
      </c>
      <c r="F158" s="28" t="s">
        <v>36</v>
      </c>
      <c r="G158" s="16"/>
      <c r="H158" s="35">
        <v>453600</v>
      </c>
      <c r="I158" s="1" t="s">
        <v>17</v>
      </c>
      <c r="J158" s="33" t="s">
        <v>68</v>
      </c>
    </row>
    <row r="159" spans="1:10" s="49" customFormat="1" ht="30" x14ac:dyDescent="0.25">
      <c r="A159" s="44">
        <v>9</v>
      </c>
      <c r="B159" s="1" t="s">
        <v>83</v>
      </c>
      <c r="C159" s="40" t="s">
        <v>25</v>
      </c>
      <c r="D159" s="1" t="s">
        <v>84</v>
      </c>
      <c r="E159" s="33">
        <v>1</v>
      </c>
      <c r="F159" s="33" t="s">
        <v>36</v>
      </c>
      <c r="G159" s="34"/>
      <c r="H159" s="35">
        <v>5520495.5700000003</v>
      </c>
      <c r="I159" s="36" t="s">
        <v>17</v>
      </c>
      <c r="J159" s="37" t="s">
        <v>30</v>
      </c>
    </row>
    <row r="160" spans="1:10" s="49" customFormat="1" ht="30" x14ac:dyDescent="0.25">
      <c r="A160" s="44">
        <v>10</v>
      </c>
      <c r="B160" s="45" t="s">
        <v>83</v>
      </c>
      <c r="C160" s="40" t="s">
        <v>25</v>
      </c>
      <c r="D160" s="1" t="s">
        <v>89</v>
      </c>
      <c r="E160" s="33">
        <v>1</v>
      </c>
      <c r="F160" s="33" t="s">
        <v>36</v>
      </c>
      <c r="G160" s="34"/>
      <c r="H160" s="35">
        <v>4232384.46</v>
      </c>
      <c r="I160" s="36" t="s">
        <v>17</v>
      </c>
      <c r="J160" s="37" t="s">
        <v>30</v>
      </c>
    </row>
    <row r="161" spans="1:10" ht="60" x14ac:dyDescent="0.25">
      <c r="A161" s="50">
        <v>11</v>
      </c>
      <c r="B161" s="1" t="s">
        <v>93</v>
      </c>
      <c r="C161" s="29" t="s">
        <v>94</v>
      </c>
      <c r="D161" s="1" t="s">
        <v>119</v>
      </c>
      <c r="E161" s="33">
        <v>1</v>
      </c>
      <c r="F161" s="1" t="s">
        <v>36</v>
      </c>
      <c r="G161" s="51"/>
      <c r="H161" s="35">
        <v>100000</v>
      </c>
      <c r="I161" s="36" t="s">
        <v>17</v>
      </c>
      <c r="J161" s="37" t="s">
        <v>68</v>
      </c>
    </row>
    <row r="162" spans="1:10" ht="60" x14ac:dyDescent="0.25">
      <c r="A162" s="50">
        <v>12</v>
      </c>
      <c r="B162" s="1" t="s">
        <v>102</v>
      </c>
      <c r="C162" s="29" t="s">
        <v>71</v>
      </c>
      <c r="D162" s="1" t="s">
        <v>195</v>
      </c>
      <c r="E162" s="33">
        <v>1</v>
      </c>
      <c r="F162" s="1" t="s">
        <v>36</v>
      </c>
      <c r="G162" s="51"/>
      <c r="H162" s="35">
        <v>63381660</v>
      </c>
      <c r="I162" s="36" t="s">
        <v>17</v>
      </c>
      <c r="J162" s="37" t="s">
        <v>103</v>
      </c>
    </row>
    <row r="163" spans="1:10" ht="30" x14ac:dyDescent="0.25">
      <c r="A163" s="50">
        <v>13</v>
      </c>
      <c r="B163" s="1" t="s">
        <v>116</v>
      </c>
      <c r="C163" s="29" t="s">
        <v>118</v>
      </c>
      <c r="D163" s="1" t="s">
        <v>117</v>
      </c>
      <c r="E163" s="33">
        <v>1</v>
      </c>
      <c r="F163" s="1" t="s">
        <v>36</v>
      </c>
      <c r="G163" s="51"/>
      <c r="H163" s="35">
        <f>(10*1850)*320.34</f>
        <v>5926290</v>
      </c>
      <c r="I163" s="36" t="s">
        <v>17</v>
      </c>
      <c r="J163" s="37" t="s">
        <v>103</v>
      </c>
    </row>
    <row r="164" spans="1:10" s="49" customFormat="1" ht="30" x14ac:dyDescent="0.25">
      <c r="A164" s="44">
        <v>14</v>
      </c>
      <c r="B164" s="45" t="s">
        <v>130</v>
      </c>
      <c r="C164" s="40" t="s">
        <v>25</v>
      </c>
      <c r="D164" s="1" t="s">
        <v>131</v>
      </c>
      <c r="E164" s="33">
        <v>1</v>
      </c>
      <c r="F164" s="33" t="s">
        <v>36</v>
      </c>
      <c r="G164" s="34"/>
      <c r="H164" s="35">
        <v>48000</v>
      </c>
      <c r="I164" s="36" t="s">
        <v>17</v>
      </c>
      <c r="J164" s="37" t="s">
        <v>103</v>
      </c>
    </row>
    <row r="165" spans="1:10" s="103" customFormat="1" ht="30" x14ac:dyDescent="0.25">
      <c r="A165" s="96">
        <v>15</v>
      </c>
      <c r="B165" s="97" t="s">
        <v>93</v>
      </c>
      <c r="C165" s="93" t="s">
        <v>94</v>
      </c>
      <c r="D165" s="97" t="s">
        <v>315</v>
      </c>
      <c r="E165" s="98">
        <v>1</v>
      </c>
      <c r="F165" s="97" t="s">
        <v>36</v>
      </c>
      <c r="G165" s="99"/>
      <c r="H165" s="100">
        <v>98214</v>
      </c>
      <c r="I165" s="101" t="s">
        <v>17</v>
      </c>
      <c r="J165" s="102" t="s">
        <v>316</v>
      </c>
    </row>
    <row r="166" spans="1:10" s="26" customFormat="1" x14ac:dyDescent="0.25">
      <c r="A166" s="104" t="s">
        <v>15</v>
      </c>
      <c r="B166" s="105"/>
      <c r="C166" s="18" t="s">
        <v>11</v>
      </c>
      <c r="D166" s="18" t="s">
        <v>11</v>
      </c>
      <c r="E166" s="18" t="s">
        <v>11</v>
      </c>
      <c r="F166" s="18"/>
      <c r="G166" s="14" t="s">
        <v>11</v>
      </c>
      <c r="H166" s="15">
        <f>SUM(H151:H165)</f>
        <v>185345053.72999996</v>
      </c>
      <c r="I166" s="18" t="s">
        <v>11</v>
      </c>
      <c r="J166" s="8"/>
    </row>
    <row r="167" spans="1:10" x14ac:dyDescent="0.25">
      <c r="A167" s="104" t="s">
        <v>23</v>
      </c>
      <c r="B167" s="105"/>
      <c r="C167" s="18" t="s">
        <v>11</v>
      </c>
      <c r="D167" s="18" t="s">
        <v>11</v>
      </c>
      <c r="E167" s="18" t="s">
        <v>11</v>
      </c>
      <c r="F167" s="18"/>
      <c r="G167" s="14" t="s">
        <v>11</v>
      </c>
      <c r="H167" s="15">
        <f>H166+H149+H147</f>
        <v>252984350.93999991</v>
      </c>
      <c r="I167" s="18" t="s">
        <v>11</v>
      </c>
      <c r="J167" s="8"/>
    </row>
    <row r="168" spans="1:10" x14ac:dyDescent="0.25">
      <c r="A168" s="115" t="s">
        <v>24</v>
      </c>
      <c r="B168" s="116"/>
      <c r="C168" s="117"/>
      <c r="D168" s="23" t="s">
        <v>11</v>
      </c>
      <c r="E168" s="23" t="s">
        <v>11</v>
      </c>
      <c r="F168" s="23" t="s">
        <v>11</v>
      </c>
      <c r="G168" s="25" t="s">
        <v>11</v>
      </c>
      <c r="H168" s="25">
        <f>H116+H167</f>
        <v>455282124.14714277</v>
      </c>
      <c r="I168" s="24"/>
      <c r="J168" s="24"/>
    </row>
  </sheetData>
  <sheetProtection formatCells="0" formatColumns="0" formatRows="0" insertColumns="0" insertRows="0" insertHyperlinks="0" deleteColumns="0" deleteRows="0" sort="0" autoFilter="0" pivotTables="0"/>
  <autoFilter ref="A7:J168"/>
  <mergeCells count="20">
    <mergeCell ref="A150:J150"/>
    <mergeCell ref="A166:B166"/>
    <mergeCell ref="A167:B167"/>
    <mergeCell ref="A168:C168"/>
    <mergeCell ref="A117:J117"/>
    <mergeCell ref="A118:J118"/>
    <mergeCell ref="A147:B147"/>
    <mergeCell ref="A148:I148"/>
    <mergeCell ref="A149:B149"/>
    <mergeCell ref="A115:B115"/>
    <mergeCell ref="A116:B116"/>
    <mergeCell ref="A3:I3"/>
    <mergeCell ref="A4:I4"/>
    <mergeCell ref="A97:I97"/>
    <mergeCell ref="A99:B99"/>
    <mergeCell ref="D5:E5"/>
    <mergeCell ref="A10:J10"/>
    <mergeCell ref="A100:J100"/>
    <mergeCell ref="A9:J9"/>
    <mergeCell ref="A96:B96"/>
  </mergeCells>
  <pageMargins left="0.43307086614173229" right="0.23622047244094491" top="0.35433070866141736" bottom="0.35433070866141736" header="0" footer="0"/>
  <pageSetup paperSize="9" scale="48"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2018-11-06T09:51:15Z</dcterms:modified>
</cp:coreProperties>
</file>