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2435"/>
  </bookViews>
  <sheets>
    <sheet name="Лист1" sheetId="1" r:id="rId1"/>
    <sheet name="Лист3" sheetId="3" r:id="rId2"/>
  </sheets>
  <definedNames>
    <definedName name="_xlnm._FilterDatabase" localSheetId="0" hidden="1">Лист1!$A$7:$J$110</definedName>
  </definedNames>
  <calcPr calcId="152511"/>
</workbook>
</file>

<file path=xl/calcChain.xml><?xml version="1.0" encoding="utf-8"?>
<calcChain xmlns="http://schemas.openxmlformats.org/spreadsheetml/2006/main">
  <c r="H48" i="1" l="1"/>
  <c r="H45" i="1"/>
  <c r="H22" i="1"/>
  <c r="H23" i="1"/>
  <c r="H24" i="1"/>
  <c r="H25" i="1"/>
  <c r="H21" i="1"/>
  <c r="H90" i="1"/>
  <c r="G64" i="1"/>
  <c r="G61" i="1"/>
  <c r="H89" i="1" l="1"/>
  <c r="H88" i="1" l="1"/>
  <c r="XFD88" i="1" s="1"/>
  <c r="H87" i="1"/>
  <c r="XFD87" i="1" s="1"/>
  <c r="H86" i="1"/>
  <c r="XFD86" i="1" s="1"/>
  <c r="H85" i="1"/>
  <c r="XFD85" i="1" s="1"/>
  <c r="H84" i="1"/>
  <c r="XFD84" i="1" s="1"/>
  <c r="H83" i="1"/>
  <c r="XFD83" i="1" s="1"/>
  <c r="H82" i="1"/>
  <c r="XFD82" i="1" s="1"/>
  <c r="H81" i="1"/>
  <c r="XFD81" i="1" s="1"/>
  <c r="H80" i="1"/>
  <c r="XFD80" i="1" s="1"/>
  <c r="H79" i="1"/>
  <c r="XFD79" i="1" s="1"/>
  <c r="H94" i="1" l="1"/>
  <c r="H28" i="1" l="1"/>
  <c r="H78" i="1" l="1"/>
  <c r="H66" i="1" l="1"/>
  <c r="H65" i="1"/>
  <c r="H64" i="1"/>
  <c r="H77" i="1" l="1"/>
  <c r="H76" i="1"/>
  <c r="H75" i="1"/>
  <c r="H74" i="1"/>
  <c r="H73" i="1"/>
  <c r="H72" i="1"/>
  <c r="H71" i="1"/>
  <c r="H70" i="1"/>
  <c r="H69" i="1"/>
  <c r="H68" i="1"/>
  <c r="H67" i="1"/>
  <c r="H63" i="1" l="1"/>
  <c r="H62" i="1" l="1"/>
  <c r="H61" i="1"/>
  <c r="G59" i="1" l="1"/>
  <c r="H59" i="1" s="1"/>
  <c r="H56" i="1" l="1"/>
  <c r="G57" i="1"/>
  <c r="H57" i="1" s="1"/>
  <c r="H54" i="1" l="1"/>
  <c r="H55" i="1"/>
  <c r="G53" i="1" l="1"/>
  <c r="H53" i="1" s="1"/>
  <c r="H52" i="1" l="1"/>
  <c r="H50" i="1" l="1"/>
  <c r="H49" i="1"/>
  <c r="H46" i="1" l="1"/>
  <c r="H39" i="1" l="1"/>
  <c r="H29" i="1" l="1"/>
  <c r="H27" i="1" l="1"/>
  <c r="H26" i="1" l="1"/>
  <c r="H20" i="1" l="1"/>
  <c r="H19" i="1" l="1"/>
  <c r="H18" i="1"/>
  <c r="H17" i="1"/>
  <c r="H11" i="1" l="1"/>
  <c r="H16" i="1" l="1"/>
  <c r="H15" i="1"/>
  <c r="H14" i="1"/>
  <c r="H13" i="1"/>
  <c r="H12" i="1"/>
  <c r="H91" i="1" s="1"/>
  <c r="H96" i="1" l="1"/>
  <c r="H109" i="1" s="1"/>
  <c r="H110" i="1" l="1"/>
</calcChain>
</file>

<file path=xl/sharedStrings.xml><?xml version="1.0" encoding="utf-8"?>
<sst xmlns="http://schemas.openxmlformats.org/spreadsheetml/2006/main" count="606" uniqueCount="217">
  <si>
    <t xml:space="preserve">                                                                            </t>
  </si>
  <si>
    <t>№</t>
  </si>
  <si>
    <t>Наименование</t>
  </si>
  <si>
    <t>Способ закупок/п. 3.1. Правил</t>
  </si>
  <si>
    <t>Краткая характеристика</t>
  </si>
  <si>
    <t>Коли-чество/объем</t>
  </si>
  <si>
    <t>Единица измерения</t>
  </si>
  <si>
    <t>Сумма, планируемая для закупки без учета НДС, тенге</t>
  </si>
  <si>
    <t>Наименование организатора закупок</t>
  </si>
  <si>
    <t>Товары</t>
  </si>
  <si>
    <t>Итого товары</t>
  </si>
  <si>
    <t>х</t>
  </si>
  <si>
    <t>Работы</t>
  </si>
  <si>
    <t>Итого работы</t>
  </si>
  <si>
    <t>Услуги</t>
  </si>
  <si>
    <t>Итого услуги</t>
  </si>
  <si>
    <t>Цена за единицу товара, тенге</t>
  </si>
  <si>
    <t>ЧУ "NURIS"</t>
  </si>
  <si>
    <t>Месяц предоставления документов в подразделение закупок</t>
  </si>
  <si>
    <t>Раздел 1. Закупки товаров, работ, услуг, осуществляемые способами тендера, запроса ценовых предложений, без применения норм Правил</t>
  </si>
  <si>
    <t xml:space="preserve">частное учреждение «Nazarbayev University Research and Innovation System»  </t>
  </si>
  <si>
    <t>Всего по разделу 1:</t>
  </si>
  <si>
    <t xml:space="preserve">услуга </t>
  </si>
  <si>
    <t>ЧУ «NURIS»</t>
  </si>
  <si>
    <t>январь</t>
  </si>
  <si>
    <t>Охрана склада</t>
  </si>
  <si>
    <t xml:space="preserve">Услуга по охране имущества на складе Заказчика с применением технических средств охранной сигнализации от несанкционированного проникновения с подключением на пульт централизованного наблюдения. Подробное описание согласно технической спецификации.  </t>
  </si>
  <si>
    <t>подпункт 6) пункта 3.1. Правил</t>
  </si>
  <si>
    <t>услуга</t>
  </si>
  <si>
    <t>Реестр планируемых закупок товаров, работ, услуг на 2018 год</t>
  </si>
  <si>
    <t>Почтовые услуги</t>
  </si>
  <si>
    <t>запрос ценовых предложений</t>
  </si>
  <si>
    <t>Услуга по закупке почтовых услуг Учреждения согласно технической спецификации.</t>
  </si>
  <si>
    <t>Азот жидкий для реализации учебных и научно-исследовательских работ</t>
  </si>
  <si>
    <t>подпункт 13) пункта 3.1. Правил</t>
  </si>
  <si>
    <t>Гост 9293-74, объемная доля азота не менее 99,993 %</t>
  </si>
  <si>
    <t>кг</t>
  </si>
  <si>
    <t>Лабораторные  расходные материалы для реализации учебных работ Школы медицины: комплект 1</t>
  </si>
  <si>
    <t>Лабораторные  расходные материалы для реализации учебных работ Школы Медицины. Подробная характеристика согласно технической спецификации.</t>
  </si>
  <si>
    <t>комплект</t>
  </si>
  <si>
    <t>Лабораторные  расходные материалы для реализации учебных работ Школы медицины: комплект 2</t>
  </si>
  <si>
    <t>Лабораторные  расходные материалы для реализации учебных работ Школы медицины: комплект 3</t>
  </si>
  <si>
    <t>Лабораторные  расходные материалы для реализации учебных работ Школы медицины: комплект 4</t>
  </si>
  <si>
    <t>Жидкий гелий</t>
  </si>
  <si>
    <t>литр</t>
  </si>
  <si>
    <t>Жидкий гелий в сосудах Дьюара (далее - Тара), содержание гелия 99,99 %, Общее содержание примесей не более 1,00</t>
  </si>
  <si>
    <t>Услуги по продвижению информационных постов с аккаунтов ЧУ «NURIS» и Аstana Вusiness Сampus в социальных сетях на платной основе</t>
  </si>
  <si>
    <t>подпункт 5) пункта 3.1. Правил</t>
  </si>
  <si>
    <t>Платное продвижение информационных постов ЧУ «NURIS» и Аstana Вusiness Сampus в социальных сетях</t>
  </si>
  <si>
    <t>Услуги по размещению рекламных материалов на сайте olx.kz</t>
  </si>
  <si>
    <t>Платное продвижение рекламных постов об услугах Опытно-экспериментального Цеха ЧУ «NURIS» на сайте olx.kz.</t>
  </si>
  <si>
    <t>февраль</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</si>
  <si>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1</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</si>
  <si>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Подробная характеристика согласно технической спецификации.</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</si>
  <si>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2</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</si>
  <si>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3</t>
  </si>
  <si>
    <t>Лабораторные расходные материалы для реализации учебных работ Школы наук и технологий: комплект 1</t>
  </si>
  <si>
    <t>Лабораторные расходные материалы для реализации учебных работ Школы наук и технологий. Подробная характеристика согласно технической спецификации.</t>
  </si>
  <si>
    <t>Услуги по технической поддержке веб-сайта Astana Business Campus</t>
  </si>
  <si>
    <t xml:space="preserve">Хостинг и подключение суб-домена к сайту Astana Business Campus с февраля по июль 2018 года (5 месяцев) </t>
  </si>
  <si>
    <t>Лабораторные расходные материалы для реализации учебных работ Школы медицины: комплект 5</t>
  </si>
  <si>
    <t>Лабораторные расходные материалы для реализации учебных работ Школы медицины. Подробная характеристика согласно технической спецификации.</t>
  </si>
  <si>
    <t>Услуги по изготовлению имиджевой продукции</t>
  </si>
  <si>
    <t>подпункт 30) пункта 3.1. Правил</t>
  </si>
  <si>
    <t xml:space="preserve">Услуги по изготовлению имиджевой продукции. Подробное характеристика согласно технической спецификации. </t>
  </si>
  <si>
    <t>Лабораторные расходные материалы для реализации учебных работ Школы инженерии: комплект 1</t>
  </si>
  <si>
    <t>Лабораторные расходные материалы для реализации учебных работ Школы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</si>
  <si>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комплект 2</t>
  </si>
  <si>
    <t>Лабораторные расходные материалы для реализации учебных работ Школы инженерии: комплект 3</t>
  </si>
  <si>
    <t>Переводческие услуги: письменный перевод (русско-казахский, русско-английский)</t>
  </si>
  <si>
    <t>Переводческие услуги текстов, включая брошюру Astana Business Campus и NURIS, newsletter Astana Business Campus и NURIS, статьи, опубликованные в СМИ, статьи в социальных сетях и статьи для официального сайта Astana Business Campus и NURIS</t>
  </si>
  <si>
    <t>апрель</t>
  </si>
  <si>
    <t>март</t>
  </si>
  <si>
    <t>Лабораторные расходные материалы для реализации инновационных проектов программы бизнес-инкубирования: Комплект 2</t>
  </si>
  <si>
    <t>В целях реализации инновационных проектов программы бизнес-инкубирования ABC Incubation, которая нацелена на поддержку новых идей, инновационных бизнес-проектов на ранней стадии, необходимо приобретение химических расходных материалов. Данные расходные материалы будут использоваться для реализации анти-псориазного крема.</t>
  </si>
  <si>
    <t>Стол сварщика</t>
  </si>
  <si>
    <t>Максимальная производительность: не менее 1800 куб.м/час, Размер чугунной решетки: не менее 1000х700 мм, Высота рабочей плиты над уровнем пола: в диапазоне 700-800 мм, Светильник для подстветки рабочей зоны: наличие. Максимальная, равномерно распределенная нагрузка на рабочую плиту: не менее 500 кг. Полное описание согласно технической спецификации.</t>
  </si>
  <si>
    <t>штука</t>
  </si>
  <si>
    <t>Лабораторные расходные материалы для реализации инновационных проектов программы бизнес-инкубирования: Комплект 3</t>
  </si>
  <si>
    <t>Лабораторные расходные материалы (Комплект 3) для реализации инновационного проекта программы бизнес-инкубирования АВС Incubation по точечной обработке полей</t>
  </si>
  <si>
    <t>Портативный спектрометр</t>
  </si>
  <si>
    <t>ЧУ “NURIS”</t>
  </si>
  <si>
    <t>Ручной инфракрасный спектрометр. Спектральный диапазон (нм): не менее 200 нм.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</si>
  <si>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1</t>
  </si>
  <si>
    <t>В целях реализации инновационных проектов программы бизнес-инкубирования АВС Incubation, которая нацелена на поддержку новых идей, инновационных бизнес - проектов на ранней стадии, необходимо приобретение базовых расходных материалов по электронике, электротехнике и механике. Помимо этого необходимо приобретение базовых инструментов для сборки прототипов и продуктов.</t>
  </si>
  <si>
    <t>Браслет для ношения выше локтя MYO Armband</t>
  </si>
  <si>
    <t>Wifi модуль</t>
  </si>
  <si>
    <t xml:space="preserve"> Плата для разработки</t>
  </si>
  <si>
    <t>Датчик контроля сетевого напряжения с опторазвязкой</t>
  </si>
  <si>
    <t>Неинвазивный трансформатор тока</t>
  </si>
  <si>
    <t>Сенсорный экран щит для Arduino</t>
  </si>
  <si>
    <t>HM-11 Bluetooth-модуль</t>
  </si>
  <si>
    <t>Плата Arduino Atmel ATmega328</t>
  </si>
  <si>
    <t xml:space="preserve">Миниатюрный ТРАНСФОРМАТОР </t>
  </si>
  <si>
    <t>IP Цилиндрическая Камера</t>
  </si>
  <si>
    <t>Универсальный фрезерный станок</t>
  </si>
  <si>
    <t xml:space="preserve">Карта памяти </t>
  </si>
  <si>
    <t xml:space="preserve">Электромагнитный соленоидный, нормально закрытый клапан </t>
  </si>
  <si>
    <t>Садовый опрыскиватель</t>
  </si>
  <si>
    <t>Плоскоструйная форсунка</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</si>
  <si>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</si>
  <si>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 Подробная характеристика согласно технической спецификации.</t>
  </si>
  <si>
    <t>исключен</t>
  </si>
  <si>
    <t>Лабораторные расходные материалы для реализации инновационных проектов программы бизнес-инкубирования: Комплект 4</t>
  </si>
  <si>
    <t xml:space="preserve">Лабораторные расходные материалы (Комплект 4) для реализации инновационного проекта программы бизнес-инкубирования АВС Incubation по точечной обработке полей </t>
  </si>
  <si>
    <t>Игрушка с заводным механизмом</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</si>
  <si>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</si>
  <si>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 Подробная характеристика согласно технической спецификации.</t>
  </si>
  <si>
    <t>май</t>
  </si>
  <si>
    <t>H05Z1Z1-F Кабель</t>
  </si>
  <si>
    <t>H05Z1Z1-F Кабель TTR 2х2,5 HALOJEN FREE черный</t>
  </si>
  <si>
    <t>м.</t>
  </si>
  <si>
    <t>H05VV-F TTR Кабель</t>
  </si>
  <si>
    <t>Макс. рабочая температура 70°C, макс. температура при коротком замыкании 160°C. Стандарты: TS 9760 HD 21.5.S3 - VDE 281 - 5.</t>
  </si>
  <si>
    <t>Модуль USB GPS</t>
  </si>
  <si>
    <t>шт.</t>
  </si>
  <si>
    <t>Доступ к патентной базе Patent Inspiration</t>
  </si>
  <si>
    <t xml:space="preserve">Доступ к онлайн патетной базе Patent Inspiration по поиску и анализу патентов. Подробная характеристика согласно технической спецификации </t>
  </si>
  <si>
    <t>июнь</t>
  </si>
  <si>
    <t>Лабораторные расходные материалы для реализации инновационных проектов программы бизнес-инкубирования: Комплект 5</t>
  </si>
  <si>
    <t>Лабораторные расходные материалы (Комплект 5) для реализации инновационного проекта программы бизнес-инкубирования ABC Incubation по производству экспедиционного оборудования для внедорожников</t>
  </si>
  <si>
    <t>Лабораторные расходные материалы для реализации инновационных проектов программы бизнес - инкубирования: Пояс-чехол для механического устройства</t>
  </si>
  <si>
    <t>Материал: трикотажное полотно на ленте-велькро
Размер: 68,5 x12 см. Подробная характеристика согласно технической спецификации.</t>
  </si>
  <si>
    <t xml:space="preserve">Подписка Adobe Creativе Cloud - Редакция для студентов и преподавателей (на один год, с предварительной оплатой) </t>
  </si>
  <si>
    <t>Подписка Adobe Creativе Cloud</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</si>
  <si>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</si>
  <si>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</si>
  <si>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6</t>
  </si>
  <si>
    <t>Лабораторные расходные материалы (Комплект 6) для реализации инновационного проекта программы бизнес-инкубирования ABC Incubation по производству экспедиционного оборудования для внедорожников</t>
  </si>
  <si>
    <t>июль</t>
  </si>
  <si>
    <t>Услуги по изготовлению имиджевого презентационного видеоролика</t>
  </si>
  <si>
    <t xml:space="preserve">Анимированный видеоролик длительностью 5 минут., показывающий деятельность подразделений Инновационного кластера Аstana Business Campus. Подробное характеристика согласно технической спецификации. </t>
  </si>
  <si>
    <t>Расфасовка аптечного средства</t>
  </si>
  <si>
    <t>Тентовая ткань 1000D (Китай), плотность: 530 гр/м2, материал: 65%-ПЭ, 35%-ПВХ, ширина: 320 см.</t>
  </si>
  <si>
    <t>Лабораторные расходные материалы для реализации инновационных проектов программы бизнес-инкубирования: Тентовая ткань</t>
  </si>
  <si>
    <t xml:space="preserve">3D принтер </t>
  </si>
  <si>
    <t xml:space="preserve">Область печати: не менее 223 x 223 x 205 мм. Технология печати: FDM. Материал печати: Пластиковая нить. Точность печати: не менее 20 мкм. Количество печатающих головок: не более 1. Диаметр нити: не менее 2.85 мм. Толщина слоя (мин.): не менее 20 мкм. Толщина слоя (макс.): не более 600 мкм. Электропитание: не менее 100 В. Потребляемая мощность (макс.): не более 0.221 кВт. </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</si>
  <si>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5.</t>
  </si>
  <si>
    <t>тендер</t>
  </si>
  <si>
    <t xml:space="preserve">Размер рабочего стола: не менее 3040*1520 мм, Прочность на растяжение чугунной станины Мпа не менее 200, Точность позиционирования по VDI/DGQ 3441  мм не более ± 0,05, Точность повтора  VDI/DGQ 3441 мм не более ± 0,03, Максимальная толщина реза конструкционной стали / скорость реза мм /м/мин. Не менее 14/не менее 0,5, Максимальная толщина реза нержавеющей стали / скорость реза мм/м/мин. Не менее 6/ не менее 0,6, Полное описание согласно технической спецификации </t>
  </si>
  <si>
    <t>Размер рабочего стола: не менее 400*1600 мм, Универсальная фрезерная головка, поворот в обе стороны не менее чем на 90- градусов. Автоматическая система смазки: наличие, Охладительная система: наличие, Полное описание согласно технической спецификации</t>
  </si>
  <si>
    <t>Установка лазерной резки с числовым программным управлением (ЧПУ)</t>
  </si>
  <si>
    <t>Измеритель импеданса</t>
  </si>
  <si>
    <t>Осциллограф</t>
  </si>
  <si>
    <t>Моноблок в комплекте с лицензионным ПО Adobe Creative Cloud</t>
  </si>
  <si>
    <t>Процессор не менее 3,3 ГГц не менее  i5 с тактовой частотой не менее 3,0 ГГц (ускорение до 3,0 ГГц) Полное описание согласно технической спецификации.</t>
  </si>
  <si>
    <t>Конек с расческой Т0,9 оцин. L2500</t>
  </si>
  <si>
    <t>Конек, оцинкованный лист 0,9 мм, длина 2500 мм</t>
  </si>
  <si>
    <t>шт</t>
  </si>
  <si>
    <t xml:space="preserve">Шкаф инструментальный </t>
  </si>
  <si>
    <t>Запрос ценовых предложений</t>
  </si>
  <si>
    <t>Габариты BхШхГ, мм не менее 2000×1024×625. Толщина металла корпуса и дверей шкафа, мм  не менее 0,8 мм. Подробное описание согласно технической спецификации</t>
  </si>
  <si>
    <t xml:space="preserve">Стойка подкатная </t>
  </si>
  <si>
    <t>Габариты BхШхГ, мм не менее 1600×755×590 мм Максимально допустимая нагрузка на основание:  Не более 250кг. Подробное описание согласно технической спецификации</t>
  </si>
  <si>
    <t>Стеллаж</t>
  </si>
  <si>
    <t>Габариты BхШхГ, мм не менее 2200×1000х590  Стеллаж должен представлять собой сборно-разборную конструкцию, собираемую из различных элементов  Подробное описание согласно технической спецификации</t>
  </si>
  <si>
    <t xml:space="preserve">Тележка </t>
  </si>
  <si>
    <t>Габариты ШхГ, мм не менее 775х590 мм Возможность регулировки по высоте. Нагрузка на колеса не менее  200 кг. Подробное описание согласно технической спецификации</t>
  </si>
  <si>
    <t xml:space="preserve">Передвижная тумба инструментальная </t>
  </si>
  <si>
    <t>Стол монтажный с экраном и тумбой</t>
  </si>
  <si>
    <t>Габариты ШхГ, мм, не менее   2035×700 . Возможность регулировки стола по высоте. Наличие тумбы и экранов. Подробное описание согласно технической спецификации.</t>
  </si>
  <si>
    <t>Стол монтажный с экраном</t>
  </si>
  <si>
    <t>Габариты ШхГ, мм, не менее   2035×700 мм. Возможность регулировки стола по высоте. Наличие экрана. Подробное описание согласно технической спецификации.</t>
  </si>
  <si>
    <t>Стол монтажный 2035 мм</t>
  </si>
  <si>
    <t>Габариты ШхГ, мм, не менее   2035×700 . Возможность регулировки стола по высоте. Подробное описание согласно технической спецификации.</t>
  </si>
  <si>
    <t>Стол монтажный 1535 мм</t>
  </si>
  <si>
    <t>Габариты ШхГ, мм, не менее   1535×700 . Возможность регулировки стола по высоте. Подробное описание согласно технической спецификации.</t>
  </si>
  <si>
    <t>Шкаф гардеробный</t>
  </si>
  <si>
    <t>Габариты BхШхГ, мм,  Не менее 1820×600×500 . Толщина металла не менее 0,6 мм. Подробное описание согласно технической спецификации.</t>
  </si>
  <si>
    <t>Кассетница поворотная</t>
  </si>
  <si>
    <t>Габариты BхШхГ, мм,  Не менее 1545×8200×1820 не менее 3-х ярусов. Подробное описание согласно технической спецификации.</t>
  </si>
  <si>
    <t>Генератор сигналов</t>
  </si>
  <si>
    <t xml:space="preserve">Светильник бестеневой кольцевой с линзой </t>
  </si>
  <si>
    <t xml:space="preserve">Весы лаборатораные гидростатические </t>
  </si>
  <si>
    <t>Наибольший предел взвешивания (г): не менее 10000. Наименьший предел взвешивания (г): не менее 50. Полное описание согласно технической спецификации.</t>
  </si>
  <si>
    <t>Увеличение основной линзы: не менее 5 диоптрий. Фокусное расстояние основной линзы: не более 200 мм. Полное описание согласно технической спецификации.</t>
  </si>
  <si>
    <t>август</t>
  </si>
  <si>
    <t>Габариты BхШхГ, мм не менее 790×565×600 Сварной корпус. Подробное описание согласно технической спецификации</t>
  </si>
  <si>
    <t>сентябрь</t>
  </si>
  <si>
    <t>Услуга хостинга веб - сайта ЧУ "NURIS" nuris.nu.edu.kz на платном конструкторе сайтов "Тильда"</t>
  </si>
  <si>
    <t>Для размещения веб-сайта ЧУ «NURIS» на сервере, постоянно находящемся в глобальной сети, а также для поддержки и хостинга сайта.</t>
  </si>
  <si>
    <t>Листогибочный пресс с ЧПУ</t>
  </si>
  <si>
    <t>Система ЧПУ с 2D графическим дисплеем с 2D программным обеспечением (оффлайн): наличие, Оптические линейки: наличие, Длина изгиба (А), не менее 2600 мм, Гибочная мощность, не менее 100 тонн, Скорость в форсированном режиме по оси Y, не менее 200 мм/сек, Полное описание согласно технической спецификации.</t>
  </si>
  <si>
    <t>Оценка рыночной стоимости объекта интеллектуальной собственности</t>
  </si>
  <si>
    <t xml:space="preserve">Услуги по оценке патента Республики Казахстан на изобретение №  32938 «Способ приготовления сухой пробиотической закваски для получения кисломолочных напитков»:
а) Вид определяемой стоимости – рыночная;
б) Вид оценки – инициативная;
в) Вид объекта оценки – нематериальный актив;
г) Стандарты оценки:
- Стандарт оценки «Базы и типы стоимости», утвержденный Приказом Министра юстиции РК от 25.02.2015 года № 115;
- Стандарт оценки «Оценка стоимости объектов интеллектуальной собственности и нематериальных активов», утвержденный Приказом Министра юстиции РК от 25.02.2015 года № 115 (с изменениями и дополнениями от 24.05.2017 г.);
- Международные стандарты оценки (Восьмое издание. 2007 г.).
</t>
  </si>
  <si>
    <t>октябрь</t>
  </si>
  <si>
    <t xml:space="preserve"> Изготовление и установка сантехнических перегородок</t>
  </si>
  <si>
    <t>Установка сантехнических перегородок из ЛДСП 16-18мм.
Полная характеристика согласно технической спецификации.</t>
  </si>
  <si>
    <t>работа</t>
  </si>
  <si>
    <t>Набор торцевых головок и комбинированных ключей</t>
  </si>
  <si>
    <t>Набор торцевых головок и комбинированных ключей в пластиковом футляре. Подробная характеристика согласно технической спецификации.</t>
  </si>
  <si>
    <t>набор</t>
  </si>
  <si>
    <t>Набор съемников стопорных колец</t>
  </si>
  <si>
    <t>Набор съемников стопорных колец. Подробная характеристика согласно технической спецификации.</t>
  </si>
  <si>
    <t>Набор съемников шариковых подшипников</t>
  </si>
  <si>
    <t>Набор съемников шариковых подшипников. Подробная характеристика согласно технической спецификации.</t>
  </si>
  <si>
    <t xml:space="preserve">Набор съемников </t>
  </si>
  <si>
    <t>Набор съемников. Подробная характеристика согласно технической спецификации.</t>
  </si>
  <si>
    <t>Набор зубил кернеров и бородков</t>
  </si>
  <si>
    <t>Набор зубил кернеров и бородков. Подробная характеристика согласно технической спецификации.</t>
  </si>
  <si>
    <t>Набор кольцевых пил</t>
  </si>
  <si>
    <t>Набор кольцевых пил. Подробная характеристика согласно технической спецификации.</t>
  </si>
  <si>
    <t>Набор пильных полотен</t>
  </si>
  <si>
    <t>Набор пильных полотен. Подробная характеристика согласно технической спецификации.</t>
  </si>
  <si>
    <t>Набор сверел</t>
  </si>
  <si>
    <t>Набор сверел. Подробная характеристика согласно технической спецификации.</t>
  </si>
  <si>
    <t>Набор фрез</t>
  </si>
  <si>
    <t>Набор фрез. Подробная характеристика согласно технической спецификации.</t>
  </si>
  <si>
    <t>Набор резцов</t>
  </si>
  <si>
    <t>Набор резцов. Подробная характеристика согласно технической спецификации.</t>
  </si>
  <si>
    <t>Тoкapнo-винтopeзный cтaнoк</t>
  </si>
  <si>
    <t>максимальная длина заготовки не менее1900 мм,  максимальный диаметр установки заготовки над станиной не менее 550 мм, максимальный диаметр установки заготовки над суппортом не менее 350 мм, максимальный диаметр установки заготовки над мостком не менее 780 мм. Подробная характеристика согласно технической спецификации.</t>
  </si>
  <si>
    <t>(по состоянию на 24.10.2018 года)</t>
  </si>
  <si>
    <t>Количество каналов: не менее 4. Полное описание согласно технической спецификации.</t>
  </si>
  <si>
    <t>Частота выходного сигнала: не менее 9 кГц … 350 МГц. Разрешение по частоте: не менее 1 Гц.  Полное описание согласно технической спецификации.</t>
  </si>
  <si>
    <t xml:space="preserve">Графический планшет  </t>
  </si>
  <si>
    <t xml:space="preserve">Дипслей: a-Si Активная матрица TFT LCD (IPS);
Размер экрана: не менее 33,8 см (13.3")
Разрешение: Full HD (не менее 1920 x 1080)
Глубина цвета: не менее 16,7 млн. цветов / 24 бит
Яркость: не менее 250 кд/м²
Подробная характеристика согласно технической спецификации.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</si>
</sst>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_р_._-;\-* #,##0.00_р_._-;_-* &quot;-&quot;??_р_._-;_-@_-"/>
    <numFmt numFmtId="165" formatCode="_-* #,##0.0_р_._-;\-* #,##0.0_р_._-;_-* &quot;-&quot;??_р_._-;_-@_-"/>
  </numFmts>
  <fonts count="18"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color indexed="8"/>
      <name val="Calibri"/>
      <family val="2"/>
      <charset val="204"/>
    </font>
    <font>
      <sz val="11"/>
      <color theme="1"/>
      <name val="Times New Roman"/>
      <family val="1"/>
      <charset val="204"/>
    </font>
    <font>
      <sz val="11"/>
      <color rgb="FF006100"/>
      <name val="Calibri"/>
      <family val="2"/>
      <scheme val="minor"/>
    </font>
    <font>
      <sz val="11"/>
      <color indexed="8"/>
      <name val="Calibri"/>
      <family val="2"/>
    </font>
    <font>
      <sz val="10"/>
      <name val="Arial"/>
      <family val="2"/>
    </font>
    <font>
      <b/>
      <sz val="11"/>
      <color theme="1"/>
      <name val="Times New Roman"/>
      <family val="1"/>
      <charset val="204"/>
    </font>
    <font>
      <i/>
      <sz val="11"/>
      <color theme="1"/>
      <name val="Times New Roman"/>
      <family val="1"/>
      <charset val="204"/>
    </font>
    <font>
      <sz val="8"/>
      <name val="Arial"/>
      <family val="2"/>
      <charset val="204"/>
    </font>
    <font>
      <sz val="11"/>
      <name val="Times New Roman"/>
      <family val="1"/>
      <charset val="204"/>
    </font>
    <font>
      <sz val="11"/>
      <color indexed="63"/>
      <name val="Calibri"/>
      <family val="2"/>
    </font>
    <font>
      <sz val="12"/>
      <color theme="1"/>
      <name val="Times New Roman"/>
      <family val="1"/>
      <charset val="204"/>
    </font>
    <font>
      <sz val="12"/>
      <name val="Times New Roman"/>
      <family val="1"/>
      <charset val="204"/>
    </font>
    <font>
      <sz val="12"/>
      <color rgb="FF00000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23">
    <xf numFmtId="0" fontId="0" fillId="0" borderId="0"/>
    <xf numFmtId="164" fontId="4" fillId="0" borderId="0" applyFont="0" applyFill="0" applyBorder="0" applyAlignment="0" applyProtection="0"/>
    <xf numFmtId="0" fontId="3" fillId="0" borderId="0"/>
    <xf numFmtId="0" fontId="4" fillId="0" borderId="0"/>
    <xf numFmtId="164" fontId="5" fillId="0" borderId="0" applyFont="0" applyFill="0" applyBorder="0" applyAlignment="0" applyProtection="0"/>
    <xf numFmtId="0" fontId="2" fillId="0" borderId="0"/>
    <xf numFmtId="0" fontId="2" fillId="0" borderId="0"/>
    <xf numFmtId="0" fontId="4" fillId="0" borderId="0"/>
    <xf numFmtId="164" fontId="5" fillId="0" borderId="0" applyFont="0" applyFill="0" applyBorder="0" applyAlignment="0" applyProtection="0"/>
    <xf numFmtId="0" fontId="7" fillId="3" borderId="0" applyNumberFormat="0" applyBorder="0" applyAlignment="0" applyProtection="0"/>
    <xf numFmtId="0" fontId="8" fillId="0" borderId="0"/>
    <xf numFmtId="0" fontId="9" fillId="0" borderId="0"/>
    <xf numFmtId="0" fontId="2" fillId="0" borderId="0"/>
    <xf numFmtId="164" fontId="5" fillId="0" borderId="0" applyFont="0" applyFill="0" applyBorder="0" applyAlignment="0" applyProtection="0"/>
    <xf numFmtId="0" fontId="2" fillId="0" borderId="0"/>
    <xf numFmtId="164" fontId="5" fillId="0" borderId="0" applyFont="0" applyFill="0" applyBorder="0" applyAlignment="0" applyProtection="0"/>
    <xf numFmtId="0" fontId="12" fillId="0" borderId="0"/>
    <xf numFmtId="164" fontId="2" fillId="0" borderId="0" applyFont="0" applyFill="0" applyBorder="0" applyAlignment="0" applyProtection="0"/>
    <xf numFmtId="0" fontId="1" fillId="0" borderId="0"/>
    <xf numFmtId="0" fontId="1" fillId="0" borderId="0"/>
    <xf numFmtId="0" fontId="1" fillId="0" borderId="0"/>
    <xf numFmtId="0" fontId="14" fillId="0" borderId="0"/>
    <xf numFmtId="43" fontId="1" fillId="0" borderId="0" applyFont="0" applyFill="0" applyBorder="0" applyAlignment="0" applyProtection="0"/>
  </cellStyleXfs>
  <cellXfs count="90">
    <xf numFmtId="0" fontId="0" fillId="0" borderId="0" xfId="0"/>
    <xf numFmtId="0" fontId="6" fillId="2" borderId="1" xfId="0" applyFont="1" applyFill="1" applyBorder="1" applyAlignment="1">
      <alignment horizontal="center" vertical="center" wrapText="1"/>
    </xf>
    <xf numFmtId="0" fontId="6" fillId="2" borderId="0" xfId="0" applyFont="1" applyFill="1"/>
    <xf numFmtId="0" fontId="11" fillId="2" borderId="0" xfId="0" applyFont="1" applyFill="1" applyAlignment="1">
      <alignment vertical="center"/>
    </xf>
    <xf numFmtId="0" fontId="10" fillId="2" borderId="2" xfId="0" applyFont="1" applyFill="1" applyBorder="1" applyAlignment="1">
      <alignment horizontal="center"/>
    </xf>
    <xf numFmtId="0" fontId="6" fillId="2" borderId="1" xfId="0" applyFont="1" applyFill="1" applyBorder="1"/>
    <xf numFmtId="0" fontId="6" fillId="2" borderId="0" xfId="0" applyFont="1" applyFill="1" applyAlignment="1">
      <alignment horizontal="center"/>
    </xf>
    <xf numFmtId="0" fontId="10" fillId="2" borderId="0" xfId="0" applyFont="1" applyFill="1" applyBorder="1" applyAlignment="1">
      <alignment vertical="center" wrapText="1"/>
    </xf>
    <xf numFmtId="0" fontId="6" fillId="2" borderId="0" xfId="0" applyFont="1" applyFill="1" applyAlignment="1">
      <alignment horizontal="center" vertical="center"/>
    </xf>
    <xf numFmtId="4" fontId="10" fillId="2" borderId="3" xfId="1" applyNumberFormat="1" applyFont="1" applyFill="1" applyBorder="1" applyAlignment="1">
      <alignment horizontal="center" vertical="center" wrapText="1"/>
    </xf>
    <xf numFmtId="4" fontId="6" fillId="2" borderId="0" xfId="0" applyNumberFormat="1" applyFont="1" applyFill="1" applyAlignment="1">
      <alignment horizontal="center"/>
    </xf>
    <xf numFmtId="4" fontId="10" fillId="2" borderId="1" xfId="0" applyNumberFormat="1" applyFont="1" applyFill="1" applyBorder="1" applyAlignment="1">
      <alignment horizontal="center" vertical="center" wrapText="1"/>
    </xf>
    <xf numFmtId="4" fontId="10" fillId="2" borderId="1" xfId="1"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center"/>
    </xf>
    <xf numFmtId="0" fontId="13" fillId="2" borderId="1" xfId="3"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3" applyFont="1" applyFill="1" applyBorder="1" applyAlignment="1">
      <alignment horizontal="center" vertical="center" wrapText="1"/>
    </xf>
    <xf numFmtId="4" fontId="13" fillId="2" borderId="1" xfId="0" applyNumberFormat="1" applyFont="1" applyFill="1" applyBorder="1" applyAlignment="1">
      <alignment horizontal="center" vertical="center" wrapText="1"/>
    </xf>
    <xf numFmtId="1" fontId="13" fillId="2" borderId="1" xfId="0" applyNumberFormat="1" applyFont="1" applyFill="1" applyBorder="1" applyAlignment="1">
      <alignment horizontal="center" vertical="center"/>
    </xf>
    <xf numFmtId="165" fontId="13" fillId="2" borderId="1" xfId="4" applyNumberFormat="1" applyFont="1" applyFill="1" applyBorder="1" applyAlignment="1">
      <alignment horizontal="center" vertical="center"/>
    </xf>
    <xf numFmtId="0" fontId="6" fillId="2" borderId="1" xfId="0" applyFont="1" applyFill="1" applyBorder="1" applyAlignment="1">
      <alignment horizontal="center" vertical="center"/>
    </xf>
    <xf numFmtId="3" fontId="13" fillId="2" borderId="1" xfId="0" applyNumberFormat="1"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4" fontId="13" fillId="2" borderId="1" xfId="0" applyNumberFormat="1" applyFont="1" applyFill="1" applyBorder="1" applyAlignment="1" applyProtection="1">
      <alignment horizontal="center" vertical="center" wrapText="1"/>
      <protection locked="0"/>
    </xf>
    <xf numFmtId="0" fontId="10" fillId="2" borderId="0" xfId="0" applyFont="1" applyFill="1" applyBorder="1" applyAlignment="1">
      <alignment horizontal="center" vertical="center" wrapText="1"/>
    </xf>
    <xf numFmtId="0" fontId="6" fillId="2" borderId="3" xfId="0" applyFont="1" applyFill="1" applyBorder="1" applyAlignment="1">
      <alignment horizontal="center" vertical="center"/>
    </xf>
    <xf numFmtId="3" fontId="6" fillId="2" borderId="1" xfId="13"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39" fontId="6" fillId="2" borderId="1" xfId="1" applyNumberFormat="1" applyFont="1" applyFill="1" applyBorder="1" applyAlignment="1">
      <alignment horizontal="center" vertical="center"/>
    </xf>
    <xf numFmtId="0" fontId="16" fillId="2" borderId="1" xfId="0" applyFont="1" applyFill="1" applyBorder="1" applyAlignment="1">
      <alignment horizontal="center" vertical="center" wrapText="1"/>
    </xf>
    <xf numFmtId="4"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xf>
    <xf numFmtId="3" fontId="15" fillId="2" borderId="1" xfId="13" applyNumberFormat="1" applyFont="1" applyFill="1" applyBorder="1" applyAlignment="1">
      <alignment horizontal="center" vertical="center" wrapText="1"/>
    </xf>
    <xf numFmtId="3" fontId="15" fillId="2" borderId="10" xfId="13"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3" fontId="16" fillId="2" borderId="1" xfId="0" applyNumberFormat="1" applyFont="1" applyFill="1" applyBorder="1" applyAlignment="1">
      <alignment horizontal="center" vertical="center"/>
    </xf>
    <xf numFmtId="3" fontId="15" fillId="2" borderId="1" xfId="0" applyNumberFormat="1"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4" fontId="16" fillId="2" borderId="1" xfId="0" applyNumberFormat="1" applyFont="1" applyFill="1" applyBorder="1" applyAlignment="1">
      <alignment horizontal="center" vertical="center"/>
    </xf>
    <xf numFmtId="0" fontId="17" fillId="2" borderId="11" xfId="0" applyFont="1" applyFill="1" applyBorder="1" applyAlignment="1">
      <alignment horizontal="center" vertical="center" wrapText="1"/>
    </xf>
    <xf numFmtId="4" fontId="17" fillId="2" borderId="11" xfId="0" applyNumberFormat="1" applyFont="1" applyFill="1" applyBorder="1" applyAlignment="1">
      <alignment horizontal="center" vertical="center" wrapText="1"/>
    </xf>
    <xf numFmtId="4" fontId="6" fillId="2" borderId="1" xfId="1" applyNumberFormat="1" applyFont="1" applyFill="1" applyBorder="1" applyAlignment="1">
      <alignment horizontal="center" vertical="center"/>
    </xf>
    <xf numFmtId="0" fontId="16" fillId="2" borderId="1" xfId="3" applyFont="1" applyFill="1" applyBorder="1" applyAlignment="1">
      <alignment horizontal="center" vertical="center" wrapText="1"/>
    </xf>
    <xf numFmtId="0" fontId="16" fillId="2" borderId="1" xfId="0" applyFont="1" applyFill="1" applyBorder="1" applyAlignment="1">
      <alignment horizontal="left" vertical="top" wrapText="1"/>
    </xf>
    <xf numFmtId="1" fontId="16" fillId="2" borderId="1" xfId="0" applyNumberFormat="1" applyFont="1" applyFill="1" applyBorder="1" applyAlignment="1">
      <alignment horizontal="center" vertical="center"/>
    </xf>
    <xf numFmtId="165" fontId="16" fillId="2" borderId="1" xfId="4" applyNumberFormat="1" applyFont="1" applyFill="1" applyBorder="1" applyAlignment="1">
      <alignment horizontal="center" vertical="center"/>
    </xf>
    <xf numFmtId="0" fontId="16" fillId="2" borderId="5" xfId="0" applyFont="1" applyFill="1" applyBorder="1" applyAlignment="1">
      <alignment horizontal="center" vertical="center" wrapText="1"/>
    </xf>
    <xf numFmtId="4" fontId="16" fillId="2" borderId="6"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164" fontId="16" fillId="2" borderId="1" xfId="1" applyNumberFormat="1" applyFont="1" applyFill="1" applyBorder="1" applyAlignment="1">
      <alignment horizontal="center" vertical="center"/>
    </xf>
    <xf numFmtId="17" fontId="15" fillId="2" borderId="1" xfId="0" applyNumberFormat="1" applyFont="1" applyFill="1" applyBorder="1" applyAlignment="1">
      <alignment horizontal="center" vertical="center" wrapText="1"/>
    </xf>
    <xf numFmtId="3" fontId="6" fillId="2" borderId="0" xfId="0" applyNumberFormat="1" applyFont="1" applyFill="1" applyAlignment="1">
      <alignment horizontal="center"/>
    </xf>
    <xf numFmtId="3" fontId="6" fillId="4" borderId="1" xfId="13" applyNumberFormat="1" applyFont="1" applyFill="1" applyBorder="1" applyAlignment="1">
      <alignment horizontal="center" vertical="center" wrapText="1"/>
    </xf>
    <xf numFmtId="0" fontId="6" fillId="4" borderId="0" xfId="0" applyFont="1" applyFill="1"/>
    <xf numFmtId="0" fontId="16" fillId="4" borderId="1" xfId="0" applyFont="1" applyFill="1" applyBorder="1" applyAlignment="1">
      <alignment horizontal="center" vertical="center" wrapText="1"/>
    </xf>
    <xf numFmtId="4" fontId="16" fillId="4" borderId="1" xfId="0"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vertical="center"/>
    </xf>
    <xf numFmtId="164" fontId="16" fillId="4" borderId="1" xfId="1" applyNumberFormat="1" applyFont="1" applyFill="1" applyBorder="1" applyAlignment="1">
      <alignment vertical="center"/>
    </xf>
    <xf numFmtId="164" fontId="16" fillId="4" borderId="1" xfId="1" applyNumberFormat="1" applyFont="1" applyFill="1" applyBorder="1" applyAlignment="1">
      <alignment horizontal="center" vertical="center"/>
    </xf>
    <xf numFmtId="3" fontId="15" fillId="4" borderId="1" xfId="0" applyNumberFormat="1" applyFont="1" applyFill="1" applyBorder="1" applyAlignment="1">
      <alignment horizontal="center" vertical="center" wrapText="1"/>
    </xf>
    <xf numFmtId="17" fontId="15" fillId="4" borderId="1" xfId="0" applyNumberFormat="1" applyFont="1" applyFill="1" applyBorder="1" applyAlignment="1">
      <alignment horizontal="center" vertical="center" wrapText="1"/>
    </xf>
    <xf numFmtId="3" fontId="6" fillId="4" borderId="0" xfId="0" applyNumberFormat="1" applyFont="1" applyFill="1" applyAlignment="1">
      <alignment horizontal="center"/>
    </xf>
    <xf numFmtId="0" fontId="6" fillId="4" borderId="0" xfId="0" applyFont="1" applyFill="1" applyAlignment="1">
      <alignment horizontal="center"/>
    </xf>
    <xf numFmtId="0" fontId="15" fillId="2" borderId="0" xfId="0" applyFont="1" applyFill="1" applyAlignment="1">
      <alignment horizontal="center" vertical="center" wrapText="1"/>
    </xf>
    <xf numFmtId="164" fontId="16" fillId="2" borderId="1" xfId="1" applyNumberFormat="1" applyFont="1" applyFill="1" applyBorder="1" applyAlignment="1">
      <alignment vertical="center"/>
    </xf>
    <xf numFmtId="3" fontId="15" fillId="4" borderId="10" xfId="13" applyNumberFormat="1" applyFont="1" applyFill="1" applyBorder="1" applyAlignment="1">
      <alignment horizontal="center" vertical="center" wrapText="1"/>
    </xf>
    <xf numFmtId="0" fontId="17" fillId="4" borderId="1" xfId="0" applyFont="1" applyFill="1" applyBorder="1" applyAlignment="1">
      <alignment horizontal="center" vertical="center" wrapText="1"/>
    </xf>
    <xf numFmtId="4" fontId="16" fillId="4" borderId="1" xfId="0" applyNumberFormat="1" applyFont="1" applyFill="1" applyBorder="1" applyAlignment="1">
      <alignment horizontal="center" vertical="center"/>
    </xf>
    <xf numFmtId="49" fontId="15" fillId="4" borderId="1" xfId="0" applyNumberFormat="1" applyFont="1" applyFill="1" applyBorder="1" applyAlignment="1">
      <alignment horizontal="center" vertical="center" wrapText="1"/>
    </xf>
    <xf numFmtId="0" fontId="16" fillId="4" borderId="1" xfId="3" applyFont="1" applyFill="1" applyBorder="1" applyAlignment="1">
      <alignment horizontal="center" vertical="center" wrapText="1"/>
    </xf>
    <xf numFmtId="1" fontId="16" fillId="4" borderId="1" xfId="0" applyNumberFormat="1" applyFont="1" applyFill="1" applyBorder="1" applyAlignment="1">
      <alignment horizontal="center" vertical="center"/>
    </xf>
    <xf numFmtId="165" fontId="16" fillId="4" borderId="1" xfId="4" applyNumberFormat="1" applyFont="1" applyFill="1" applyBorder="1" applyAlignment="1">
      <alignment horizontal="center" vertical="center"/>
    </xf>
    <xf numFmtId="3" fontId="6" fillId="2" borderId="10" xfId="13" applyNumberFormat="1" applyFont="1" applyFill="1" applyBorder="1" applyAlignment="1">
      <alignment horizontal="center" vertical="center" wrapText="1"/>
    </xf>
    <xf numFmtId="0" fontId="13" fillId="2" borderId="10" xfId="0" applyFont="1" applyFill="1" applyBorder="1" applyAlignment="1" applyProtection="1">
      <alignment horizontal="center" vertical="center" wrapText="1"/>
      <protection locked="0"/>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0" xfId="0" applyFont="1" applyFill="1" applyAlignment="1">
      <alignment horizontal="center" vertical="center"/>
    </xf>
    <xf numFmtId="0" fontId="10" fillId="2" borderId="4"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0" xfId="0" applyFont="1" applyFill="1" applyBorder="1" applyAlignment="1">
      <alignment horizontal="center"/>
    </xf>
    <xf numFmtId="0" fontId="10" fillId="2" borderId="10" xfId="0" applyFont="1" applyFill="1" applyBorder="1" applyAlignment="1">
      <alignment horizontal="left" vertical="center" wrapText="1"/>
    </xf>
    <xf numFmtId="49" fontId="10" fillId="2" borderId="7" xfId="0" applyNumberFormat="1" applyFont="1" applyFill="1" applyBorder="1" applyAlignment="1">
      <alignment horizontal="center" vertical="center" wrapText="1"/>
    </xf>
    <xf numFmtId="49" fontId="10" fillId="2" borderId="8" xfId="0" applyNumberFormat="1" applyFont="1" applyFill="1" applyBorder="1" applyAlignment="1">
      <alignment horizontal="center" vertical="center" wrapText="1"/>
    </xf>
    <xf numFmtId="49" fontId="10" fillId="2" borderId="9" xfId="0" applyNumberFormat="1" applyFont="1" applyFill="1" applyBorder="1" applyAlignment="1">
      <alignment horizontal="center" vertical="center" wrapText="1"/>
    </xf>
  </cellXfs>
  <cellStyles count="23">
    <cellStyle name="Normal 2" xfId="11"/>
    <cellStyle name="Normal 2 5" xfId="6"/>
    <cellStyle name="Normal 3" xfId="10"/>
    <cellStyle name="Normal 4 2" xfId="3"/>
    <cellStyle name="Normal 4 2 2 3" xfId="21"/>
    <cellStyle name="Обычный" xfId="0" builtinId="0"/>
    <cellStyle name="Обычный 12" xfId="2"/>
    <cellStyle name="Обычный 12 2" xfId="12"/>
    <cellStyle name="Обычный 12 3" xfId="19"/>
    <cellStyle name="Обычный 15" xfId="14"/>
    <cellStyle name="Обычный 15 2" xfId="20"/>
    <cellStyle name="Обычный 2" xfId="18"/>
    <cellStyle name="Обычный 2 2 5" xfId="7"/>
    <cellStyle name="Обычный 2 6" xfId="5"/>
    <cellStyle name="Обычный 4 2" xfId="16"/>
    <cellStyle name="Финансовый" xfId="1" builtinId="3"/>
    <cellStyle name="Финансовый 10" xfId="4"/>
    <cellStyle name="Финансовый 10 2" xfId="8"/>
    <cellStyle name="Финансовый 12" xfId="15"/>
    <cellStyle name="Финансовый 2" xfId="17"/>
    <cellStyle name="Финансовый 3" xfId="22"/>
    <cellStyle name="Финансовый 7" xfId="13"/>
    <cellStyle name="Хороший 3" xfId="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110"/>
  <sheetViews>
    <sheetView tabSelected="1" zoomScaleNormal="100" workbookViewId="0">
      <pane ySplit="7" topLeftCell="A8" activePane="bottomLeft" state="frozen"/>
      <selection pane="bottomLeft" activeCell="D116" sqref="D116"/>
    </sheetView>
  </sheetViews>
  <sheetFormatPr defaultRowHeight="15" x14ac:dyDescent="0.25"/>
  <cols>
    <col min="1" max="1" width="5" style="2" customWidth="1"/>
    <col min="2" max="2" width="46.140625" style="8" customWidth="1"/>
    <col min="3" max="3" width="20.5703125" style="2" customWidth="1"/>
    <col min="4" max="4" width="97.28515625" style="6" customWidth="1"/>
    <col min="5" max="5" width="14.5703125" style="2" customWidth="1"/>
    <col min="6" max="6" width="19.5703125" style="2" customWidth="1"/>
    <col min="7" max="7" width="17.42578125" style="10" customWidth="1"/>
    <col min="8" max="8" width="23.7109375" style="10" customWidth="1"/>
    <col min="9" max="9" width="20.5703125" style="2" customWidth="1"/>
    <col min="10" max="10" width="18.5703125" style="2" customWidth="1"/>
    <col min="11" max="16384" width="9.140625" style="2"/>
  </cols>
  <sheetData>
    <row r="3" spans="1:10" x14ac:dyDescent="0.25">
      <c r="A3" s="81" t="s">
        <v>29</v>
      </c>
      <c r="B3" s="81"/>
      <c r="C3" s="81"/>
      <c r="D3" s="81"/>
      <c r="E3" s="81"/>
      <c r="F3" s="81"/>
      <c r="G3" s="81"/>
      <c r="H3" s="81"/>
      <c r="I3" s="81"/>
    </row>
    <row r="4" spans="1:10" x14ac:dyDescent="0.25">
      <c r="A4" s="81" t="s">
        <v>20</v>
      </c>
      <c r="B4" s="81"/>
      <c r="C4" s="81"/>
      <c r="D4" s="81"/>
      <c r="E4" s="81"/>
      <c r="F4" s="81"/>
      <c r="G4" s="81"/>
      <c r="H4" s="81"/>
      <c r="I4" s="81"/>
    </row>
    <row r="5" spans="1:10" x14ac:dyDescent="0.25">
      <c r="A5" s="3" t="s">
        <v>0</v>
      </c>
      <c r="D5" s="85" t="s">
        <v>212</v>
      </c>
      <c r="E5" s="85"/>
    </row>
    <row r="6" spans="1:10" x14ac:dyDescent="0.25">
      <c r="A6" s="3"/>
      <c r="D6" s="4"/>
      <c r="E6" s="4"/>
    </row>
    <row r="7" spans="1:10" ht="71.25" x14ac:dyDescent="0.25">
      <c r="A7" s="14" t="s">
        <v>1</v>
      </c>
      <c r="B7" s="14" t="s">
        <v>2</v>
      </c>
      <c r="C7" s="14" t="s">
        <v>3</v>
      </c>
      <c r="D7" s="14" t="s">
        <v>4</v>
      </c>
      <c r="E7" s="14" t="s">
        <v>5</v>
      </c>
      <c r="F7" s="14" t="s">
        <v>6</v>
      </c>
      <c r="G7" s="11" t="s">
        <v>16</v>
      </c>
      <c r="H7" s="11" t="s">
        <v>7</v>
      </c>
      <c r="I7" s="14" t="s">
        <v>8</v>
      </c>
      <c r="J7" s="14" t="s">
        <v>18</v>
      </c>
    </row>
    <row r="8" spans="1:10" x14ac:dyDescent="0.25">
      <c r="A8" s="15">
        <v>1</v>
      </c>
      <c r="B8" s="15">
        <v>2</v>
      </c>
      <c r="C8" s="15">
        <v>3</v>
      </c>
      <c r="D8" s="15">
        <v>4</v>
      </c>
      <c r="E8" s="15">
        <v>5</v>
      </c>
      <c r="F8" s="15">
        <v>6</v>
      </c>
      <c r="G8" s="15">
        <v>7</v>
      </c>
      <c r="H8" s="15">
        <v>8</v>
      </c>
      <c r="I8" s="15">
        <v>9</v>
      </c>
      <c r="J8" s="16">
        <v>10</v>
      </c>
    </row>
    <row r="9" spans="1:10" x14ac:dyDescent="0.25">
      <c r="A9" s="87" t="s">
        <v>19</v>
      </c>
      <c r="B9" s="88"/>
      <c r="C9" s="88"/>
      <c r="D9" s="88"/>
      <c r="E9" s="88"/>
      <c r="F9" s="88"/>
      <c r="G9" s="88"/>
      <c r="H9" s="88"/>
      <c r="I9" s="88"/>
      <c r="J9" s="89"/>
    </row>
    <row r="10" spans="1:10" s="7" customFormat="1" ht="15.75" customHeight="1" x14ac:dyDescent="0.25">
      <c r="A10" s="86" t="s">
        <v>9</v>
      </c>
      <c r="B10" s="86"/>
      <c r="C10" s="86"/>
      <c r="D10" s="86"/>
      <c r="E10" s="86"/>
      <c r="F10" s="86"/>
      <c r="G10" s="86"/>
      <c r="H10" s="86"/>
      <c r="I10" s="86"/>
      <c r="J10" s="86"/>
    </row>
    <row r="11" spans="1:10" s="27" customFormat="1" ht="51.75" customHeight="1" x14ac:dyDescent="0.25">
      <c r="A11" s="1">
        <v>1</v>
      </c>
      <c r="B11" s="24" t="s">
        <v>43</v>
      </c>
      <c r="C11" s="25" t="s">
        <v>34</v>
      </c>
      <c r="D11" s="24" t="s">
        <v>45</v>
      </c>
      <c r="E11" s="23">
        <v>400</v>
      </c>
      <c r="F11" s="24" t="s">
        <v>44</v>
      </c>
      <c r="G11" s="26">
        <v>7142.86</v>
      </c>
      <c r="H11" s="13">
        <f>E11*G11</f>
        <v>2857144</v>
      </c>
      <c r="I11" s="23" t="s">
        <v>17</v>
      </c>
      <c r="J11" s="1" t="s">
        <v>24</v>
      </c>
    </row>
    <row r="12" spans="1:10" s="27" customFormat="1" ht="48" customHeight="1" x14ac:dyDescent="0.25">
      <c r="A12" s="1">
        <v>2</v>
      </c>
      <c r="B12" s="24" t="s">
        <v>33</v>
      </c>
      <c r="C12" s="25" t="s">
        <v>34</v>
      </c>
      <c r="D12" s="24" t="s">
        <v>35</v>
      </c>
      <c r="E12" s="28">
        <v>9900</v>
      </c>
      <c r="F12" s="24" t="s">
        <v>36</v>
      </c>
      <c r="G12" s="26">
        <v>151.44</v>
      </c>
      <c r="H12" s="13">
        <f t="shared" ref="H12:H15" si="0">E12*G12</f>
        <v>1499256</v>
      </c>
      <c r="I12" s="23" t="s">
        <v>17</v>
      </c>
      <c r="J12" s="1" t="s">
        <v>24</v>
      </c>
    </row>
    <row r="13" spans="1:10" s="27" customFormat="1" ht="51.75" customHeight="1" x14ac:dyDescent="0.25">
      <c r="A13" s="1">
        <v>3</v>
      </c>
      <c r="B13" s="24" t="s">
        <v>37</v>
      </c>
      <c r="C13" s="25" t="s">
        <v>34</v>
      </c>
      <c r="D13" s="24" t="s">
        <v>38</v>
      </c>
      <c r="E13" s="28">
        <v>1</v>
      </c>
      <c r="F13" s="24" t="s">
        <v>39</v>
      </c>
      <c r="G13" s="26">
        <v>963907</v>
      </c>
      <c r="H13" s="13">
        <f t="shared" si="0"/>
        <v>963907</v>
      </c>
      <c r="I13" s="23" t="s">
        <v>17</v>
      </c>
      <c r="J13" s="1" t="s">
        <v>24</v>
      </c>
    </row>
    <row r="14" spans="1:10" s="27" customFormat="1" ht="51.75" customHeight="1" x14ac:dyDescent="0.25">
      <c r="A14" s="1">
        <v>4</v>
      </c>
      <c r="B14" s="24" t="s">
        <v>40</v>
      </c>
      <c r="C14" s="25" t="s">
        <v>34</v>
      </c>
      <c r="D14" s="24" t="s">
        <v>38</v>
      </c>
      <c r="E14" s="28">
        <v>1</v>
      </c>
      <c r="F14" s="24" t="s">
        <v>39</v>
      </c>
      <c r="G14" s="26">
        <v>2376393</v>
      </c>
      <c r="H14" s="13">
        <f t="shared" si="0"/>
        <v>2376393</v>
      </c>
      <c r="I14" s="23" t="s">
        <v>17</v>
      </c>
      <c r="J14" s="1" t="s">
        <v>24</v>
      </c>
    </row>
    <row r="15" spans="1:10" s="27" customFormat="1" ht="51.75" customHeight="1" x14ac:dyDescent="0.25">
      <c r="A15" s="1">
        <v>5</v>
      </c>
      <c r="B15" s="24" t="s">
        <v>41</v>
      </c>
      <c r="C15" s="25" t="s">
        <v>34</v>
      </c>
      <c r="D15" s="24" t="s">
        <v>38</v>
      </c>
      <c r="E15" s="28">
        <v>1</v>
      </c>
      <c r="F15" s="24" t="s">
        <v>39</v>
      </c>
      <c r="G15" s="26">
        <v>521065</v>
      </c>
      <c r="H15" s="13">
        <f t="shared" si="0"/>
        <v>521065</v>
      </c>
      <c r="I15" s="23" t="s">
        <v>17</v>
      </c>
      <c r="J15" s="1" t="s">
        <v>24</v>
      </c>
    </row>
    <row r="16" spans="1:10" s="27" customFormat="1" ht="51.75" customHeight="1" x14ac:dyDescent="0.25">
      <c r="A16" s="1">
        <v>6</v>
      </c>
      <c r="B16" s="24" t="s">
        <v>42</v>
      </c>
      <c r="C16" s="25" t="s">
        <v>34</v>
      </c>
      <c r="D16" s="24" t="s">
        <v>38</v>
      </c>
      <c r="E16" s="28">
        <v>1</v>
      </c>
      <c r="F16" s="24" t="s">
        <v>39</v>
      </c>
      <c r="G16" s="26">
        <v>135800</v>
      </c>
      <c r="H16" s="13">
        <f t="shared" ref="H16" si="1">E16*G16</f>
        <v>135800</v>
      </c>
      <c r="I16" s="23" t="s">
        <v>17</v>
      </c>
      <c r="J16" s="1" t="s">
        <v>24</v>
      </c>
    </row>
    <row r="17" spans="1:10" s="27" customFormat="1" ht="93.75" customHeight="1" x14ac:dyDescent="0.25">
      <c r="A17" s="1">
        <v>7</v>
      </c>
      <c r="B17" s="24" t="s">
        <v>52</v>
      </c>
      <c r="C17" s="25" t="s">
        <v>34</v>
      </c>
      <c r="D17" s="24" t="s">
        <v>53</v>
      </c>
      <c r="E17" s="28">
        <v>1</v>
      </c>
      <c r="F17" s="24" t="s">
        <v>39</v>
      </c>
      <c r="G17" s="26">
        <v>583605</v>
      </c>
      <c r="H17" s="13">
        <f t="shared" ref="H17" si="2">E17*G17</f>
        <v>583605</v>
      </c>
      <c r="I17" s="23" t="s">
        <v>17</v>
      </c>
      <c r="J17" s="1" t="s">
        <v>24</v>
      </c>
    </row>
    <row r="18" spans="1:10" s="27" customFormat="1" ht="93.75" customHeight="1" x14ac:dyDescent="0.25">
      <c r="A18" s="1">
        <v>8</v>
      </c>
      <c r="B18" s="24" t="s">
        <v>54</v>
      </c>
      <c r="C18" s="25" t="s">
        <v>34</v>
      </c>
      <c r="D18" s="24" t="s">
        <v>53</v>
      </c>
      <c r="E18" s="28">
        <v>1</v>
      </c>
      <c r="F18" s="24" t="s">
        <v>39</v>
      </c>
      <c r="G18" s="26">
        <v>1370215</v>
      </c>
      <c r="H18" s="13">
        <f t="shared" ref="H18" si="3">E18*G18</f>
        <v>1370215</v>
      </c>
      <c r="I18" s="23" t="s">
        <v>17</v>
      </c>
      <c r="J18" s="1" t="s">
        <v>24</v>
      </c>
    </row>
    <row r="19" spans="1:10" s="27" customFormat="1" ht="93.75" customHeight="1" x14ac:dyDescent="0.25">
      <c r="A19" s="1">
        <v>9</v>
      </c>
      <c r="B19" s="24" t="s">
        <v>55</v>
      </c>
      <c r="C19" s="25" t="s">
        <v>34</v>
      </c>
      <c r="D19" s="24" t="s">
        <v>53</v>
      </c>
      <c r="E19" s="28">
        <v>1</v>
      </c>
      <c r="F19" s="24" t="s">
        <v>39</v>
      </c>
      <c r="G19" s="26">
        <v>2097548</v>
      </c>
      <c r="H19" s="13">
        <f t="shared" ref="H19" si="4">E19*G19</f>
        <v>2097548</v>
      </c>
      <c r="I19" s="23" t="s">
        <v>17</v>
      </c>
      <c r="J19" s="1" t="s">
        <v>24</v>
      </c>
    </row>
    <row r="20" spans="1:10" ht="45" x14ac:dyDescent="0.25">
      <c r="A20" s="29">
        <v>10</v>
      </c>
      <c r="B20" s="24" t="s">
        <v>56</v>
      </c>
      <c r="C20" s="25" t="s">
        <v>34</v>
      </c>
      <c r="D20" s="30" t="s">
        <v>57</v>
      </c>
      <c r="E20" s="8">
        <v>1</v>
      </c>
      <c r="F20" s="23" t="s">
        <v>39</v>
      </c>
      <c r="G20" s="31">
        <v>1322625</v>
      </c>
      <c r="H20" s="31">
        <f>G20*E20</f>
        <v>1322625</v>
      </c>
      <c r="I20" s="23" t="s">
        <v>17</v>
      </c>
      <c r="J20" s="23" t="s">
        <v>51</v>
      </c>
    </row>
    <row r="21" spans="1:10" ht="45" x14ac:dyDescent="0.25">
      <c r="A21" s="29">
        <v>11</v>
      </c>
      <c r="B21" s="24" t="s">
        <v>60</v>
      </c>
      <c r="C21" s="25" t="s">
        <v>34</v>
      </c>
      <c r="D21" s="30" t="s">
        <v>61</v>
      </c>
      <c r="E21" s="23">
        <v>1</v>
      </c>
      <c r="F21" s="23" t="s">
        <v>39</v>
      </c>
      <c r="G21" s="31">
        <v>2929238</v>
      </c>
      <c r="H21" s="31">
        <f>G21*E21</f>
        <v>2929238</v>
      </c>
      <c r="I21" s="23" t="s">
        <v>17</v>
      </c>
      <c r="J21" s="23" t="s">
        <v>51</v>
      </c>
    </row>
    <row r="22" spans="1:10" ht="45" x14ac:dyDescent="0.25">
      <c r="A22" s="29">
        <v>12</v>
      </c>
      <c r="B22" s="24" t="s">
        <v>65</v>
      </c>
      <c r="C22" s="25" t="s">
        <v>34</v>
      </c>
      <c r="D22" s="30" t="s">
        <v>66</v>
      </c>
      <c r="E22" s="23">
        <v>1</v>
      </c>
      <c r="F22" s="23" t="s">
        <v>39</v>
      </c>
      <c r="G22" s="31">
        <v>2812178.6</v>
      </c>
      <c r="H22" s="31">
        <f t="shared" ref="H22:H25" si="5">G22*E22</f>
        <v>2812178.6</v>
      </c>
      <c r="I22" s="23" t="s">
        <v>17</v>
      </c>
      <c r="J22" s="23" t="s">
        <v>51</v>
      </c>
    </row>
    <row r="23" spans="1:10" ht="45" x14ac:dyDescent="0.25">
      <c r="A23" s="29">
        <v>13</v>
      </c>
      <c r="B23" s="24" t="s">
        <v>67</v>
      </c>
      <c r="C23" s="25" t="s">
        <v>34</v>
      </c>
      <c r="D23" s="30" t="s">
        <v>66</v>
      </c>
      <c r="E23" s="23">
        <v>1</v>
      </c>
      <c r="F23" s="23" t="s">
        <v>39</v>
      </c>
      <c r="G23" s="31">
        <v>853767</v>
      </c>
      <c r="H23" s="31">
        <f t="shared" si="5"/>
        <v>853767</v>
      </c>
      <c r="I23" s="23" t="s">
        <v>17</v>
      </c>
      <c r="J23" s="23" t="s">
        <v>51</v>
      </c>
    </row>
    <row r="24" spans="1:10" ht="45" x14ac:dyDescent="0.25">
      <c r="A24" s="29">
        <v>14</v>
      </c>
      <c r="B24" s="24" t="s">
        <v>68</v>
      </c>
      <c r="C24" s="25" t="s">
        <v>34</v>
      </c>
      <c r="D24" s="30" t="s">
        <v>66</v>
      </c>
      <c r="E24" s="23">
        <v>1</v>
      </c>
      <c r="F24" s="23" t="s">
        <v>39</v>
      </c>
      <c r="G24" s="31">
        <v>2010000</v>
      </c>
      <c r="H24" s="31">
        <f t="shared" si="5"/>
        <v>2010000</v>
      </c>
      <c r="I24" s="23" t="s">
        <v>17</v>
      </c>
      <c r="J24" s="23" t="s">
        <v>51</v>
      </c>
    </row>
    <row r="25" spans="1:10" ht="60" x14ac:dyDescent="0.25">
      <c r="A25" s="29">
        <v>15</v>
      </c>
      <c r="B25" s="24" t="s">
        <v>73</v>
      </c>
      <c r="C25" s="25" t="s">
        <v>34</v>
      </c>
      <c r="D25" s="30" t="s">
        <v>74</v>
      </c>
      <c r="E25" s="23">
        <v>1</v>
      </c>
      <c r="F25" s="23" t="s">
        <v>39</v>
      </c>
      <c r="G25" s="31">
        <v>373523.64</v>
      </c>
      <c r="H25" s="31">
        <f t="shared" si="5"/>
        <v>373523.64</v>
      </c>
      <c r="I25" s="23" t="s">
        <v>17</v>
      </c>
      <c r="J25" s="23" t="s">
        <v>72</v>
      </c>
    </row>
    <row r="26" spans="1:10" ht="60" x14ac:dyDescent="0.25">
      <c r="A26" s="29">
        <v>16</v>
      </c>
      <c r="B26" s="24" t="s">
        <v>75</v>
      </c>
      <c r="C26" s="25" t="s">
        <v>31</v>
      </c>
      <c r="D26" s="30" t="s">
        <v>76</v>
      </c>
      <c r="E26" s="23">
        <v>1</v>
      </c>
      <c r="F26" s="23" t="s">
        <v>77</v>
      </c>
      <c r="G26" s="31">
        <v>883928.57</v>
      </c>
      <c r="H26" s="31">
        <f t="shared" ref="H26:H29" si="6">G26*E26</f>
        <v>883928.57</v>
      </c>
      <c r="I26" s="23" t="s">
        <v>17</v>
      </c>
      <c r="J26" s="23" t="s">
        <v>72</v>
      </c>
    </row>
    <row r="27" spans="1:10" ht="45" x14ac:dyDescent="0.25">
      <c r="A27" s="29">
        <v>17</v>
      </c>
      <c r="B27" s="24" t="s">
        <v>78</v>
      </c>
      <c r="C27" s="25" t="s">
        <v>34</v>
      </c>
      <c r="D27" s="30" t="s">
        <v>79</v>
      </c>
      <c r="E27" s="23">
        <v>1</v>
      </c>
      <c r="F27" s="23" t="s">
        <v>39</v>
      </c>
      <c r="G27" s="31">
        <v>137885</v>
      </c>
      <c r="H27" s="31">
        <f t="shared" si="6"/>
        <v>137885</v>
      </c>
      <c r="I27" s="23" t="s">
        <v>17</v>
      </c>
      <c r="J27" s="23" t="s">
        <v>72</v>
      </c>
    </row>
    <row r="28" spans="1:10" ht="30" x14ac:dyDescent="0.25">
      <c r="A28" s="29">
        <v>18</v>
      </c>
      <c r="B28" s="24" t="s">
        <v>80</v>
      </c>
      <c r="C28" s="25" t="s">
        <v>138</v>
      </c>
      <c r="D28" s="30" t="s">
        <v>82</v>
      </c>
      <c r="E28" s="23">
        <v>1</v>
      </c>
      <c r="F28" s="23" t="s">
        <v>39</v>
      </c>
      <c r="G28" s="31">
        <v>17491071.420000002</v>
      </c>
      <c r="H28" s="31">
        <f t="shared" si="6"/>
        <v>17491071.420000002</v>
      </c>
      <c r="I28" s="23" t="s">
        <v>81</v>
      </c>
      <c r="J28" s="23" t="s">
        <v>72</v>
      </c>
    </row>
    <row r="29" spans="1:10" ht="60" x14ac:dyDescent="0.25">
      <c r="A29" s="29">
        <v>19</v>
      </c>
      <c r="B29" s="24" t="s">
        <v>83</v>
      </c>
      <c r="C29" s="25" t="s">
        <v>34</v>
      </c>
      <c r="D29" s="30" t="s">
        <v>84</v>
      </c>
      <c r="E29" s="23">
        <v>1</v>
      </c>
      <c r="F29" s="23" t="s">
        <v>39</v>
      </c>
      <c r="G29" s="31">
        <v>145530</v>
      </c>
      <c r="H29" s="31">
        <f t="shared" si="6"/>
        <v>145530</v>
      </c>
      <c r="I29" s="23" t="s">
        <v>17</v>
      </c>
      <c r="J29" s="23" t="s">
        <v>72</v>
      </c>
    </row>
    <row r="30" spans="1:10" ht="30" x14ac:dyDescent="0.25">
      <c r="A30" s="29">
        <v>20</v>
      </c>
      <c r="B30" s="24" t="s">
        <v>85</v>
      </c>
      <c r="C30" s="19" t="s">
        <v>47</v>
      </c>
      <c r="D30" s="30" t="s">
        <v>102</v>
      </c>
      <c r="E30" s="23">
        <v>2</v>
      </c>
      <c r="F30" s="23" t="s">
        <v>77</v>
      </c>
      <c r="G30" s="31"/>
      <c r="H30" s="31"/>
      <c r="I30" s="23" t="s">
        <v>17</v>
      </c>
      <c r="J30" s="23" t="s">
        <v>72</v>
      </c>
    </row>
    <row r="31" spans="1:10" ht="30" x14ac:dyDescent="0.25">
      <c r="A31" s="29">
        <v>21</v>
      </c>
      <c r="B31" s="24" t="s">
        <v>86</v>
      </c>
      <c r="C31" s="19" t="s">
        <v>47</v>
      </c>
      <c r="D31" s="30" t="s">
        <v>102</v>
      </c>
      <c r="E31" s="32">
        <v>5</v>
      </c>
      <c r="F31" s="32" t="s">
        <v>77</v>
      </c>
      <c r="G31" s="33"/>
      <c r="H31" s="33"/>
      <c r="I31" s="32" t="s">
        <v>17</v>
      </c>
      <c r="J31" s="34" t="s">
        <v>72</v>
      </c>
    </row>
    <row r="32" spans="1:10" ht="30" x14ac:dyDescent="0.25">
      <c r="A32" s="29">
        <v>22</v>
      </c>
      <c r="B32" s="24" t="s">
        <v>87</v>
      </c>
      <c r="C32" s="19" t="s">
        <v>47</v>
      </c>
      <c r="D32" s="30" t="s">
        <v>102</v>
      </c>
      <c r="E32" s="32">
        <v>3</v>
      </c>
      <c r="F32" s="32" t="s">
        <v>77</v>
      </c>
      <c r="G32" s="33"/>
      <c r="H32" s="33"/>
      <c r="I32" s="32" t="s">
        <v>17</v>
      </c>
      <c r="J32" s="34" t="s">
        <v>72</v>
      </c>
    </row>
    <row r="33" spans="1:10" ht="30" x14ac:dyDescent="0.25">
      <c r="A33" s="35">
        <v>23</v>
      </c>
      <c r="B33" s="24" t="s">
        <v>88</v>
      </c>
      <c r="C33" s="19" t="s">
        <v>47</v>
      </c>
      <c r="D33" s="30" t="s">
        <v>102</v>
      </c>
      <c r="E33" s="32">
        <v>6</v>
      </c>
      <c r="F33" s="32" t="s">
        <v>77</v>
      </c>
      <c r="G33" s="33"/>
      <c r="H33" s="33"/>
      <c r="I33" s="32" t="s">
        <v>17</v>
      </c>
      <c r="J33" s="34" t="s">
        <v>72</v>
      </c>
    </row>
    <row r="34" spans="1:10" ht="30" x14ac:dyDescent="0.25">
      <c r="A34" s="29">
        <v>24</v>
      </c>
      <c r="B34" s="24" t="s">
        <v>93</v>
      </c>
      <c r="C34" s="19" t="s">
        <v>47</v>
      </c>
      <c r="D34" s="30" t="s">
        <v>102</v>
      </c>
      <c r="E34" s="32">
        <v>8</v>
      </c>
      <c r="F34" s="32" t="s">
        <v>77</v>
      </c>
      <c r="G34" s="33"/>
      <c r="H34" s="33"/>
      <c r="I34" s="32" t="s">
        <v>17</v>
      </c>
      <c r="J34" s="34" t="s">
        <v>72</v>
      </c>
    </row>
    <row r="35" spans="1:10" ht="30" x14ac:dyDescent="0.25">
      <c r="A35" s="29">
        <v>25</v>
      </c>
      <c r="B35" s="24" t="s">
        <v>89</v>
      </c>
      <c r="C35" s="19" t="s">
        <v>47</v>
      </c>
      <c r="D35" s="30" t="s">
        <v>102</v>
      </c>
      <c r="E35" s="32">
        <v>5</v>
      </c>
      <c r="F35" s="32" t="s">
        <v>77</v>
      </c>
      <c r="G35" s="33"/>
      <c r="H35" s="33"/>
      <c r="I35" s="32" t="s">
        <v>17</v>
      </c>
      <c r="J35" s="34" t="s">
        <v>72</v>
      </c>
    </row>
    <row r="36" spans="1:10" ht="30" x14ac:dyDescent="0.25">
      <c r="A36" s="35">
        <v>26</v>
      </c>
      <c r="B36" s="24" t="s">
        <v>90</v>
      </c>
      <c r="C36" s="19" t="s">
        <v>47</v>
      </c>
      <c r="D36" s="30" t="s">
        <v>102</v>
      </c>
      <c r="E36" s="32">
        <v>3</v>
      </c>
      <c r="F36" s="32" t="s">
        <v>77</v>
      </c>
      <c r="G36" s="33"/>
      <c r="H36" s="33"/>
      <c r="I36" s="32" t="s">
        <v>17</v>
      </c>
      <c r="J36" s="34" t="s">
        <v>108</v>
      </c>
    </row>
    <row r="37" spans="1:10" ht="30" x14ac:dyDescent="0.25">
      <c r="A37" s="29">
        <v>27</v>
      </c>
      <c r="B37" s="24" t="s">
        <v>91</v>
      </c>
      <c r="C37" s="19" t="s">
        <v>47</v>
      </c>
      <c r="D37" s="30" t="s">
        <v>102</v>
      </c>
      <c r="E37" s="32">
        <v>4</v>
      </c>
      <c r="F37" s="32" t="s">
        <v>77</v>
      </c>
      <c r="G37" s="33"/>
      <c r="H37" s="33"/>
      <c r="I37" s="32" t="s">
        <v>17</v>
      </c>
      <c r="J37" s="34" t="s">
        <v>108</v>
      </c>
    </row>
    <row r="38" spans="1:10" ht="30" x14ac:dyDescent="0.25">
      <c r="A38" s="35">
        <v>28</v>
      </c>
      <c r="B38" s="24" t="s">
        <v>92</v>
      </c>
      <c r="C38" s="19" t="s">
        <v>47</v>
      </c>
      <c r="D38" s="30" t="s">
        <v>102</v>
      </c>
      <c r="E38" s="32">
        <v>4</v>
      </c>
      <c r="F38" s="32" t="s">
        <v>77</v>
      </c>
      <c r="G38" s="33"/>
      <c r="H38" s="33"/>
      <c r="I38" s="32" t="s">
        <v>17</v>
      </c>
      <c r="J38" s="34" t="s">
        <v>108</v>
      </c>
    </row>
    <row r="39" spans="1:10" ht="45" x14ac:dyDescent="0.25">
      <c r="A39" s="29">
        <v>29</v>
      </c>
      <c r="B39" s="24" t="s">
        <v>95</v>
      </c>
      <c r="C39" s="25" t="s">
        <v>138</v>
      </c>
      <c r="D39" s="30" t="s">
        <v>140</v>
      </c>
      <c r="E39" s="23">
        <v>1</v>
      </c>
      <c r="F39" s="23" t="s">
        <v>39</v>
      </c>
      <c r="G39" s="31">
        <v>27935000</v>
      </c>
      <c r="H39" s="33">
        <f>G39*E39</f>
        <v>27935000</v>
      </c>
      <c r="I39" s="23" t="s">
        <v>81</v>
      </c>
      <c r="J39" s="23" t="s">
        <v>118</v>
      </c>
    </row>
    <row r="40" spans="1:10" ht="30" x14ac:dyDescent="0.25">
      <c r="A40" s="35">
        <v>30</v>
      </c>
      <c r="B40" s="24" t="s">
        <v>94</v>
      </c>
      <c r="C40" s="19" t="s">
        <v>47</v>
      </c>
      <c r="D40" s="30" t="s">
        <v>102</v>
      </c>
      <c r="E40" s="32">
        <v>1</v>
      </c>
      <c r="F40" s="32" t="s">
        <v>77</v>
      </c>
      <c r="G40" s="33"/>
      <c r="H40" s="33"/>
      <c r="I40" s="32" t="s">
        <v>17</v>
      </c>
      <c r="J40" s="34" t="s">
        <v>71</v>
      </c>
    </row>
    <row r="41" spans="1:10" ht="30" x14ac:dyDescent="0.25">
      <c r="A41" s="29">
        <v>31</v>
      </c>
      <c r="B41" s="24" t="s">
        <v>96</v>
      </c>
      <c r="C41" s="19" t="s">
        <v>47</v>
      </c>
      <c r="D41" s="30" t="s">
        <v>102</v>
      </c>
      <c r="E41" s="32">
        <v>3</v>
      </c>
      <c r="F41" s="32" t="s">
        <v>77</v>
      </c>
      <c r="G41" s="33"/>
      <c r="H41" s="33"/>
      <c r="I41" s="32" t="s">
        <v>17</v>
      </c>
      <c r="J41" s="34" t="s">
        <v>71</v>
      </c>
    </row>
    <row r="42" spans="1:10" ht="30" x14ac:dyDescent="0.25">
      <c r="A42" s="35">
        <v>32</v>
      </c>
      <c r="B42" s="24" t="s">
        <v>97</v>
      </c>
      <c r="C42" s="19" t="s">
        <v>47</v>
      </c>
      <c r="D42" s="30" t="s">
        <v>102</v>
      </c>
      <c r="E42" s="32">
        <v>3</v>
      </c>
      <c r="F42" s="32" t="s">
        <v>77</v>
      </c>
      <c r="G42" s="33"/>
      <c r="H42" s="33"/>
      <c r="I42" s="32" t="s">
        <v>17</v>
      </c>
      <c r="J42" s="34" t="s">
        <v>71</v>
      </c>
    </row>
    <row r="43" spans="1:10" ht="30" x14ac:dyDescent="0.25">
      <c r="A43" s="29">
        <v>33</v>
      </c>
      <c r="B43" s="24" t="s">
        <v>98</v>
      </c>
      <c r="C43" s="19" t="s">
        <v>47</v>
      </c>
      <c r="D43" s="30" t="s">
        <v>102</v>
      </c>
      <c r="E43" s="32">
        <v>1</v>
      </c>
      <c r="F43" s="32" t="s">
        <v>77</v>
      </c>
      <c r="G43" s="33"/>
      <c r="H43" s="33"/>
      <c r="I43" s="32" t="s">
        <v>17</v>
      </c>
      <c r="J43" s="34" t="s">
        <v>71</v>
      </c>
    </row>
    <row r="44" spans="1:10" ht="30" x14ac:dyDescent="0.25">
      <c r="A44" s="35">
        <v>34</v>
      </c>
      <c r="B44" s="24" t="s">
        <v>99</v>
      </c>
      <c r="C44" s="19" t="s">
        <v>47</v>
      </c>
      <c r="D44" s="30" t="s">
        <v>102</v>
      </c>
      <c r="E44" s="32">
        <v>4</v>
      </c>
      <c r="F44" s="32" t="s">
        <v>77</v>
      </c>
      <c r="G44" s="33"/>
      <c r="H44" s="33"/>
      <c r="I44" s="32" t="s">
        <v>17</v>
      </c>
      <c r="J44" s="34" t="s">
        <v>71</v>
      </c>
    </row>
    <row r="45" spans="1:10" ht="177.75" customHeight="1" x14ac:dyDescent="0.25">
      <c r="A45" s="36">
        <v>35</v>
      </c>
      <c r="B45" s="32" t="s">
        <v>100</v>
      </c>
      <c r="C45" s="37" t="s">
        <v>34</v>
      </c>
      <c r="D45" s="32" t="s">
        <v>101</v>
      </c>
      <c r="E45" s="38">
        <v>1</v>
      </c>
      <c r="F45" s="38" t="s">
        <v>39</v>
      </c>
      <c r="G45" s="39">
        <v>125224</v>
      </c>
      <c r="H45" s="31">
        <f>G45*E45</f>
        <v>125224</v>
      </c>
      <c r="I45" s="40" t="s">
        <v>17</v>
      </c>
      <c r="J45" s="41" t="s">
        <v>71</v>
      </c>
    </row>
    <row r="46" spans="1:10" ht="45" x14ac:dyDescent="0.25">
      <c r="A46" s="29">
        <v>36</v>
      </c>
      <c r="B46" s="24" t="s">
        <v>103</v>
      </c>
      <c r="C46" s="25" t="s">
        <v>34</v>
      </c>
      <c r="D46" s="30" t="s">
        <v>104</v>
      </c>
      <c r="E46" s="23">
        <v>1</v>
      </c>
      <c r="F46" s="23" t="s">
        <v>39</v>
      </c>
      <c r="G46" s="31">
        <v>191870</v>
      </c>
      <c r="H46" s="31">
        <f>G46*E46</f>
        <v>191870</v>
      </c>
      <c r="I46" s="23" t="s">
        <v>17</v>
      </c>
      <c r="J46" s="23" t="s">
        <v>71</v>
      </c>
    </row>
    <row r="47" spans="1:10" ht="30" x14ac:dyDescent="0.25">
      <c r="A47" s="29">
        <v>37</v>
      </c>
      <c r="B47" s="24" t="s">
        <v>105</v>
      </c>
      <c r="C47" s="19" t="s">
        <v>47</v>
      </c>
      <c r="D47" s="30" t="s">
        <v>102</v>
      </c>
      <c r="E47" s="23">
        <v>1</v>
      </c>
      <c r="F47" s="23" t="s">
        <v>77</v>
      </c>
      <c r="G47" s="31"/>
      <c r="H47" s="31"/>
      <c r="I47" s="23" t="s">
        <v>17</v>
      </c>
      <c r="J47" s="23" t="s">
        <v>71</v>
      </c>
    </row>
    <row r="48" spans="1:10" ht="177.75" customHeight="1" x14ac:dyDescent="0.25">
      <c r="A48" s="36">
        <v>38</v>
      </c>
      <c r="B48" s="32" t="s">
        <v>106</v>
      </c>
      <c r="C48" s="37" t="s">
        <v>34</v>
      </c>
      <c r="D48" s="32" t="s">
        <v>107</v>
      </c>
      <c r="E48" s="38">
        <v>1</v>
      </c>
      <c r="F48" s="38" t="s">
        <v>39</v>
      </c>
      <c r="G48" s="39">
        <v>97322</v>
      </c>
      <c r="H48" s="31">
        <f t="shared" ref="H48:H50" si="7">G48*E48</f>
        <v>97322</v>
      </c>
      <c r="I48" s="40" t="s">
        <v>17</v>
      </c>
      <c r="J48" s="41" t="s">
        <v>108</v>
      </c>
    </row>
    <row r="49" spans="1:10" ht="30" x14ac:dyDescent="0.25">
      <c r="A49" s="29">
        <v>39</v>
      </c>
      <c r="B49" s="24" t="s">
        <v>109</v>
      </c>
      <c r="C49" s="19" t="s">
        <v>47</v>
      </c>
      <c r="D49" s="30" t="s">
        <v>110</v>
      </c>
      <c r="E49" s="23">
        <v>180</v>
      </c>
      <c r="F49" s="23" t="s">
        <v>111</v>
      </c>
      <c r="G49" s="31">
        <v>240</v>
      </c>
      <c r="H49" s="31">
        <f t="shared" si="7"/>
        <v>43200</v>
      </c>
      <c r="I49" s="23" t="s">
        <v>17</v>
      </c>
      <c r="J49" s="23" t="s">
        <v>108</v>
      </c>
    </row>
    <row r="50" spans="1:10" ht="30" x14ac:dyDescent="0.25">
      <c r="A50" s="36">
        <v>40</v>
      </c>
      <c r="B50" s="24" t="s">
        <v>112</v>
      </c>
      <c r="C50" s="19" t="s">
        <v>47</v>
      </c>
      <c r="D50" s="30" t="s">
        <v>113</v>
      </c>
      <c r="E50" s="23">
        <v>310</v>
      </c>
      <c r="F50" s="23" t="s">
        <v>111</v>
      </c>
      <c r="G50" s="45">
        <v>159</v>
      </c>
      <c r="H50" s="45">
        <f t="shared" si="7"/>
        <v>49290</v>
      </c>
      <c r="I50" s="23" t="s">
        <v>17</v>
      </c>
      <c r="J50" s="23" t="s">
        <v>108</v>
      </c>
    </row>
    <row r="51" spans="1:10" ht="30" x14ac:dyDescent="0.25">
      <c r="A51" s="29">
        <v>41</v>
      </c>
      <c r="B51" s="24" t="s">
        <v>114</v>
      </c>
      <c r="C51" s="19" t="s">
        <v>47</v>
      </c>
      <c r="D51" s="30" t="s">
        <v>102</v>
      </c>
      <c r="E51" s="23">
        <v>1</v>
      </c>
      <c r="F51" s="23" t="s">
        <v>115</v>
      </c>
      <c r="G51" s="45"/>
      <c r="H51" s="45"/>
      <c r="I51" s="23" t="s">
        <v>17</v>
      </c>
      <c r="J51" s="23" t="s">
        <v>108</v>
      </c>
    </row>
    <row r="52" spans="1:10" ht="63" x14ac:dyDescent="0.25">
      <c r="A52" s="36">
        <v>42</v>
      </c>
      <c r="B52" s="32" t="s">
        <v>119</v>
      </c>
      <c r="C52" s="37" t="s">
        <v>34</v>
      </c>
      <c r="D52" s="32" t="s">
        <v>120</v>
      </c>
      <c r="E52" s="38">
        <v>1</v>
      </c>
      <c r="F52" s="38" t="s">
        <v>115</v>
      </c>
      <c r="G52" s="42">
        <v>315825.89</v>
      </c>
      <c r="H52" s="42">
        <f t="shared" ref="H52:H56" si="8">G52*E52</f>
        <v>315825.89</v>
      </c>
      <c r="I52" s="40" t="s">
        <v>17</v>
      </c>
      <c r="J52" s="41" t="s">
        <v>118</v>
      </c>
    </row>
    <row r="53" spans="1:10" ht="63" x14ac:dyDescent="0.25">
      <c r="A53" s="35">
        <v>43</v>
      </c>
      <c r="B53" s="43" t="s">
        <v>121</v>
      </c>
      <c r="C53" s="32" t="s">
        <v>34</v>
      </c>
      <c r="D53" s="32" t="s">
        <v>122</v>
      </c>
      <c r="E53" s="32">
        <v>203</v>
      </c>
      <c r="F53" s="32" t="s">
        <v>115</v>
      </c>
      <c r="G53" s="44">
        <f>1980/1.12</f>
        <v>1767.8571428571427</v>
      </c>
      <c r="H53" s="42">
        <f t="shared" si="8"/>
        <v>358874.99999999994</v>
      </c>
      <c r="I53" s="32" t="s">
        <v>17</v>
      </c>
      <c r="J53" s="34" t="s">
        <v>118</v>
      </c>
    </row>
    <row r="54" spans="1:10" ht="94.5" x14ac:dyDescent="0.25">
      <c r="A54" s="35">
        <v>44</v>
      </c>
      <c r="B54" s="43" t="s">
        <v>125</v>
      </c>
      <c r="C54" s="32" t="s">
        <v>34</v>
      </c>
      <c r="D54" s="32" t="s">
        <v>126</v>
      </c>
      <c r="E54" s="32">
        <v>1</v>
      </c>
      <c r="F54" s="32" t="s">
        <v>39</v>
      </c>
      <c r="G54" s="44">
        <v>847211</v>
      </c>
      <c r="H54" s="42">
        <f t="shared" si="8"/>
        <v>847211</v>
      </c>
      <c r="I54" s="32" t="s">
        <v>17</v>
      </c>
      <c r="J54" s="34" t="s">
        <v>118</v>
      </c>
    </row>
    <row r="55" spans="1:10" ht="63" x14ac:dyDescent="0.25">
      <c r="A55" s="36">
        <v>45</v>
      </c>
      <c r="B55" s="32" t="s">
        <v>127</v>
      </c>
      <c r="C55" s="37" t="s">
        <v>34</v>
      </c>
      <c r="D55" s="32" t="s">
        <v>128</v>
      </c>
      <c r="E55" s="38">
        <v>1</v>
      </c>
      <c r="F55" s="38" t="s">
        <v>115</v>
      </c>
      <c r="G55" s="42">
        <v>85371.43</v>
      </c>
      <c r="H55" s="42">
        <f t="shared" si="8"/>
        <v>85371.43</v>
      </c>
      <c r="I55" s="40" t="s">
        <v>17</v>
      </c>
      <c r="J55" s="41" t="s">
        <v>129</v>
      </c>
    </row>
    <row r="56" spans="1:10" ht="63" x14ac:dyDescent="0.25">
      <c r="A56" s="36">
        <v>46</v>
      </c>
      <c r="B56" s="32" t="s">
        <v>134</v>
      </c>
      <c r="C56" s="37" t="s">
        <v>34</v>
      </c>
      <c r="D56" s="32" t="s">
        <v>133</v>
      </c>
      <c r="E56" s="38">
        <v>60</v>
      </c>
      <c r="F56" s="38" t="s">
        <v>111</v>
      </c>
      <c r="G56" s="42">
        <v>3000</v>
      </c>
      <c r="H56" s="42">
        <f t="shared" si="8"/>
        <v>180000</v>
      </c>
      <c r="I56" s="40" t="s">
        <v>17</v>
      </c>
      <c r="J56" s="41" t="s">
        <v>129</v>
      </c>
    </row>
    <row r="57" spans="1:10" ht="78.75" x14ac:dyDescent="0.25">
      <c r="A57" s="36">
        <v>47</v>
      </c>
      <c r="B57" s="32" t="s">
        <v>135</v>
      </c>
      <c r="C57" s="37" t="s">
        <v>31</v>
      </c>
      <c r="D57" s="32" t="s">
        <v>136</v>
      </c>
      <c r="E57" s="38">
        <v>4</v>
      </c>
      <c r="F57" s="38" t="s">
        <v>115</v>
      </c>
      <c r="G57" s="42">
        <f>1375000/1.12</f>
        <v>1227678.5714285714</v>
      </c>
      <c r="H57" s="42">
        <f>G57*E57</f>
        <v>4910714.2857142854</v>
      </c>
      <c r="I57" s="40" t="s">
        <v>23</v>
      </c>
      <c r="J57" s="41" t="s">
        <v>118</v>
      </c>
    </row>
    <row r="58" spans="1:10" ht="43.5" customHeight="1" x14ac:dyDescent="0.25">
      <c r="A58" s="36">
        <v>48</v>
      </c>
      <c r="B58" s="32" t="s">
        <v>137</v>
      </c>
      <c r="C58" s="37" t="s">
        <v>34</v>
      </c>
      <c r="D58" s="32" t="s">
        <v>102</v>
      </c>
      <c r="E58" s="38">
        <v>1</v>
      </c>
      <c r="F58" s="38" t="s">
        <v>39</v>
      </c>
      <c r="G58" s="42"/>
      <c r="H58" s="42"/>
      <c r="I58" s="40" t="s">
        <v>17</v>
      </c>
      <c r="J58" s="41" t="s">
        <v>129</v>
      </c>
    </row>
    <row r="59" spans="1:10" ht="94.5" x14ac:dyDescent="0.25">
      <c r="A59" s="36">
        <v>49</v>
      </c>
      <c r="B59" s="32" t="s">
        <v>141</v>
      </c>
      <c r="C59" s="25" t="s">
        <v>138</v>
      </c>
      <c r="D59" s="32" t="s">
        <v>139</v>
      </c>
      <c r="E59" s="38">
        <v>1</v>
      </c>
      <c r="F59" s="38" t="s">
        <v>39</v>
      </c>
      <c r="G59" s="42">
        <f>49500000/1.12</f>
        <v>44196428.571428567</v>
      </c>
      <c r="H59" s="42">
        <f>G59</f>
        <v>44196428.571428567</v>
      </c>
      <c r="I59" s="40" t="s">
        <v>23</v>
      </c>
      <c r="J59" s="41" t="s">
        <v>118</v>
      </c>
    </row>
    <row r="60" spans="1:10" s="57" customFormat="1" ht="31.5" x14ac:dyDescent="0.25">
      <c r="A60" s="70">
        <v>50</v>
      </c>
      <c r="B60" s="58" t="s">
        <v>142</v>
      </c>
      <c r="C60" s="71" t="s">
        <v>31</v>
      </c>
      <c r="D60" s="58" t="s">
        <v>102</v>
      </c>
      <c r="E60" s="61">
        <v>1</v>
      </c>
      <c r="F60" s="61" t="s">
        <v>115</v>
      </c>
      <c r="G60" s="72"/>
      <c r="H60" s="72"/>
      <c r="I60" s="64" t="s">
        <v>23</v>
      </c>
      <c r="J60" s="73" t="s">
        <v>129</v>
      </c>
    </row>
    <row r="61" spans="1:10" s="57" customFormat="1" ht="31.5" x14ac:dyDescent="0.25">
      <c r="A61" s="70">
        <v>51</v>
      </c>
      <c r="B61" s="58" t="s">
        <v>143</v>
      </c>
      <c r="C61" s="71" t="s">
        <v>31</v>
      </c>
      <c r="D61" s="58" t="s">
        <v>213</v>
      </c>
      <c r="E61" s="61">
        <v>1</v>
      </c>
      <c r="F61" s="61" t="s">
        <v>115</v>
      </c>
      <c r="G61" s="59">
        <f>2440055/1.12</f>
        <v>2178620.5357142854</v>
      </c>
      <c r="H61" s="72">
        <f t="shared" ref="H61:H67" si="9">G61*E61</f>
        <v>2178620.5357142854</v>
      </c>
      <c r="I61" s="64" t="s">
        <v>23</v>
      </c>
      <c r="J61" s="73" t="s">
        <v>185</v>
      </c>
    </row>
    <row r="62" spans="1:10" ht="31.5" x14ac:dyDescent="0.25">
      <c r="A62" s="36">
        <v>52</v>
      </c>
      <c r="B62" s="32" t="s">
        <v>144</v>
      </c>
      <c r="C62" s="37" t="s">
        <v>31</v>
      </c>
      <c r="D62" s="32" t="s">
        <v>145</v>
      </c>
      <c r="E62" s="38">
        <v>6</v>
      </c>
      <c r="F62" s="38" t="s">
        <v>39</v>
      </c>
      <c r="G62" s="42">
        <v>1010214.28</v>
      </c>
      <c r="H62" s="42">
        <f t="shared" si="9"/>
        <v>6061285.6799999997</v>
      </c>
      <c r="I62" s="40" t="s">
        <v>23</v>
      </c>
      <c r="J62" s="41" t="s">
        <v>129</v>
      </c>
    </row>
    <row r="63" spans="1:10" ht="31.5" x14ac:dyDescent="0.25">
      <c r="A63" s="36">
        <v>53</v>
      </c>
      <c r="B63" s="32" t="s">
        <v>146</v>
      </c>
      <c r="C63" s="37" t="s">
        <v>27</v>
      </c>
      <c r="D63" s="32" t="s">
        <v>147</v>
      </c>
      <c r="E63" s="38">
        <v>44</v>
      </c>
      <c r="F63" s="38" t="s">
        <v>148</v>
      </c>
      <c r="G63" s="42">
        <v>14800</v>
      </c>
      <c r="H63" s="42">
        <f t="shared" si="9"/>
        <v>651200</v>
      </c>
      <c r="I63" s="40" t="s">
        <v>23</v>
      </c>
      <c r="J63" s="41" t="s">
        <v>129</v>
      </c>
    </row>
    <row r="64" spans="1:10" s="57" customFormat="1" ht="31.5" x14ac:dyDescent="0.25">
      <c r="A64" s="70">
        <v>54</v>
      </c>
      <c r="B64" s="58" t="s">
        <v>171</v>
      </c>
      <c r="C64" s="74" t="s">
        <v>150</v>
      </c>
      <c r="D64" s="58" t="s">
        <v>214</v>
      </c>
      <c r="E64" s="58">
        <v>1</v>
      </c>
      <c r="F64" s="58" t="s">
        <v>115</v>
      </c>
      <c r="G64" s="59">
        <f>798500/1.12</f>
        <v>712946.42857142852</v>
      </c>
      <c r="H64" s="72">
        <f t="shared" si="9"/>
        <v>712946.42857142852</v>
      </c>
      <c r="I64" s="75" t="s">
        <v>23</v>
      </c>
      <c r="J64" s="76" t="s">
        <v>185</v>
      </c>
    </row>
    <row r="65" spans="1:10 16384:16384" ht="31.5" x14ac:dyDescent="0.25">
      <c r="A65" s="36">
        <v>55</v>
      </c>
      <c r="B65" s="32" t="s">
        <v>173</v>
      </c>
      <c r="C65" s="46" t="s">
        <v>150</v>
      </c>
      <c r="D65" s="47" t="s">
        <v>174</v>
      </c>
      <c r="E65" s="32">
        <v>1</v>
      </c>
      <c r="F65" s="32" t="s">
        <v>115</v>
      </c>
      <c r="G65" s="42">
        <v>282053.57</v>
      </c>
      <c r="H65" s="42">
        <f t="shared" si="9"/>
        <v>282053.57</v>
      </c>
      <c r="I65" s="48" t="s">
        <v>23</v>
      </c>
      <c r="J65" s="49" t="s">
        <v>129</v>
      </c>
    </row>
    <row r="66" spans="1:10 16384:16384" ht="31.5" x14ac:dyDescent="0.25">
      <c r="A66" s="36">
        <v>56</v>
      </c>
      <c r="B66" s="32" t="s">
        <v>172</v>
      </c>
      <c r="C66" s="46" t="s">
        <v>150</v>
      </c>
      <c r="D66" s="47" t="s">
        <v>175</v>
      </c>
      <c r="E66" s="32">
        <v>1</v>
      </c>
      <c r="F66" s="32" t="s">
        <v>115</v>
      </c>
      <c r="G66" s="42">
        <v>78125</v>
      </c>
      <c r="H66" s="42">
        <f t="shared" si="9"/>
        <v>78125</v>
      </c>
      <c r="I66" s="48" t="s">
        <v>23</v>
      </c>
      <c r="J66" s="49" t="s">
        <v>129</v>
      </c>
    </row>
    <row r="67" spans="1:10 16384:16384" ht="31.5" x14ac:dyDescent="0.25">
      <c r="A67" s="36">
        <v>57</v>
      </c>
      <c r="B67" s="32" t="s">
        <v>149</v>
      </c>
      <c r="C67" s="46" t="s">
        <v>150</v>
      </c>
      <c r="D67" s="47" t="s">
        <v>151</v>
      </c>
      <c r="E67" s="50">
        <v>4</v>
      </c>
      <c r="F67" s="32" t="s">
        <v>115</v>
      </c>
      <c r="G67" s="33">
        <v>228439</v>
      </c>
      <c r="H67" s="33">
        <f t="shared" si="9"/>
        <v>913756</v>
      </c>
      <c r="I67" s="48" t="s">
        <v>23</v>
      </c>
      <c r="J67" s="49" t="s">
        <v>176</v>
      </c>
    </row>
    <row r="68" spans="1:10 16384:16384" ht="31.5" x14ac:dyDescent="0.25">
      <c r="A68" s="36">
        <v>58</v>
      </c>
      <c r="B68" s="50" t="s">
        <v>152</v>
      </c>
      <c r="C68" s="46" t="s">
        <v>150</v>
      </c>
      <c r="D68" s="47" t="s">
        <v>153</v>
      </c>
      <c r="E68" s="32">
        <v>1</v>
      </c>
      <c r="F68" s="32" t="s">
        <v>115</v>
      </c>
      <c r="G68" s="51">
        <v>214642</v>
      </c>
      <c r="H68" s="33">
        <f t="shared" ref="H68:H71" si="10">G68*E68</f>
        <v>214642</v>
      </c>
      <c r="I68" s="48" t="s">
        <v>23</v>
      </c>
      <c r="J68" s="49" t="s">
        <v>176</v>
      </c>
    </row>
    <row r="69" spans="1:10 16384:16384" ht="47.25" x14ac:dyDescent="0.25">
      <c r="A69" s="36">
        <v>59</v>
      </c>
      <c r="B69" s="50" t="s">
        <v>154</v>
      </c>
      <c r="C69" s="46" t="s">
        <v>150</v>
      </c>
      <c r="D69" s="47" t="s">
        <v>155</v>
      </c>
      <c r="E69" s="32">
        <v>3</v>
      </c>
      <c r="F69" s="32" t="s">
        <v>115</v>
      </c>
      <c r="G69" s="51">
        <v>40769</v>
      </c>
      <c r="H69" s="33">
        <f t="shared" si="10"/>
        <v>122307</v>
      </c>
      <c r="I69" s="48" t="s">
        <v>23</v>
      </c>
      <c r="J69" s="49" t="s">
        <v>176</v>
      </c>
    </row>
    <row r="70" spans="1:10 16384:16384" ht="31.5" x14ac:dyDescent="0.25">
      <c r="A70" s="36">
        <v>60</v>
      </c>
      <c r="B70" s="50" t="s">
        <v>156</v>
      </c>
      <c r="C70" s="46" t="s">
        <v>150</v>
      </c>
      <c r="D70" s="47" t="s">
        <v>157</v>
      </c>
      <c r="E70" s="32">
        <v>1</v>
      </c>
      <c r="F70" s="32" t="s">
        <v>115</v>
      </c>
      <c r="G70" s="51">
        <v>130980</v>
      </c>
      <c r="H70" s="33">
        <f t="shared" si="10"/>
        <v>130980</v>
      </c>
      <c r="I70" s="48" t="s">
        <v>23</v>
      </c>
      <c r="J70" s="49" t="s">
        <v>176</v>
      </c>
    </row>
    <row r="71" spans="1:10 16384:16384" ht="31.5" x14ac:dyDescent="0.25">
      <c r="A71" s="36">
        <v>61</v>
      </c>
      <c r="B71" s="50" t="s">
        <v>158</v>
      </c>
      <c r="C71" s="46" t="s">
        <v>150</v>
      </c>
      <c r="D71" s="47" t="s">
        <v>177</v>
      </c>
      <c r="E71" s="32">
        <v>2</v>
      </c>
      <c r="F71" s="32" t="s">
        <v>115</v>
      </c>
      <c r="G71" s="51">
        <v>141069</v>
      </c>
      <c r="H71" s="33">
        <f t="shared" si="10"/>
        <v>282138</v>
      </c>
      <c r="I71" s="48" t="s">
        <v>23</v>
      </c>
      <c r="J71" s="49" t="s">
        <v>176</v>
      </c>
    </row>
    <row r="72" spans="1:10 16384:16384" ht="31.5" x14ac:dyDescent="0.25">
      <c r="A72" s="36">
        <v>62</v>
      </c>
      <c r="B72" s="50" t="s">
        <v>159</v>
      </c>
      <c r="C72" s="46" t="s">
        <v>150</v>
      </c>
      <c r="D72" s="47" t="s">
        <v>160</v>
      </c>
      <c r="E72" s="32">
        <v>3</v>
      </c>
      <c r="F72" s="32" t="s">
        <v>115</v>
      </c>
      <c r="G72" s="51">
        <v>422892</v>
      </c>
      <c r="H72" s="33">
        <f>G72*E72</f>
        <v>1268676</v>
      </c>
      <c r="I72" s="48" t="s">
        <v>23</v>
      </c>
      <c r="J72" s="49" t="s">
        <v>176</v>
      </c>
    </row>
    <row r="73" spans="1:10 16384:16384" ht="31.5" x14ac:dyDescent="0.25">
      <c r="A73" s="36">
        <v>63</v>
      </c>
      <c r="B73" s="50" t="s">
        <v>161</v>
      </c>
      <c r="C73" s="46" t="s">
        <v>150</v>
      </c>
      <c r="D73" s="47" t="s">
        <v>162</v>
      </c>
      <c r="E73" s="32">
        <v>1</v>
      </c>
      <c r="F73" s="32" t="s">
        <v>115</v>
      </c>
      <c r="G73" s="51">
        <v>203727</v>
      </c>
      <c r="H73" s="33">
        <f t="shared" ref="H73:H77" si="11">G73*E73</f>
        <v>203727</v>
      </c>
      <c r="I73" s="48" t="s">
        <v>23</v>
      </c>
      <c r="J73" s="49" t="s">
        <v>176</v>
      </c>
    </row>
    <row r="74" spans="1:10 16384:16384" ht="43.5" customHeight="1" x14ac:dyDescent="0.25">
      <c r="A74" s="36">
        <v>64</v>
      </c>
      <c r="B74" s="50" t="s">
        <v>163</v>
      </c>
      <c r="C74" s="46" t="s">
        <v>150</v>
      </c>
      <c r="D74" s="47" t="s">
        <v>164</v>
      </c>
      <c r="E74" s="32">
        <v>4</v>
      </c>
      <c r="F74" s="32" t="s">
        <v>115</v>
      </c>
      <c r="G74" s="51">
        <v>133930</v>
      </c>
      <c r="H74" s="33">
        <f>G74*E74</f>
        <v>535720</v>
      </c>
      <c r="I74" s="48" t="s">
        <v>23</v>
      </c>
      <c r="J74" s="49" t="s">
        <v>176</v>
      </c>
    </row>
    <row r="75" spans="1:10 16384:16384" ht="31.5" x14ac:dyDescent="0.25">
      <c r="A75" s="36">
        <v>65</v>
      </c>
      <c r="B75" s="50" t="s">
        <v>165</v>
      </c>
      <c r="C75" s="46" t="s">
        <v>150</v>
      </c>
      <c r="D75" s="47" t="s">
        <v>166</v>
      </c>
      <c r="E75" s="32">
        <v>2</v>
      </c>
      <c r="F75" s="32" t="s">
        <v>115</v>
      </c>
      <c r="G75" s="51">
        <v>130685</v>
      </c>
      <c r="H75" s="33">
        <f t="shared" si="11"/>
        <v>261370</v>
      </c>
      <c r="I75" s="48" t="s">
        <v>23</v>
      </c>
      <c r="J75" s="49" t="s">
        <v>176</v>
      </c>
    </row>
    <row r="76" spans="1:10 16384:16384" ht="31.5" x14ac:dyDescent="0.25">
      <c r="A76" s="36">
        <v>66</v>
      </c>
      <c r="B76" s="50" t="s">
        <v>167</v>
      </c>
      <c r="C76" s="46" t="s">
        <v>150</v>
      </c>
      <c r="D76" s="47" t="s">
        <v>168</v>
      </c>
      <c r="E76" s="32">
        <v>3</v>
      </c>
      <c r="F76" s="32" t="s">
        <v>115</v>
      </c>
      <c r="G76" s="51">
        <v>52816.800000000003</v>
      </c>
      <c r="H76" s="33">
        <f t="shared" si="11"/>
        <v>158450.40000000002</v>
      </c>
      <c r="I76" s="48" t="s">
        <v>23</v>
      </c>
      <c r="J76" s="49" t="s">
        <v>176</v>
      </c>
    </row>
    <row r="77" spans="1:10 16384:16384" ht="31.5" x14ac:dyDescent="0.25">
      <c r="A77" s="36">
        <v>67</v>
      </c>
      <c r="B77" s="50" t="s">
        <v>169</v>
      </c>
      <c r="C77" s="46" t="s">
        <v>150</v>
      </c>
      <c r="D77" s="47" t="s">
        <v>170</v>
      </c>
      <c r="E77" s="32">
        <v>1</v>
      </c>
      <c r="F77" s="32" t="s">
        <v>115</v>
      </c>
      <c r="G77" s="51">
        <v>1116280</v>
      </c>
      <c r="H77" s="33">
        <f t="shared" si="11"/>
        <v>1116280</v>
      </c>
      <c r="I77" s="48" t="s">
        <v>23</v>
      </c>
      <c r="J77" s="49" t="s">
        <v>176</v>
      </c>
    </row>
    <row r="78" spans="1:10 16384:16384" ht="60" x14ac:dyDescent="0.25">
      <c r="A78" s="29">
        <v>68</v>
      </c>
      <c r="B78" s="24" t="s">
        <v>181</v>
      </c>
      <c r="C78" s="25" t="s">
        <v>138</v>
      </c>
      <c r="D78" s="30" t="s">
        <v>182</v>
      </c>
      <c r="E78" s="23">
        <v>1</v>
      </c>
      <c r="F78" s="23" t="s">
        <v>39</v>
      </c>
      <c r="G78" s="31">
        <v>22736607.140000001</v>
      </c>
      <c r="H78" s="33">
        <f>G78*E78</f>
        <v>22736607.140000001</v>
      </c>
      <c r="I78" s="23" t="s">
        <v>81</v>
      </c>
      <c r="J78" s="23" t="s">
        <v>178</v>
      </c>
    </row>
    <row r="79" spans="1:10 16384:16384" s="6" customFormat="1" ht="31.5" x14ac:dyDescent="0.25">
      <c r="A79" s="36">
        <v>69</v>
      </c>
      <c r="B79" s="52" t="s">
        <v>189</v>
      </c>
      <c r="C79" s="46" t="s">
        <v>150</v>
      </c>
      <c r="D79" s="52" t="s">
        <v>190</v>
      </c>
      <c r="E79" s="38">
        <v>3</v>
      </c>
      <c r="F79" s="38" t="s">
        <v>191</v>
      </c>
      <c r="G79" s="53">
        <v>121381</v>
      </c>
      <c r="H79" s="53">
        <f t="shared" ref="H79:H90" si="12">G79*E79</f>
        <v>364143</v>
      </c>
      <c r="I79" s="40" t="s">
        <v>17</v>
      </c>
      <c r="J79" s="54" t="s">
        <v>185</v>
      </c>
      <c r="XFD79" s="55">
        <f t="shared" ref="XFD79:XFD88" si="13">SUM(A79:XFC79)</f>
        <v>485596</v>
      </c>
    </row>
    <row r="80" spans="1:10 16384:16384" s="6" customFormat="1" ht="31.5" x14ac:dyDescent="0.25">
      <c r="A80" s="29">
        <v>70</v>
      </c>
      <c r="B80" s="52" t="s">
        <v>192</v>
      </c>
      <c r="C80" s="46" t="s">
        <v>150</v>
      </c>
      <c r="D80" s="52" t="s">
        <v>193</v>
      </c>
      <c r="E80" s="38">
        <v>3</v>
      </c>
      <c r="F80" s="38" t="s">
        <v>191</v>
      </c>
      <c r="G80" s="53">
        <v>53061</v>
      </c>
      <c r="H80" s="53">
        <f t="shared" si="12"/>
        <v>159183</v>
      </c>
      <c r="I80" s="40" t="s">
        <v>17</v>
      </c>
      <c r="J80" s="54" t="s">
        <v>185</v>
      </c>
      <c r="XFD80" s="55">
        <f t="shared" si="13"/>
        <v>212317</v>
      </c>
    </row>
    <row r="81" spans="1:10 16384:16384" s="6" customFormat="1" ht="31.5" x14ac:dyDescent="0.25">
      <c r="A81" s="36">
        <v>71</v>
      </c>
      <c r="B81" s="52" t="s">
        <v>194</v>
      </c>
      <c r="C81" s="46" t="s">
        <v>150</v>
      </c>
      <c r="D81" s="52" t="s">
        <v>195</v>
      </c>
      <c r="E81" s="38">
        <v>1</v>
      </c>
      <c r="F81" s="38" t="s">
        <v>191</v>
      </c>
      <c r="G81" s="53">
        <v>326189</v>
      </c>
      <c r="H81" s="53">
        <f t="shared" si="12"/>
        <v>326189</v>
      </c>
      <c r="I81" s="40" t="s">
        <v>17</v>
      </c>
      <c r="J81" s="54" t="s">
        <v>185</v>
      </c>
      <c r="XFD81" s="55">
        <f t="shared" si="13"/>
        <v>652450</v>
      </c>
    </row>
    <row r="82" spans="1:10 16384:16384" s="6" customFormat="1" ht="31.5" x14ac:dyDescent="0.25">
      <c r="A82" s="29">
        <v>72</v>
      </c>
      <c r="B82" s="52" t="s">
        <v>196</v>
      </c>
      <c r="C82" s="46" t="s">
        <v>150</v>
      </c>
      <c r="D82" s="52" t="s">
        <v>197</v>
      </c>
      <c r="E82" s="38">
        <v>1</v>
      </c>
      <c r="F82" s="38" t="s">
        <v>191</v>
      </c>
      <c r="G82" s="53">
        <v>277828</v>
      </c>
      <c r="H82" s="53">
        <f t="shared" si="12"/>
        <v>277828</v>
      </c>
      <c r="I82" s="40" t="s">
        <v>17</v>
      </c>
      <c r="J82" s="54" t="s">
        <v>185</v>
      </c>
      <c r="XFD82" s="55">
        <f t="shared" si="13"/>
        <v>555729</v>
      </c>
    </row>
    <row r="83" spans="1:10 16384:16384" s="6" customFormat="1" ht="31.5" x14ac:dyDescent="0.25">
      <c r="A83" s="36">
        <v>73</v>
      </c>
      <c r="B83" s="52" t="s">
        <v>198</v>
      </c>
      <c r="C83" s="46" t="s">
        <v>150</v>
      </c>
      <c r="D83" s="52" t="s">
        <v>199</v>
      </c>
      <c r="E83" s="38">
        <v>3</v>
      </c>
      <c r="F83" s="38" t="s">
        <v>191</v>
      </c>
      <c r="G83" s="53">
        <v>64309</v>
      </c>
      <c r="H83" s="53">
        <f t="shared" si="12"/>
        <v>192927</v>
      </c>
      <c r="I83" s="40" t="s">
        <v>17</v>
      </c>
      <c r="J83" s="54" t="s">
        <v>185</v>
      </c>
      <c r="XFD83" s="55">
        <f t="shared" si="13"/>
        <v>257312</v>
      </c>
    </row>
    <row r="84" spans="1:10 16384:16384" s="6" customFormat="1" ht="31.5" x14ac:dyDescent="0.25">
      <c r="A84" s="29">
        <v>74</v>
      </c>
      <c r="B84" s="52" t="s">
        <v>200</v>
      </c>
      <c r="C84" s="46" t="s">
        <v>150</v>
      </c>
      <c r="D84" s="52" t="s">
        <v>201</v>
      </c>
      <c r="E84" s="38">
        <v>2</v>
      </c>
      <c r="F84" s="38" t="s">
        <v>191</v>
      </c>
      <c r="G84" s="53">
        <v>62628</v>
      </c>
      <c r="H84" s="53">
        <f t="shared" si="12"/>
        <v>125256</v>
      </c>
      <c r="I84" s="40" t="s">
        <v>17</v>
      </c>
      <c r="J84" s="54" t="s">
        <v>185</v>
      </c>
      <c r="XFD84" s="55">
        <f t="shared" si="13"/>
        <v>187960</v>
      </c>
    </row>
    <row r="85" spans="1:10 16384:16384" s="6" customFormat="1" ht="31.5" x14ac:dyDescent="0.25">
      <c r="A85" s="36">
        <v>75</v>
      </c>
      <c r="B85" s="52" t="s">
        <v>202</v>
      </c>
      <c r="C85" s="46" t="s">
        <v>150</v>
      </c>
      <c r="D85" s="52" t="s">
        <v>203</v>
      </c>
      <c r="E85" s="38">
        <v>1</v>
      </c>
      <c r="F85" s="38" t="s">
        <v>191</v>
      </c>
      <c r="G85" s="53">
        <v>62054</v>
      </c>
      <c r="H85" s="53">
        <f t="shared" si="12"/>
        <v>62054</v>
      </c>
      <c r="I85" s="40" t="s">
        <v>17</v>
      </c>
      <c r="J85" s="54" t="s">
        <v>185</v>
      </c>
      <c r="XFD85" s="55">
        <f t="shared" si="13"/>
        <v>124184</v>
      </c>
    </row>
    <row r="86" spans="1:10 16384:16384" s="6" customFormat="1" ht="31.5" x14ac:dyDescent="0.25">
      <c r="A86" s="29">
        <v>76</v>
      </c>
      <c r="B86" s="52" t="s">
        <v>204</v>
      </c>
      <c r="C86" s="46" t="s">
        <v>150</v>
      </c>
      <c r="D86" s="52" t="s">
        <v>205</v>
      </c>
      <c r="E86" s="38">
        <v>4</v>
      </c>
      <c r="F86" s="38" t="s">
        <v>191</v>
      </c>
      <c r="G86" s="53">
        <v>84730</v>
      </c>
      <c r="H86" s="53">
        <f t="shared" si="12"/>
        <v>338920</v>
      </c>
      <c r="I86" s="40" t="s">
        <v>17</v>
      </c>
      <c r="J86" s="54" t="s">
        <v>185</v>
      </c>
      <c r="XFD86" s="55">
        <f t="shared" si="13"/>
        <v>423730</v>
      </c>
    </row>
    <row r="87" spans="1:10 16384:16384" s="6" customFormat="1" ht="31.5" x14ac:dyDescent="0.25">
      <c r="A87" s="36">
        <v>77</v>
      </c>
      <c r="B87" s="52" t="s">
        <v>206</v>
      </c>
      <c r="C87" s="46" t="s">
        <v>150</v>
      </c>
      <c r="D87" s="52" t="s">
        <v>207</v>
      </c>
      <c r="E87" s="38">
        <v>4</v>
      </c>
      <c r="F87" s="38" t="s">
        <v>191</v>
      </c>
      <c r="G87" s="53">
        <v>30053</v>
      </c>
      <c r="H87" s="53">
        <f t="shared" si="12"/>
        <v>120212</v>
      </c>
      <c r="I87" s="40" t="s">
        <v>17</v>
      </c>
      <c r="J87" s="54" t="s">
        <v>185</v>
      </c>
      <c r="XFD87" s="55">
        <f t="shared" si="13"/>
        <v>150346</v>
      </c>
    </row>
    <row r="88" spans="1:10 16384:16384" s="6" customFormat="1" ht="31.5" x14ac:dyDescent="0.25">
      <c r="A88" s="29">
        <v>78</v>
      </c>
      <c r="B88" s="52" t="s">
        <v>208</v>
      </c>
      <c r="C88" s="46" t="s">
        <v>150</v>
      </c>
      <c r="D88" s="52" t="s">
        <v>209</v>
      </c>
      <c r="E88" s="38">
        <v>30</v>
      </c>
      <c r="F88" s="38" t="s">
        <v>191</v>
      </c>
      <c r="G88" s="53">
        <v>13242</v>
      </c>
      <c r="H88" s="53">
        <f t="shared" si="12"/>
        <v>397260</v>
      </c>
      <c r="I88" s="40" t="s">
        <v>17</v>
      </c>
      <c r="J88" s="54" t="s">
        <v>185</v>
      </c>
      <c r="XFD88" s="55">
        <f t="shared" si="13"/>
        <v>410610</v>
      </c>
    </row>
    <row r="89" spans="1:10 16384:16384" s="6" customFormat="1" ht="63" x14ac:dyDescent="0.25">
      <c r="A89" s="77">
        <v>79</v>
      </c>
      <c r="B89" s="68" t="s">
        <v>210</v>
      </c>
      <c r="C89" s="78" t="s">
        <v>138</v>
      </c>
      <c r="D89" s="52" t="s">
        <v>211</v>
      </c>
      <c r="E89" s="38">
        <v>1</v>
      </c>
      <c r="F89" s="38" t="s">
        <v>39</v>
      </c>
      <c r="G89" s="69">
        <v>13527056.25</v>
      </c>
      <c r="H89" s="53">
        <f t="shared" si="12"/>
        <v>13527056.25</v>
      </c>
      <c r="I89" s="40" t="s">
        <v>17</v>
      </c>
      <c r="J89" s="54" t="s">
        <v>185</v>
      </c>
      <c r="XFD89" s="55"/>
    </row>
    <row r="90" spans="1:10 16384:16384" s="67" customFormat="1" ht="99" customHeight="1" x14ac:dyDescent="0.25">
      <c r="A90" s="56">
        <v>80</v>
      </c>
      <c r="B90" s="60" t="s">
        <v>215</v>
      </c>
      <c r="C90" s="74" t="s">
        <v>150</v>
      </c>
      <c r="D90" s="60" t="s">
        <v>216</v>
      </c>
      <c r="E90" s="61">
        <v>5</v>
      </c>
      <c r="F90" s="61" t="s">
        <v>39</v>
      </c>
      <c r="G90" s="62">
        <v>409900</v>
      </c>
      <c r="H90" s="63">
        <f t="shared" si="12"/>
        <v>2049500</v>
      </c>
      <c r="I90" s="64" t="s">
        <v>17</v>
      </c>
      <c r="J90" s="65" t="s">
        <v>185</v>
      </c>
      <c r="XFD90" s="66"/>
    </row>
    <row r="91" spans="1:10 16384:16384" x14ac:dyDescent="0.25">
      <c r="A91" s="82" t="s">
        <v>10</v>
      </c>
      <c r="B91" s="84"/>
      <c r="C91" s="14" t="s">
        <v>11</v>
      </c>
      <c r="D91" s="14" t="s">
        <v>11</v>
      </c>
      <c r="E91" s="14" t="s">
        <v>11</v>
      </c>
      <c r="F91" s="14"/>
      <c r="G91" s="11" t="s">
        <v>11</v>
      </c>
      <c r="H91" s="12">
        <f>SUM(H11:H90)</f>
        <v>176550425.41142857</v>
      </c>
      <c r="I91" s="14" t="s">
        <v>11</v>
      </c>
      <c r="J91" s="5"/>
    </row>
    <row r="92" spans="1:10 16384:16384" ht="15" customHeight="1" x14ac:dyDescent="0.25">
      <c r="A92" s="82" t="s">
        <v>12</v>
      </c>
      <c r="B92" s="83"/>
      <c r="C92" s="83"/>
      <c r="D92" s="83"/>
      <c r="E92" s="83"/>
      <c r="F92" s="83"/>
      <c r="G92" s="83"/>
      <c r="H92" s="83"/>
      <c r="I92" s="84"/>
      <c r="J92" s="5"/>
    </row>
    <row r="93" spans="1:10 16384:16384" ht="30" x14ac:dyDescent="0.25">
      <c r="A93" s="29">
        <v>1</v>
      </c>
      <c r="B93" s="24" t="s">
        <v>186</v>
      </c>
      <c r="C93" s="19" t="s">
        <v>31</v>
      </c>
      <c r="D93" s="30" t="s">
        <v>187</v>
      </c>
      <c r="E93" s="23">
        <v>1</v>
      </c>
      <c r="F93" s="23" t="s">
        <v>188</v>
      </c>
      <c r="G93" s="31"/>
      <c r="H93" s="33">
        <v>299000</v>
      </c>
      <c r="I93" s="23" t="s">
        <v>17</v>
      </c>
      <c r="J93" s="23" t="s">
        <v>185</v>
      </c>
    </row>
    <row r="94" spans="1:10 16384:16384" x14ac:dyDescent="0.25">
      <c r="A94" s="82" t="s">
        <v>13</v>
      </c>
      <c r="B94" s="84"/>
      <c r="C94" s="1" t="s">
        <v>11</v>
      </c>
      <c r="D94" s="1" t="s">
        <v>11</v>
      </c>
      <c r="E94" s="1" t="s">
        <v>11</v>
      </c>
      <c r="F94" s="1"/>
      <c r="G94" s="13" t="s">
        <v>11</v>
      </c>
      <c r="H94" s="9">
        <f>SUM(H93)</f>
        <v>299000</v>
      </c>
      <c r="I94" s="1" t="s">
        <v>11</v>
      </c>
      <c r="J94" s="5"/>
    </row>
    <row r="95" spans="1:10 16384:16384" x14ac:dyDescent="0.25">
      <c r="A95" s="82" t="s">
        <v>14</v>
      </c>
      <c r="B95" s="83"/>
      <c r="C95" s="83"/>
      <c r="D95" s="83"/>
      <c r="E95" s="83"/>
      <c r="F95" s="83"/>
      <c r="G95" s="83"/>
      <c r="H95" s="83"/>
      <c r="I95" s="83"/>
      <c r="J95" s="84"/>
    </row>
    <row r="96" spans="1:10 16384:16384" ht="45" x14ac:dyDescent="0.25">
      <c r="A96" s="17">
        <v>1</v>
      </c>
      <c r="B96" s="18" t="s">
        <v>25</v>
      </c>
      <c r="C96" s="19" t="s">
        <v>27</v>
      </c>
      <c r="D96" s="18" t="s">
        <v>26</v>
      </c>
      <c r="E96" s="18">
        <v>1</v>
      </c>
      <c r="F96" s="18" t="s">
        <v>22</v>
      </c>
      <c r="G96" s="20"/>
      <c r="H96" s="20">
        <f>26500*12</f>
        <v>318000</v>
      </c>
      <c r="I96" s="21" t="s">
        <v>23</v>
      </c>
      <c r="J96" s="22" t="s">
        <v>24</v>
      </c>
    </row>
    <row r="97" spans="1:10" ht="30" x14ac:dyDescent="0.25">
      <c r="A97" s="17">
        <v>2</v>
      </c>
      <c r="B97" s="18" t="s">
        <v>30</v>
      </c>
      <c r="C97" s="19" t="s">
        <v>31</v>
      </c>
      <c r="D97" s="18" t="s">
        <v>32</v>
      </c>
      <c r="E97" s="18">
        <v>1</v>
      </c>
      <c r="F97" s="18" t="s">
        <v>22</v>
      </c>
      <c r="G97" s="20"/>
      <c r="H97" s="20">
        <v>1845000</v>
      </c>
      <c r="I97" s="21" t="s">
        <v>17</v>
      </c>
      <c r="J97" s="22" t="s">
        <v>24</v>
      </c>
    </row>
    <row r="98" spans="1:10" ht="45" x14ac:dyDescent="0.25">
      <c r="A98" s="17">
        <v>3</v>
      </c>
      <c r="B98" s="18" t="s">
        <v>46</v>
      </c>
      <c r="C98" s="19" t="s">
        <v>47</v>
      </c>
      <c r="D98" s="18" t="s">
        <v>48</v>
      </c>
      <c r="E98" s="18">
        <v>1</v>
      </c>
      <c r="F98" s="18" t="s">
        <v>28</v>
      </c>
      <c r="G98" s="20"/>
      <c r="H98" s="20">
        <v>528900</v>
      </c>
      <c r="I98" s="21" t="s">
        <v>17</v>
      </c>
      <c r="J98" s="22" t="s">
        <v>71</v>
      </c>
    </row>
    <row r="99" spans="1:10" ht="30" x14ac:dyDescent="0.25">
      <c r="A99" s="17">
        <v>4</v>
      </c>
      <c r="B99" s="18" t="s">
        <v>49</v>
      </c>
      <c r="C99" s="19" t="s">
        <v>47</v>
      </c>
      <c r="D99" s="18" t="s">
        <v>50</v>
      </c>
      <c r="E99" s="18">
        <v>1</v>
      </c>
      <c r="F99" s="18" t="s">
        <v>28</v>
      </c>
      <c r="G99" s="20"/>
      <c r="H99" s="20">
        <v>44642.86</v>
      </c>
      <c r="I99" s="21" t="s">
        <v>17</v>
      </c>
      <c r="J99" s="22" t="s">
        <v>51</v>
      </c>
    </row>
    <row r="100" spans="1:10" ht="30" x14ac:dyDescent="0.25">
      <c r="A100" s="17">
        <v>5</v>
      </c>
      <c r="B100" s="18" t="s">
        <v>58</v>
      </c>
      <c r="C100" s="19" t="s">
        <v>47</v>
      </c>
      <c r="D100" s="18" t="s">
        <v>59</v>
      </c>
      <c r="E100" s="18">
        <v>1</v>
      </c>
      <c r="F100" s="18" t="s">
        <v>28</v>
      </c>
      <c r="G100" s="20"/>
      <c r="H100" s="20">
        <v>27912.5</v>
      </c>
      <c r="I100" s="21" t="s">
        <v>17</v>
      </c>
      <c r="J100" s="22" t="s">
        <v>51</v>
      </c>
    </row>
    <row r="101" spans="1:10" ht="30" x14ac:dyDescent="0.25">
      <c r="A101" s="17">
        <v>6</v>
      </c>
      <c r="B101" s="18" t="s">
        <v>62</v>
      </c>
      <c r="C101" s="19" t="s">
        <v>63</v>
      </c>
      <c r="D101" s="18" t="s">
        <v>64</v>
      </c>
      <c r="E101" s="18">
        <v>1</v>
      </c>
      <c r="F101" s="18" t="s">
        <v>28</v>
      </c>
      <c r="G101" s="20"/>
      <c r="H101" s="20">
        <v>3031740</v>
      </c>
      <c r="I101" s="21" t="s">
        <v>17</v>
      </c>
      <c r="J101" s="22" t="s">
        <v>51</v>
      </c>
    </row>
    <row r="102" spans="1:10" ht="45" x14ac:dyDescent="0.25">
      <c r="A102" s="17">
        <v>7</v>
      </c>
      <c r="B102" s="18" t="s">
        <v>69</v>
      </c>
      <c r="C102" s="19" t="s">
        <v>27</v>
      </c>
      <c r="D102" s="18" t="s">
        <v>70</v>
      </c>
      <c r="E102" s="18">
        <v>1</v>
      </c>
      <c r="F102" s="18" t="s">
        <v>28</v>
      </c>
      <c r="G102" s="20"/>
      <c r="H102" s="20">
        <v>225000</v>
      </c>
      <c r="I102" s="21" t="s">
        <v>17</v>
      </c>
      <c r="J102" s="22" t="s">
        <v>71</v>
      </c>
    </row>
    <row r="103" spans="1:10" ht="30" x14ac:dyDescent="0.25">
      <c r="A103" s="17">
        <v>8</v>
      </c>
      <c r="B103" s="18" t="s">
        <v>116</v>
      </c>
      <c r="C103" s="19" t="s">
        <v>47</v>
      </c>
      <c r="D103" s="18" t="s">
        <v>117</v>
      </c>
      <c r="E103" s="18">
        <v>1</v>
      </c>
      <c r="F103" s="18" t="s">
        <v>28</v>
      </c>
      <c r="G103" s="20"/>
      <c r="H103" s="20">
        <v>214000</v>
      </c>
      <c r="I103" s="21" t="s">
        <v>17</v>
      </c>
      <c r="J103" s="22" t="s">
        <v>118</v>
      </c>
    </row>
    <row r="104" spans="1:10" ht="30" x14ac:dyDescent="0.25">
      <c r="A104" s="17">
        <v>9</v>
      </c>
      <c r="B104" s="18" t="s">
        <v>124</v>
      </c>
      <c r="C104" s="19" t="s">
        <v>47</v>
      </c>
      <c r="D104" s="18" t="s">
        <v>123</v>
      </c>
      <c r="E104" s="18">
        <v>1</v>
      </c>
      <c r="F104" s="18" t="s">
        <v>28</v>
      </c>
      <c r="G104" s="20"/>
      <c r="H104" s="20">
        <v>367080</v>
      </c>
      <c r="I104" s="21" t="s">
        <v>17</v>
      </c>
      <c r="J104" s="22" t="s">
        <v>118</v>
      </c>
    </row>
    <row r="105" spans="1:10" ht="45" x14ac:dyDescent="0.25">
      <c r="A105" s="17">
        <v>10</v>
      </c>
      <c r="B105" s="18" t="s">
        <v>130</v>
      </c>
      <c r="C105" s="19" t="s">
        <v>63</v>
      </c>
      <c r="D105" s="18" t="s">
        <v>131</v>
      </c>
      <c r="E105" s="18">
        <v>1</v>
      </c>
      <c r="F105" s="18" t="s">
        <v>28</v>
      </c>
      <c r="G105" s="20"/>
      <c r="H105" s="20">
        <v>1075000</v>
      </c>
      <c r="I105" s="21" t="s">
        <v>17</v>
      </c>
      <c r="J105" s="22" t="s">
        <v>118</v>
      </c>
    </row>
    <row r="106" spans="1:10" ht="30" x14ac:dyDescent="0.25">
      <c r="A106" s="17">
        <v>11</v>
      </c>
      <c r="B106" s="18" t="s">
        <v>132</v>
      </c>
      <c r="C106" s="19" t="s">
        <v>27</v>
      </c>
      <c r="D106" s="18" t="s">
        <v>102</v>
      </c>
      <c r="E106" s="18">
        <v>1</v>
      </c>
      <c r="F106" s="18" t="s">
        <v>22</v>
      </c>
      <c r="G106" s="20"/>
      <c r="H106" s="20"/>
      <c r="I106" s="21" t="s">
        <v>23</v>
      </c>
      <c r="J106" s="22" t="s">
        <v>129</v>
      </c>
    </row>
    <row r="107" spans="1:10" ht="45" x14ac:dyDescent="0.25">
      <c r="A107" s="17">
        <v>12</v>
      </c>
      <c r="B107" s="18" t="s">
        <v>179</v>
      </c>
      <c r="C107" s="19" t="s">
        <v>47</v>
      </c>
      <c r="D107" s="18" t="s">
        <v>180</v>
      </c>
      <c r="E107" s="18">
        <v>1</v>
      </c>
      <c r="F107" s="18" t="s">
        <v>28</v>
      </c>
      <c r="G107" s="20"/>
      <c r="H107" s="20">
        <v>280000</v>
      </c>
      <c r="I107" s="21" t="s">
        <v>17</v>
      </c>
      <c r="J107" s="22" t="s">
        <v>178</v>
      </c>
    </row>
    <row r="108" spans="1:10" ht="51.75" customHeight="1" x14ac:dyDescent="0.25">
      <c r="A108" s="17">
        <v>13</v>
      </c>
      <c r="B108" s="18" t="s">
        <v>183</v>
      </c>
      <c r="C108" s="19" t="s">
        <v>27</v>
      </c>
      <c r="D108" s="18" t="s">
        <v>184</v>
      </c>
      <c r="E108" s="18">
        <v>1</v>
      </c>
      <c r="F108" s="18" t="s">
        <v>28</v>
      </c>
      <c r="G108" s="20"/>
      <c r="H108" s="20">
        <v>71429</v>
      </c>
      <c r="I108" s="21" t="s">
        <v>17</v>
      </c>
      <c r="J108" s="22" t="s">
        <v>185</v>
      </c>
    </row>
    <row r="109" spans="1:10" x14ac:dyDescent="0.25">
      <c r="A109" s="79" t="s">
        <v>15</v>
      </c>
      <c r="B109" s="80"/>
      <c r="C109" s="14" t="s">
        <v>11</v>
      </c>
      <c r="D109" s="14" t="s">
        <v>11</v>
      </c>
      <c r="E109" s="14" t="s">
        <v>11</v>
      </c>
      <c r="F109" s="14"/>
      <c r="G109" s="11" t="s">
        <v>11</v>
      </c>
      <c r="H109" s="12">
        <f>SUM(H96:H108)</f>
        <v>8028704.3599999994</v>
      </c>
      <c r="I109" s="14" t="s">
        <v>11</v>
      </c>
      <c r="J109" s="5"/>
    </row>
    <row r="110" spans="1:10" s="7" customFormat="1" x14ac:dyDescent="0.25">
      <c r="A110" s="79" t="s">
        <v>21</v>
      </c>
      <c r="B110" s="80"/>
      <c r="C110" s="14" t="s">
        <v>11</v>
      </c>
      <c r="D110" s="14" t="s">
        <v>11</v>
      </c>
      <c r="E110" s="14" t="s">
        <v>11</v>
      </c>
      <c r="F110" s="14"/>
      <c r="G110" s="11" t="s">
        <v>11</v>
      </c>
      <c r="H110" s="12">
        <f>H109+H94+H91</f>
        <v>184878129.77142859</v>
      </c>
      <c r="I110" s="14" t="s">
        <v>11</v>
      </c>
      <c r="J110" s="5"/>
    </row>
  </sheetData>
  <sheetProtection formatCells="0" formatColumns="0" formatRows="0" insertColumns="0" insertRows="0" insertHyperlinks="0" deleteColumns="0" deleteRows="0" sort="0" autoFilter="0" pivotTables="0"/>
  <autoFilter ref="A7:J110"/>
  <mergeCells count="11">
    <mergeCell ref="A109:B109"/>
    <mergeCell ref="A110:B110"/>
    <mergeCell ref="A3:I3"/>
    <mergeCell ref="A4:I4"/>
    <mergeCell ref="A92:I92"/>
    <mergeCell ref="A94:B94"/>
    <mergeCell ref="D5:E5"/>
    <mergeCell ref="A10:J10"/>
    <mergeCell ref="A95:J95"/>
    <mergeCell ref="A9:J9"/>
    <mergeCell ref="A91:B91"/>
  </mergeCells>
  <pageMargins left="0.43307086614173229" right="0.23622047244094491" top="0.35433070866141736" bottom="0.35433070866141736" header="0" footer="0"/>
  <pageSetup paperSize="9" scale="48" fitToHeight="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2018-10-24T04:33:28Z</dcterms:modified>
</cp:coreProperties>
</file>