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2435"/>
  </bookViews>
  <sheets>
    <sheet name="Лист1" sheetId="1" r:id="rId1"/>
    <sheet name="Лист3" sheetId="3" r:id="rId2"/>
  </sheets>
  <definedNames>
    <definedName name="_xlnm._FilterDatabase" localSheetId="0" hidden="1">Лист1!$A$7:$I$109</definedName>
  </definedNames>
  <calcPr calcId="152511"/>
</workbook>
</file>

<file path=xl/calcChain.xml><?xml version="1.0" encoding="utf-8"?>
<calcChain xmlns="http://schemas.openxmlformats.org/spreadsheetml/2006/main">
  <c r="H89" i="1" l="1"/>
  <c r="H88" i="1" l="1"/>
  <c r="XFC88" i="1" s="1"/>
  <c r="H87" i="1"/>
  <c r="XFC87" i="1" s="1"/>
  <c r="H86" i="1"/>
  <c r="XFC86" i="1" s="1"/>
  <c r="H85" i="1"/>
  <c r="XFC85" i="1" s="1"/>
  <c r="H84" i="1"/>
  <c r="XFC84" i="1" s="1"/>
  <c r="H83" i="1"/>
  <c r="XFC83" i="1" s="1"/>
  <c r="H82" i="1"/>
  <c r="XFC82" i="1" s="1"/>
  <c r="H81" i="1"/>
  <c r="XFC81" i="1" s="1"/>
  <c r="H80" i="1"/>
  <c r="XFC80" i="1" s="1"/>
  <c r="H79" i="1"/>
  <c r="XFC79" i="1" s="1"/>
  <c r="H93" i="1" l="1"/>
  <c r="H28" i="1" l="1"/>
  <c r="H78" i="1" l="1"/>
  <c r="H66" i="1" l="1"/>
  <c r="H65" i="1"/>
  <c r="G64" i="1"/>
  <c r="H64" i="1" s="1"/>
  <c r="H77" i="1" l="1"/>
  <c r="H76" i="1"/>
  <c r="H75" i="1"/>
  <c r="H74" i="1"/>
  <c r="H73" i="1"/>
  <c r="H72" i="1"/>
  <c r="H71" i="1"/>
  <c r="H70" i="1"/>
  <c r="H69" i="1"/>
  <c r="H68" i="1"/>
  <c r="H67" i="1"/>
  <c r="H63" i="1" l="1"/>
  <c r="H62" i="1" l="1"/>
  <c r="H61" i="1"/>
  <c r="H60" i="1"/>
  <c r="G59" i="1" l="1"/>
  <c r="H59" i="1" s="1"/>
  <c r="H56" i="1" l="1"/>
  <c r="G57" i="1"/>
  <c r="H57" i="1" s="1"/>
  <c r="H54" i="1" l="1"/>
  <c r="H55" i="1"/>
  <c r="G53" i="1" l="1"/>
  <c r="H53" i="1" s="1"/>
  <c r="H52" i="1" l="1"/>
  <c r="H50" i="1" l="1"/>
  <c r="H49" i="1"/>
  <c r="H48" i="1" l="1"/>
  <c r="H46" i="1" l="1"/>
  <c r="H45" i="1"/>
  <c r="H39" i="1" l="1"/>
  <c r="H29" i="1" l="1"/>
  <c r="H27" i="1" l="1"/>
  <c r="H26" i="1" l="1"/>
  <c r="H25" i="1"/>
  <c r="H24" i="1" l="1"/>
  <c r="H23" i="1"/>
  <c r="H22" i="1"/>
  <c r="H21" i="1" l="1"/>
  <c r="H20" i="1"/>
  <c r="H19" i="1" l="1"/>
  <c r="H18" i="1"/>
  <c r="H17" i="1"/>
  <c r="H11" i="1" l="1"/>
  <c r="H16" i="1" l="1"/>
  <c r="H15" i="1"/>
  <c r="H14" i="1"/>
  <c r="H13" i="1"/>
  <c r="H12" i="1"/>
  <c r="H90" i="1" l="1"/>
  <c r="H95" i="1"/>
  <c r="H108" i="1" s="1"/>
  <c r="H109" i="1" l="1"/>
</calcChain>
</file>

<file path=xl/sharedStrings.xml><?xml version="1.0" encoding="utf-8"?>
<sst xmlns="http://schemas.openxmlformats.org/spreadsheetml/2006/main" count="506" uniqueCount="205">
  <si>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</si>
  <si>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</si>
  <si>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</si>
  <si>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</si>
  <si>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</si>
  <si>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</si>
  <si>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</si>
  <si>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</si>
  <si>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</si>
  <si>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</si>
  <si>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</si>
  <si>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</si>
  <si>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</si>
  <si>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</si>
  <si>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</si>
  <si>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</si>
  <si>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</si>
  <si>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</si>
  <si>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</si>
  <si>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</si>
  <si>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</si>
  <si>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</si>
  <si>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</si>
  <si>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</si>
  <si>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</si>
  <si>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</si>
  <si>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</si>
  <si>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</si>
  <si>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</si>
  <si>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</si>
  <si>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</si>
  <si>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</si>
  <si>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</si>
  <si>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</si>
  <si>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</si>
  <si>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</si>
  <si>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</si>
  <si>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</si>
  <si>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</si>
  <si>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</si>
  <si>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</si>
  <si>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</si>
  <si>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</si>
  <si>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</si>
  <si>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</si>
  <si>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</si>
  <si>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</si>
  <si>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</si>
  <si>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</si>
  <si>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</si>
  <si>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</si>
  <si>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</si>
  <si>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</si>
  <si>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</si>
  <si>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</si>
  <si>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</si>
  <si>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</si>
  <si>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</si>
  <si>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</si>
  <si>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</si>
  <si>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</si>
  <si>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</si>
  <si>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</si>
  <si>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</si>
  <si>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</si>
  <si>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</si>
  <si>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</si>
  <si>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</si>
  <si>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</si>
  <si>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</si>
  <si>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</si>
  <si>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</si>
  <si>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</si>
  <si>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</si>
  <si>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</si>
  <si>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</si>
  <si>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</si>
  <si>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</si>
  <si>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</si>
  <si>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</si>
  <si>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</si>
  <si>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</si>
  <si>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</si>
  <si>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</si>
  <si>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</si>
  <si>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</si>
  <si>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</si>
  <si>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</si>
  <si>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</si>
  <si>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</si>
  <si>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</si>
  <si>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</si>
  <si>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</si>
  <si>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</si>
  <si>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</si>
  <si>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</si>
  <si>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</si>
  <si>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</si>
  <si>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</si>
  <si>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</si>
  <si>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</si>
  <si>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</si>
  <si>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</si>
  <si>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</si>
  <si>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</si>
  <si>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</si>
  <si>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</si>
  <si>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</si>
  <si>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</si>
  <si>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</si>
  <si>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</si>
  <si>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</si>
  <si>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</si>
  <si>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</si>
  <si>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</si>
  <si>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</si>
  <si>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</si>
  <si>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</si>
  <si>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</si>
  <si>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</si>
  <si>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</si>
  <si>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</si>
  <si>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</si>
  <si>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</si>
  <si>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</si>
  <si>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</si>
  <si>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</si>
  <si>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</si>
  <si>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</si>
  <si>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</si>
  <si>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</si>
  <si>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</si>
  <si>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</si>
  <si>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</si>
  <si>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</si>
  <si>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r>
      <t xml:space="preserve">Базовая погрешность: не более </t>
    </r>
    <r>
      <rPr>
        <sz val="12"/>
        <rFont val="Calibri"/>
        <family val="2"/>
        <charset val="204"/>
      </rPr>
      <t xml:space="preserve">± </t>
    </r>
    <r>
      <rPr>
        <sz val="12"/>
        <rFont val="Times New Roman"/>
        <family val="1"/>
        <charset val="204"/>
      </rPr>
      <t>0,05%. Диапазон частот: не более 2 кГц. Полное описание согласно технической спецификации</t>
    </r>
  </si>
  <si>
    <t>Осциллограф</t>
  </si>
  <si>
    <t>Количество каналов: не менее 4. Разрядность АЦП: не менее 8 бит. Полное описание согласно технической спецификации</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</si>
  <si>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</si>
  <si>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</si>
  <si>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</si>
  <si>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</si>
  <si>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</si>
  <si>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</si>
  <si>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</si>
  <si>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</si>
  <si>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</si>
  <si>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</si>
  <si>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</si>
  <si>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</si>
  <si>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</si>
  <si>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</si>
  <si>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</si>
  <si>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</si>
  <si>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</si>
  <si>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</si>
  <si>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</si>
  <si>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</si>
  <si>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</si>
  <si>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</si>
  <si>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</si>
  <si>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</si>
  <si>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</si>
  <si>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</si>
  <si>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</si>
  <si>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</si>
  <si>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</si>
  <si>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</si>
  <si>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Независимые источники колебаний: не менее 2. Диапазон частот (синус): не более 120 МГц. Максимальное разрешение по частоте: не более 1 мкГц.  Полное описание согласно технической спецификации.</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</si>
  <si>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</si>
  <si>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</si>
  <si>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Габариты BхШхГ, мм не менее 790×565×600 Сварной корпус. Подробное описание согласно технической спецификации</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</si>
  <si>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</si>
  <si>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</si>
  <si>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</si>
  <si>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</si>
  <si>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</si>
  <si>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</si>
  <si>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</si>
  <si>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</si>
  <si>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</si>
  <si>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</si>
  <si>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</si>
  <si>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</si>
  <si>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</si>
  <si>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</si>
  <si>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</si>
  <si>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</si>
  <si>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</si>
  <si>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</si>
  <si>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</si>
  <si>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</si>
  <si>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</si>
  <si>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</si>
  <si>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</si>
  <si>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</si>
  <si>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</si>
  <si>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</si>
  <si>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</si>
  <si>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</si>
  <si>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</si>
  <si>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</si>
  <si>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(по состоянию на 11.10.2018 года)</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</si>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</sst>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00_р_._-;\-* #,##0.00_р_._-;_-* &quot;-&quot;??_р_._-;_-@_-"/>
  </numFmts>
  <fonts count="19"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
      <sz val="12"/>
      <name val="Calibri"/>
      <family val="2"/>
      <charset val="204"/>
    </font>
  </fonts>
  <fills count="4">
    <fill>
      <patternFill patternType="none"/>
    </fill>
    <fill>
      <patternFill patternType="gray125"/>
    </fill>
    <fill>
      <patternFill patternType="solid">
        <fgColor theme="0"/>
        <bgColor indexed="64"/>
      </patternFill>
    </fill>
    <fill>
      <patternFill patternType="solid">
        <fgColor rgb="FFC6EFCE"/>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61">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3" fontId="15" fillId="2" borderId="1" xfId="13" applyNumberFormat="1" applyFont="1" applyFill="1" applyBorder="1" applyAlignment="1">
      <alignment horizontal="center" vertical="center" wrapText="1"/>
    </xf>
    <xf numFmtId="3" fontId="15" fillId="2" borderId="9"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0" xfId="0" applyFont="1" applyFill="1" applyBorder="1" applyAlignment="1">
      <alignment horizontal="center" vertical="center" wrapText="1"/>
    </xf>
    <xf numFmtId="4" fontId="17" fillId="2" borderId="10"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3" fontId="6" fillId="2" borderId="0" xfId="0" applyNumberFormat="1"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Alignment="1">
      <alignment horizontal="center" vertical="center"/>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0" xfId="0" applyFont="1" applyFill="1" applyBorder="1" applyAlignment="1">
      <alignment horizontal="center"/>
    </xf>
    <xf numFmtId="0" fontId="10" fillId="2" borderId="9" xfId="0" applyFont="1" applyFill="1" applyBorder="1" applyAlignment="1">
      <alignment horizontal="left"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C109"/>
  <sheetViews>
    <sheetView tabSelected="1" zoomScaleNormal="100" workbookViewId="0">
      <pane ySplit="7" topLeftCell="A11" activePane="bottomLeft" state="frozen"/>
      <selection pane="bottomLeft" activeCell="C111" sqref="C111"/>
    </sheetView>
  </sheetViews>
  <sheetFormatPr defaultRowHeight="15" x14ac:dyDescent="0.25"/>
  <cols>
    <col min="1" max="1" width="5" style="2" customWidth="1"/>
    <col min="2" max="2" width="46.140625" style="7" customWidth="1"/>
    <col min="3" max="3" width="20.5703125" style="2" customWidth="1"/>
    <col min="4" max="4" width="97.28515625" style="5" customWidth="1"/>
    <col min="5" max="5" width="14.5703125" style="2" customWidth="1"/>
    <col min="6" max="6" width="19.5703125" style="2" customWidth="1"/>
    <col min="7" max="7" width="17.42578125" style="9" customWidth="1"/>
    <col min="8" max="8" width="23.7109375" style="9" customWidth="1"/>
    <col min="9" max="9" width="20.5703125" style="2" customWidth="1"/>
    <col min="10" max="16384" width="9.140625" style="2"/>
  </cols>
  <sheetData>
    <row r="3" spans="1:9" x14ac:dyDescent="0.25">
      <c r="A3" s="53" t="s">
        <v>27</v>
      </c>
      <c r="B3" s="53"/>
      <c r="C3" s="53"/>
      <c r="D3" s="53"/>
      <c r="E3" s="53"/>
      <c r="F3" s="53"/>
      <c r="G3" s="53"/>
      <c r="H3" s="53"/>
      <c r="I3" s="53"/>
    </row>
    <row r="4" spans="1:9" x14ac:dyDescent="0.25">
      <c r="A4" s="53" t="s">
        <v>19</v>
      </c>
      <c r="B4" s="53"/>
      <c r="C4" s="53"/>
      <c r="D4" s="53"/>
      <c r="E4" s="53"/>
      <c r="F4" s="53"/>
      <c r="G4" s="53"/>
      <c r="H4" s="53"/>
      <c r="I4" s="53"/>
    </row>
    <row r="5" spans="1:9" x14ac:dyDescent="0.25">
      <c r="A5" s="3" t="s">
        <v>0</v>
      </c>
      <c r="D5" s="57" t="s">
        <v>202</v>
      </c>
      <c r="E5" s="57"/>
    </row>
    <row r="6" spans="1:9" x14ac:dyDescent="0.25">
      <c r="A6" s="3"/>
      <c r="D6" s="4"/>
      <c r="E6" s="4"/>
    </row>
    <row r="7" spans="1:9" ht="42.75" x14ac:dyDescent="0.25">
      <c r="A7" s="13" t="s">
        <v>1</v>
      </c>
      <c r="B7" s="13" t="s">
        <v>2</v>
      </c>
      <c r="C7" s="13" t="s">
        <v>3</v>
      </c>
      <c r="D7" s="13" t="s">
        <v>4</v>
      </c>
      <c r="E7" s="13" t="s">
        <v>5</v>
      </c>
      <c r="F7" s="13" t="s">
        <v>6</v>
      </c>
      <c r="G7" s="10" t="s">
        <v>16</v>
      </c>
      <c r="H7" s="10" t="s">
        <v>7</v>
      </c>
      <c r="I7" s="13" t="s">
        <v>8</v>
      </c>
    </row>
    <row r="8" spans="1:9" x14ac:dyDescent="0.25">
      <c r="A8" s="14">
        <v>1</v>
      </c>
      <c r="B8" s="14">
        <v>2</v>
      </c>
      <c r="C8" s="14">
        <v>3</v>
      </c>
      <c r="D8" s="14">
        <v>4</v>
      </c>
      <c r="E8" s="14">
        <v>5</v>
      </c>
      <c r="F8" s="14">
        <v>6</v>
      </c>
      <c r="G8" s="14">
        <v>7</v>
      </c>
      <c r="H8" s="14">
        <v>8</v>
      </c>
      <c r="I8" s="14">
        <v>9</v>
      </c>
    </row>
    <row r="9" spans="1:9" x14ac:dyDescent="0.25">
      <c r="A9" s="59" t="s">
        <v>18</v>
      </c>
      <c r="B9" s="60"/>
      <c r="C9" s="60"/>
      <c r="D9" s="60"/>
      <c r="E9" s="60"/>
      <c r="F9" s="60"/>
      <c r="G9" s="60"/>
      <c r="H9" s="60"/>
      <c r="I9" s="60"/>
    </row>
    <row r="10" spans="1:9" s="6" customFormat="1" ht="15.75" customHeight="1" x14ac:dyDescent="0.25">
      <c r="A10" s="58" t="s">
        <v>9</v>
      </c>
      <c r="B10" s="58"/>
      <c r="C10" s="58"/>
      <c r="D10" s="58"/>
      <c r="E10" s="58"/>
      <c r="F10" s="58"/>
      <c r="G10" s="58"/>
      <c r="H10" s="58"/>
      <c r="I10" s="58"/>
    </row>
    <row r="11" spans="1:9" s="24" customFormat="1" ht="51.75" customHeight="1" x14ac:dyDescent="0.25">
      <c r="A11" s="1">
        <v>1</v>
      </c>
      <c r="B11" s="21" t="s">
        <v>41</v>
      </c>
      <c r="C11" s="22" t="s">
        <v>32</v>
      </c>
      <c r="D11" s="21" t="s">
        <v>43</v>
      </c>
      <c r="E11" s="20">
        <v>400</v>
      </c>
      <c r="F11" s="21" t="s">
        <v>42</v>
      </c>
      <c r="G11" s="23">
        <v>7142.86</v>
      </c>
      <c r="H11" s="12">
        <f>E11*G11</f>
        <v>2857144</v>
      </c>
      <c r="I11" s="20" t="s">
        <v>17</v>
      </c>
    </row>
    <row r="12" spans="1:9" s="24" customFormat="1" ht="48" customHeight="1" x14ac:dyDescent="0.25">
      <c r="A12" s="1">
        <v>2</v>
      </c>
      <c r="B12" s="21" t="s">
        <v>31</v>
      </c>
      <c r="C12" s="22" t="s">
        <v>32</v>
      </c>
      <c r="D12" s="21" t="s">
        <v>33</v>
      </c>
      <c r="E12" s="25">
        <v>9900</v>
      </c>
      <c r="F12" s="21" t="s">
        <v>34</v>
      </c>
      <c r="G12" s="23">
        <v>151.44</v>
      </c>
      <c r="H12" s="12">
        <f t="shared" ref="H12:H15" si="0">E12*G12</f>
        <v>1499256</v>
      </c>
      <c r="I12" s="20" t="s">
        <v>17</v>
      </c>
    </row>
    <row r="13" spans="1:9" s="24" customFormat="1" ht="51.75" customHeight="1" x14ac:dyDescent="0.25">
      <c r="A13" s="1">
        <v>3</v>
      </c>
      <c r="B13" s="21" t="s">
        <v>35</v>
      </c>
      <c r="C13" s="22" t="s">
        <v>32</v>
      </c>
      <c r="D13" s="21" t="s">
        <v>36</v>
      </c>
      <c r="E13" s="25">
        <v>1</v>
      </c>
      <c r="F13" s="21" t="s">
        <v>37</v>
      </c>
      <c r="G13" s="23">
        <v>963907</v>
      </c>
      <c r="H13" s="12">
        <f t="shared" si="0"/>
        <v>963907</v>
      </c>
      <c r="I13" s="20" t="s">
        <v>17</v>
      </c>
    </row>
    <row r="14" spans="1:9" s="24" customFormat="1" ht="51.75" customHeight="1" x14ac:dyDescent="0.25">
      <c r="A14" s="1">
        <v>4</v>
      </c>
      <c r="B14" s="21" t="s">
        <v>38</v>
      </c>
      <c r="C14" s="22" t="s">
        <v>32</v>
      </c>
      <c r="D14" s="21" t="s">
        <v>36</v>
      </c>
      <c r="E14" s="25">
        <v>1</v>
      </c>
      <c r="F14" s="21" t="s">
        <v>37</v>
      </c>
      <c r="G14" s="23">
        <v>2376393</v>
      </c>
      <c r="H14" s="12">
        <f t="shared" si="0"/>
        <v>2376393</v>
      </c>
      <c r="I14" s="20" t="s">
        <v>17</v>
      </c>
    </row>
    <row r="15" spans="1:9" s="24" customFormat="1" ht="51.75" customHeight="1" x14ac:dyDescent="0.25">
      <c r="A15" s="1">
        <v>5</v>
      </c>
      <c r="B15" s="21" t="s">
        <v>39</v>
      </c>
      <c r="C15" s="22" t="s">
        <v>32</v>
      </c>
      <c r="D15" s="21" t="s">
        <v>36</v>
      </c>
      <c r="E15" s="25">
        <v>1</v>
      </c>
      <c r="F15" s="21" t="s">
        <v>37</v>
      </c>
      <c r="G15" s="23">
        <v>521065</v>
      </c>
      <c r="H15" s="12">
        <f t="shared" si="0"/>
        <v>521065</v>
      </c>
      <c r="I15" s="20" t="s">
        <v>17</v>
      </c>
    </row>
    <row r="16" spans="1:9" s="24" customFormat="1" ht="51.75" customHeight="1" x14ac:dyDescent="0.25">
      <c r="A16" s="1">
        <v>6</v>
      </c>
      <c r="B16" s="21" t="s">
        <v>40</v>
      </c>
      <c r="C16" s="22" t="s">
        <v>32</v>
      </c>
      <c r="D16" s="21" t="s">
        <v>36</v>
      </c>
      <c r="E16" s="25">
        <v>1</v>
      </c>
      <c r="F16" s="21" t="s">
        <v>37</v>
      </c>
      <c r="G16" s="23">
        <v>135800</v>
      </c>
      <c r="H16" s="12">
        <f t="shared" ref="H16" si="1">E16*G16</f>
        <v>135800</v>
      </c>
      <c r="I16" s="20" t="s">
        <v>17</v>
      </c>
    </row>
    <row r="17" spans="1:9" s="24" customFormat="1" ht="93.75" customHeight="1" x14ac:dyDescent="0.25">
      <c r="A17" s="1">
        <v>7</v>
      </c>
      <c r="B17" s="21" t="s">
        <v>49</v>
      </c>
      <c r="C17" s="22" t="s">
        <v>32</v>
      </c>
      <c r="D17" s="21" t="s">
        <v>50</v>
      </c>
      <c r="E17" s="25">
        <v>1</v>
      </c>
      <c r="F17" s="21" t="s">
        <v>37</v>
      </c>
      <c r="G17" s="23">
        <v>583605</v>
      </c>
      <c r="H17" s="12">
        <f t="shared" ref="H17" si="2">E17*G17</f>
        <v>583605</v>
      </c>
      <c r="I17" s="20" t="s">
        <v>17</v>
      </c>
    </row>
    <row r="18" spans="1:9" s="24" customFormat="1" ht="93.75" customHeight="1" x14ac:dyDescent="0.25">
      <c r="A18" s="1">
        <v>8</v>
      </c>
      <c r="B18" s="21" t="s">
        <v>51</v>
      </c>
      <c r="C18" s="22" t="s">
        <v>32</v>
      </c>
      <c r="D18" s="21" t="s">
        <v>50</v>
      </c>
      <c r="E18" s="25">
        <v>1</v>
      </c>
      <c r="F18" s="21" t="s">
        <v>37</v>
      </c>
      <c r="G18" s="23">
        <v>1370215</v>
      </c>
      <c r="H18" s="12">
        <f t="shared" ref="H18" si="3">E18*G18</f>
        <v>1370215</v>
      </c>
      <c r="I18" s="20" t="s">
        <v>17</v>
      </c>
    </row>
    <row r="19" spans="1:9" s="24" customFormat="1" ht="93.75" customHeight="1" x14ac:dyDescent="0.25">
      <c r="A19" s="1">
        <v>9</v>
      </c>
      <c r="B19" s="21" t="s">
        <v>52</v>
      </c>
      <c r="C19" s="22" t="s">
        <v>32</v>
      </c>
      <c r="D19" s="21" t="s">
        <v>50</v>
      </c>
      <c r="E19" s="25">
        <v>1</v>
      </c>
      <c r="F19" s="21" t="s">
        <v>37</v>
      </c>
      <c r="G19" s="23">
        <v>2097548</v>
      </c>
      <c r="H19" s="12">
        <f t="shared" ref="H19" si="4">E19*G19</f>
        <v>2097548</v>
      </c>
      <c r="I19" s="20" t="s">
        <v>17</v>
      </c>
    </row>
    <row r="20" spans="1:9" ht="45" x14ac:dyDescent="0.25">
      <c r="A20" s="26">
        <v>10</v>
      </c>
      <c r="B20" s="21" t="s">
        <v>53</v>
      </c>
      <c r="C20" s="22" t="s">
        <v>32</v>
      </c>
      <c r="D20" s="27" t="s">
        <v>54</v>
      </c>
      <c r="E20" s="7">
        <v>1</v>
      </c>
      <c r="F20" s="20" t="s">
        <v>37</v>
      </c>
      <c r="G20" s="28">
        <v>1322625</v>
      </c>
      <c r="H20" s="28">
        <f>G20*E20</f>
        <v>1322625</v>
      </c>
      <c r="I20" s="20" t="s">
        <v>17</v>
      </c>
    </row>
    <row r="21" spans="1:9" ht="45" x14ac:dyDescent="0.25">
      <c r="A21" s="26">
        <v>11</v>
      </c>
      <c r="B21" s="21" t="s">
        <v>57</v>
      </c>
      <c r="C21" s="22" t="s">
        <v>32</v>
      </c>
      <c r="D21" s="27" t="s">
        <v>58</v>
      </c>
      <c r="E21" s="20">
        <v>1</v>
      </c>
      <c r="F21" s="20" t="s">
        <v>37</v>
      </c>
      <c r="G21" s="28">
        <v>2929238</v>
      </c>
      <c r="H21" s="28">
        <f>G21</f>
        <v>2929238</v>
      </c>
      <c r="I21" s="20" t="s">
        <v>17</v>
      </c>
    </row>
    <row r="22" spans="1:9" ht="45" x14ac:dyDescent="0.25">
      <c r="A22" s="26">
        <v>12</v>
      </c>
      <c r="B22" s="21" t="s">
        <v>62</v>
      </c>
      <c r="C22" s="22" t="s">
        <v>32</v>
      </c>
      <c r="D22" s="27" t="s">
        <v>63</v>
      </c>
      <c r="E22" s="20">
        <v>1</v>
      </c>
      <c r="F22" s="20" t="s">
        <v>37</v>
      </c>
      <c r="G22" s="28">
        <v>2812178.6</v>
      </c>
      <c r="H22" s="28">
        <f>G22</f>
        <v>2812178.6</v>
      </c>
      <c r="I22" s="20" t="s">
        <v>17</v>
      </c>
    </row>
    <row r="23" spans="1:9" ht="45" x14ac:dyDescent="0.25">
      <c r="A23" s="26">
        <v>13</v>
      </c>
      <c r="B23" s="21" t="s">
        <v>64</v>
      </c>
      <c r="C23" s="22" t="s">
        <v>32</v>
      </c>
      <c r="D23" s="27" t="s">
        <v>63</v>
      </c>
      <c r="E23" s="20">
        <v>1</v>
      </c>
      <c r="F23" s="20" t="s">
        <v>37</v>
      </c>
      <c r="G23" s="28">
        <v>853767</v>
      </c>
      <c r="H23" s="28">
        <f>G23</f>
        <v>853767</v>
      </c>
      <c r="I23" s="20" t="s">
        <v>17</v>
      </c>
    </row>
    <row r="24" spans="1:9" ht="45" x14ac:dyDescent="0.25">
      <c r="A24" s="26">
        <v>14</v>
      </c>
      <c r="B24" s="21" t="s">
        <v>65</v>
      </c>
      <c r="C24" s="22" t="s">
        <v>32</v>
      </c>
      <c r="D24" s="27" t="s">
        <v>63</v>
      </c>
      <c r="E24" s="20">
        <v>1</v>
      </c>
      <c r="F24" s="20" t="s">
        <v>37</v>
      </c>
      <c r="G24" s="28">
        <v>2010000</v>
      </c>
      <c r="H24" s="28">
        <f>G24</f>
        <v>2010000</v>
      </c>
      <c r="I24" s="20" t="s">
        <v>17</v>
      </c>
    </row>
    <row r="25" spans="1:9" ht="60" x14ac:dyDescent="0.25">
      <c r="A25" s="26">
        <v>15</v>
      </c>
      <c r="B25" s="21" t="s">
        <v>68</v>
      </c>
      <c r="C25" s="22" t="s">
        <v>32</v>
      </c>
      <c r="D25" s="27" t="s">
        <v>69</v>
      </c>
      <c r="E25" s="20">
        <v>1</v>
      </c>
      <c r="F25" s="20" t="s">
        <v>37</v>
      </c>
      <c r="G25" s="28">
        <v>373523.64</v>
      </c>
      <c r="H25" s="28">
        <f t="shared" ref="H25:H29" si="5">G25*E25</f>
        <v>373523.64</v>
      </c>
      <c r="I25" s="20" t="s">
        <v>17</v>
      </c>
    </row>
    <row r="26" spans="1:9" ht="60" x14ac:dyDescent="0.25">
      <c r="A26" s="26">
        <v>16</v>
      </c>
      <c r="B26" s="21" t="s">
        <v>70</v>
      </c>
      <c r="C26" s="22" t="s">
        <v>29</v>
      </c>
      <c r="D26" s="27" t="s">
        <v>71</v>
      </c>
      <c r="E26" s="20">
        <v>1</v>
      </c>
      <c r="F26" s="20" t="s">
        <v>72</v>
      </c>
      <c r="G26" s="28">
        <v>883928.57</v>
      </c>
      <c r="H26" s="28">
        <f t="shared" si="5"/>
        <v>883928.57</v>
      </c>
      <c r="I26" s="20" t="s">
        <v>17</v>
      </c>
    </row>
    <row r="27" spans="1:9" ht="45" x14ac:dyDescent="0.25">
      <c r="A27" s="26">
        <v>17</v>
      </c>
      <c r="B27" s="21" t="s">
        <v>73</v>
      </c>
      <c r="C27" s="22" t="s">
        <v>32</v>
      </c>
      <c r="D27" s="27" t="s">
        <v>74</v>
      </c>
      <c r="E27" s="20">
        <v>1</v>
      </c>
      <c r="F27" s="20" t="s">
        <v>37</v>
      </c>
      <c r="G27" s="28">
        <v>137885</v>
      </c>
      <c r="H27" s="28">
        <f t="shared" si="5"/>
        <v>137885</v>
      </c>
      <c r="I27" s="20" t="s">
        <v>17</v>
      </c>
    </row>
    <row r="28" spans="1:9" ht="30" x14ac:dyDescent="0.25">
      <c r="A28" s="26">
        <v>18</v>
      </c>
      <c r="B28" s="21" t="s">
        <v>75</v>
      </c>
      <c r="C28" s="22" t="s">
        <v>130</v>
      </c>
      <c r="D28" s="27" t="s">
        <v>77</v>
      </c>
      <c r="E28" s="20">
        <v>1</v>
      </c>
      <c r="F28" s="20" t="s">
        <v>37</v>
      </c>
      <c r="G28" s="28">
        <v>17491071.420000002</v>
      </c>
      <c r="H28" s="28">
        <f t="shared" si="5"/>
        <v>17491071.420000002</v>
      </c>
      <c r="I28" s="20" t="s">
        <v>76</v>
      </c>
    </row>
    <row r="29" spans="1:9" ht="60" x14ac:dyDescent="0.25">
      <c r="A29" s="26">
        <v>19</v>
      </c>
      <c r="B29" s="21" t="s">
        <v>78</v>
      </c>
      <c r="C29" s="22" t="s">
        <v>32</v>
      </c>
      <c r="D29" s="27" t="s">
        <v>79</v>
      </c>
      <c r="E29" s="20">
        <v>1</v>
      </c>
      <c r="F29" s="20" t="s">
        <v>37</v>
      </c>
      <c r="G29" s="28">
        <v>145530</v>
      </c>
      <c r="H29" s="28">
        <f t="shared" si="5"/>
        <v>145530</v>
      </c>
      <c r="I29" s="20" t="s">
        <v>17</v>
      </c>
    </row>
    <row r="30" spans="1:9" ht="30" x14ac:dyDescent="0.25">
      <c r="A30" s="26">
        <v>20</v>
      </c>
      <c r="B30" s="21" t="s">
        <v>80</v>
      </c>
      <c r="C30" s="22" t="s">
        <v>45</v>
      </c>
      <c r="D30" s="27" t="s">
        <v>97</v>
      </c>
      <c r="E30" s="20">
        <v>2</v>
      </c>
      <c r="F30" s="20" t="s">
        <v>72</v>
      </c>
      <c r="G30" s="28"/>
      <c r="H30" s="28"/>
      <c r="I30" s="20" t="s">
        <v>17</v>
      </c>
    </row>
    <row r="31" spans="1:9" ht="30" x14ac:dyDescent="0.25">
      <c r="A31" s="26">
        <v>21</v>
      </c>
      <c r="B31" s="21" t="s">
        <v>81</v>
      </c>
      <c r="C31" s="22" t="s">
        <v>45</v>
      </c>
      <c r="D31" s="27" t="s">
        <v>97</v>
      </c>
      <c r="E31" s="29">
        <v>5</v>
      </c>
      <c r="F31" s="29" t="s">
        <v>72</v>
      </c>
      <c r="G31" s="30"/>
      <c r="H31" s="30"/>
      <c r="I31" s="29" t="s">
        <v>17</v>
      </c>
    </row>
    <row r="32" spans="1:9" ht="30" x14ac:dyDescent="0.25">
      <c r="A32" s="26">
        <v>22</v>
      </c>
      <c r="B32" s="21" t="s">
        <v>82</v>
      </c>
      <c r="C32" s="22" t="s">
        <v>45</v>
      </c>
      <c r="D32" s="27" t="s">
        <v>97</v>
      </c>
      <c r="E32" s="29">
        <v>3</v>
      </c>
      <c r="F32" s="29" t="s">
        <v>72</v>
      </c>
      <c r="G32" s="30"/>
      <c r="H32" s="30"/>
      <c r="I32" s="29" t="s">
        <v>17</v>
      </c>
    </row>
    <row r="33" spans="1:9" ht="30" x14ac:dyDescent="0.25">
      <c r="A33" s="31">
        <v>23</v>
      </c>
      <c r="B33" s="21" t="s">
        <v>83</v>
      </c>
      <c r="C33" s="22" t="s">
        <v>45</v>
      </c>
      <c r="D33" s="27" t="s">
        <v>97</v>
      </c>
      <c r="E33" s="29">
        <v>6</v>
      </c>
      <c r="F33" s="29" t="s">
        <v>72</v>
      </c>
      <c r="G33" s="30"/>
      <c r="H33" s="30"/>
      <c r="I33" s="29" t="s">
        <v>17</v>
      </c>
    </row>
    <row r="34" spans="1:9" ht="30" x14ac:dyDescent="0.25">
      <c r="A34" s="26">
        <v>24</v>
      </c>
      <c r="B34" s="21" t="s">
        <v>88</v>
      </c>
      <c r="C34" s="22" t="s">
        <v>45</v>
      </c>
      <c r="D34" s="27" t="s">
        <v>97</v>
      </c>
      <c r="E34" s="29">
        <v>8</v>
      </c>
      <c r="F34" s="29" t="s">
        <v>72</v>
      </c>
      <c r="G34" s="30"/>
      <c r="H34" s="30"/>
      <c r="I34" s="29" t="s">
        <v>17</v>
      </c>
    </row>
    <row r="35" spans="1:9" ht="30" x14ac:dyDescent="0.25">
      <c r="A35" s="26">
        <v>25</v>
      </c>
      <c r="B35" s="21" t="s">
        <v>84</v>
      </c>
      <c r="C35" s="22" t="s">
        <v>45</v>
      </c>
      <c r="D35" s="27" t="s">
        <v>97</v>
      </c>
      <c r="E35" s="29">
        <v>5</v>
      </c>
      <c r="F35" s="29" t="s">
        <v>72</v>
      </c>
      <c r="G35" s="30"/>
      <c r="H35" s="30"/>
      <c r="I35" s="29" t="s">
        <v>17</v>
      </c>
    </row>
    <row r="36" spans="1:9" ht="30" x14ac:dyDescent="0.25">
      <c r="A36" s="31">
        <v>26</v>
      </c>
      <c r="B36" s="21" t="s">
        <v>85</v>
      </c>
      <c r="C36" s="22" t="s">
        <v>45</v>
      </c>
      <c r="D36" s="27" t="s">
        <v>97</v>
      </c>
      <c r="E36" s="29">
        <v>3</v>
      </c>
      <c r="F36" s="29" t="s">
        <v>72</v>
      </c>
      <c r="G36" s="30"/>
      <c r="H36" s="30"/>
      <c r="I36" s="29" t="s">
        <v>17</v>
      </c>
    </row>
    <row r="37" spans="1:9" ht="30" x14ac:dyDescent="0.25">
      <c r="A37" s="26">
        <v>27</v>
      </c>
      <c r="B37" s="21" t="s">
        <v>86</v>
      </c>
      <c r="C37" s="22" t="s">
        <v>45</v>
      </c>
      <c r="D37" s="27" t="s">
        <v>97</v>
      </c>
      <c r="E37" s="29">
        <v>4</v>
      </c>
      <c r="F37" s="29" t="s">
        <v>72</v>
      </c>
      <c r="G37" s="30"/>
      <c r="H37" s="30"/>
      <c r="I37" s="29" t="s">
        <v>17</v>
      </c>
    </row>
    <row r="38" spans="1:9" ht="30" x14ac:dyDescent="0.25">
      <c r="A38" s="31">
        <v>28</v>
      </c>
      <c r="B38" s="21" t="s">
        <v>87</v>
      </c>
      <c r="C38" s="22" t="s">
        <v>45</v>
      </c>
      <c r="D38" s="27" t="s">
        <v>97</v>
      </c>
      <c r="E38" s="29">
        <v>4</v>
      </c>
      <c r="F38" s="29" t="s">
        <v>72</v>
      </c>
      <c r="G38" s="30"/>
      <c r="H38" s="30"/>
      <c r="I38" s="29" t="s">
        <v>17</v>
      </c>
    </row>
    <row r="39" spans="1:9" ht="45" x14ac:dyDescent="0.25">
      <c r="A39" s="26">
        <v>29</v>
      </c>
      <c r="B39" s="21" t="s">
        <v>90</v>
      </c>
      <c r="C39" s="22" t="s">
        <v>130</v>
      </c>
      <c r="D39" s="27" t="s">
        <v>132</v>
      </c>
      <c r="E39" s="20">
        <v>1</v>
      </c>
      <c r="F39" s="20" t="s">
        <v>37</v>
      </c>
      <c r="G39" s="28">
        <v>27935000</v>
      </c>
      <c r="H39" s="30">
        <f>G39*E39</f>
        <v>27935000</v>
      </c>
      <c r="I39" s="20" t="s">
        <v>76</v>
      </c>
    </row>
    <row r="40" spans="1:9" ht="30" x14ac:dyDescent="0.25">
      <c r="A40" s="31">
        <v>30</v>
      </c>
      <c r="B40" s="21" t="s">
        <v>89</v>
      </c>
      <c r="C40" s="22" t="s">
        <v>45</v>
      </c>
      <c r="D40" s="27" t="s">
        <v>97</v>
      </c>
      <c r="E40" s="29">
        <v>1</v>
      </c>
      <c r="F40" s="29" t="s">
        <v>72</v>
      </c>
      <c r="G40" s="30"/>
      <c r="H40" s="30"/>
      <c r="I40" s="29" t="s">
        <v>17</v>
      </c>
    </row>
    <row r="41" spans="1:9" ht="30" x14ac:dyDescent="0.25">
      <c r="A41" s="26">
        <v>31</v>
      </c>
      <c r="B41" s="21" t="s">
        <v>91</v>
      </c>
      <c r="C41" s="22" t="s">
        <v>45</v>
      </c>
      <c r="D41" s="27" t="s">
        <v>97</v>
      </c>
      <c r="E41" s="29">
        <v>3</v>
      </c>
      <c r="F41" s="29" t="s">
        <v>72</v>
      </c>
      <c r="G41" s="30"/>
      <c r="H41" s="30"/>
      <c r="I41" s="29" t="s">
        <v>17</v>
      </c>
    </row>
    <row r="42" spans="1:9" ht="30" x14ac:dyDescent="0.25">
      <c r="A42" s="31">
        <v>32</v>
      </c>
      <c r="B42" s="21" t="s">
        <v>92</v>
      </c>
      <c r="C42" s="22" t="s">
        <v>45</v>
      </c>
      <c r="D42" s="27" t="s">
        <v>97</v>
      </c>
      <c r="E42" s="29">
        <v>3</v>
      </c>
      <c r="F42" s="29" t="s">
        <v>72</v>
      </c>
      <c r="G42" s="30"/>
      <c r="H42" s="30"/>
      <c r="I42" s="29" t="s">
        <v>17</v>
      </c>
    </row>
    <row r="43" spans="1:9" ht="30" x14ac:dyDescent="0.25">
      <c r="A43" s="26">
        <v>33</v>
      </c>
      <c r="B43" s="21" t="s">
        <v>93</v>
      </c>
      <c r="C43" s="22" t="s">
        <v>45</v>
      </c>
      <c r="D43" s="27" t="s">
        <v>97</v>
      </c>
      <c r="E43" s="29">
        <v>1</v>
      </c>
      <c r="F43" s="29" t="s">
        <v>72</v>
      </c>
      <c r="G43" s="30"/>
      <c r="H43" s="30"/>
      <c r="I43" s="29" t="s">
        <v>17</v>
      </c>
    </row>
    <row r="44" spans="1:9" ht="30" x14ac:dyDescent="0.25">
      <c r="A44" s="31">
        <v>34</v>
      </c>
      <c r="B44" s="21" t="s">
        <v>94</v>
      </c>
      <c r="C44" s="22" t="s">
        <v>45</v>
      </c>
      <c r="D44" s="27" t="s">
        <v>97</v>
      </c>
      <c r="E44" s="29">
        <v>4</v>
      </c>
      <c r="F44" s="29" t="s">
        <v>72</v>
      </c>
      <c r="G44" s="30"/>
      <c r="H44" s="30"/>
      <c r="I44" s="29" t="s">
        <v>17</v>
      </c>
    </row>
    <row r="45" spans="1:9" ht="177.75" customHeight="1" x14ac:dyDescent="0.25">
      <c r="A45" s="32">
        <v>35</v>
      </c>
      <c r="B45" s="29" t="s">
        <v>95</v>
      </c>
      <c r="C45" s="33" t="s">
        <v>32</v>
      </c>
      <c r="D45" s="29" t="s">
        <v>96</v>
      </c>
      <c r="E45" s="34">
        <v>1</v>
      </c>
      <c r="F45" s="34" t="s">
        <v>37</v>
      </c>
      <c r="G45" s="35">
        <v>125224</v>
      </c>
      <c r="H45" s="35">
        <f>G45</f>
        <v>125224</v>
      </c>
      <c r="I45" s="36" t="s">
        <v>17</v>
      </c>
    </row>
    <row r="46" spans="1:9" ht="45" x14ac:dyDescent="0.25">
      <c r="A46" s="26">
        <v>36</v>
      </c>
      <c r="B46" s="21" t="s">
        <v>98</v>
      </c>
      <c r="C46" s="22" t="s">
        <v>32</v>
      </c>
      <c r="D46" s="27" t="s">
        <v>99</v>
      </c>
      <c r="E46" s="20">
        <v>1</v>
      </c>
      <c r="F46" s="20" t="s">
        <v>37</v>
      </c>
      <c r="G46" s="28">
        <v>191870</v>
      </c>
      <c r="H46" s="28">
        <f>G46*E46</f>
        <v>191870</v>
      </c>
      <c r="I46" s="20" t="s">
        <v>17</v>
      </c>
    </row>
    <row r="47" spans="1:9" ht="30" x14ac:dyDescent="0.25">
      <c r="A47" s="26">
        <v>37</v>
      </c>
      <c r="B47" s="21" t="s">
        <v>100</v>
      </c>
      <c r="C47" s="22" t="s">
        <v>45</v>
      </c>
      <c r="D47" s="27" t="s">
        <v>97</v>
      </c>
      <c r="E47" s="20">
        <v>1</v>
      </c>
      <c r="F47" s="20" t="s">
        <v>72</v>
      </c>
      <c r="G47" s="28"/>
      <c r="H47" s="28"/>
      <c r="I47" s="20" t="s">
        <v>17</v>
      </c>
    </row>
    <row r="48" spans="1:9" ht="177.75" customHeight="1" x14ac:dyDescent="0.25">
      <c r="A48" s="32">
        <v>38</v>
      </c>
      <c r="B48" s="29" t="s">
        <v>101</v>
      </c>
      <c r="C48" s="33" t="s">
        <v>32</v>
      </c>
      <c r="D48" s="29" t="s">
        <v>102</v>
      </c>
      <c r="E48" s="34">
        <v>1</v>
      </c>
      <c r="F48" s="34" t="s">
        <v>37</v>
      </c>
      <c r="G48" s="35">
        <v>97322</v>
      </c>
      <c r="H48" s="35">
        <f>G48</f>
        <v>97322</v>
      </c>
      <c r="I48" s="36" t="s">
        <v>17</v>
      </c>
    </row>
    <row r="49" spans="1:9" ht="30" x14ac:dyDescent="0.25">
      <c r="A49" s="26">
        <v>39</v>
      </c>
      <c r="B49" s="21" t="s">
        <v>103</v>
      </c>
      <c r="C49" s="22" t="s">
        <v>45</v>
      </c>
      <c r="D49" s="27" t="s">
        <v>104</v>
      </c>
      <c r="E49" s="20">
        <v>180</v>
      </c>
      <c r="F49" s="20" t="s">
        <v>105</v>
      </c>
      <c r="G49" s="28">
        <v>240</v>
      </c>
      <c r="H49" s="28">
        <f t="shared" ref="H49:H50" si="6">G49*E49</f>
        <v>43200</v>
      </c>
      <c r="I49" s="20" t="s">
        <v>17</v>
      </c>
    </row>
    <row r="50" spans="1:9" ht="30" x14ac:dyDescent="0.25">
      <c r="A50" s="32">
        <v>40</v>
      </c>
      <c r="B50" s="21" t="s">
        <v>106</v>
      </c>
      <c r="C50" s="22" t="s">
        <v>45</v>
      </c>
      <c r="D50" s="27" t="s">
        <v>107</v>
      </c>
      <c r="E50" s="20">
        <v>310</v>
      </c>
      <c r="F50" s="20" t="s">
        <v>105</v>
      </c>
      <c r="G50" s="40">
        <v>159</v>
      </c>
      <c r="H50" s="40">
        <f t="shared" si="6"/>
        <v>49290</v>
      </c>
      <c r="I50" s="20" t="s">
        <v>17</v>
      </c>
    </row>
    <row r="51" spans="1:9" ht="30" x14ac:dyDescent="0.25">
      <c r="A51" s="26">
        <v>41</v>
      </c>
      <c r="B51" s="21" t="s">
        <v>108</v>
      </c>
      <c r="C51" s="22" t="s">
        <v>45</v>
      </c>
      <c r="D51" s="27" t="s">
        <v>97</v>
      </c>
      <c r="E51" s="20">
        <v>1</v>
      </c>
      <c r="F51" s="20" t="s">
        <v>109</v>
      </c>
      <c r="G51" s="40"/>
      <c r="H51" s="40"/>
      <c r="I51" s="20" t="s">
        <v>17</v>
      </c>
    </row>
    <row r="52" spans="1:9" ht="63" x14ac:dyDescent="0.25">
      <c r="A52" s="32">
        <v>42</v>
      </c>
      <c r="B52" s="29" t="s">
        <v>112</v>
      </c>
      <c r="C52" s="33" t="s">
        <v>32</v>
      </c>
      <c r="D52" s="29" t="s">
        <v>113</v>
      </c>
      <c r="E52" s="34">
        <v>1</v>
      </c>
      <c r="F52" s="34" t="s">
        <v>109</v>
      </c>
      <c r="G52" s="37">
        <v>315825.89</v>
      </c>
      <c r="H52" s="37">
        <f t="shared" ref="H52:H56" si="7">G52*E52</f>
        <v>315825.89</v>
      </c>
      <c r="I52" s="36" t="s">
        <v>17</v>
      </c>
    </row>
    <row r="53" spans="1:9" ht="63" x14ac:dyDescent="0.25">
      <c r="A53" s="31">
        <v>43</v>
      </c>
      <c r="B53" s="38" t="s">
        <v>114</v>
      </c>
      <c r="C53" s="29" t="s">
        <v>32</v>
      </c>
      <c r="D53" s="29" t="s">
        <v>115</v>
      </c>
      <c r="E53" s="29">
        <v>203</v>
      </c>
      <c r="F53" s="29" t="s">
        <v>109</v>
      </c>
      <c r="G53" s="39">
        <f>1980/1.12</f>
        <v>1767.8571428571427</v>
      </c>
      <c r="H53" s="37">
        <f t="shared" si="7"/>
        <v>358874.99999999994</v>
      </c>
      <c r="I53" s="29" t="s">
        <v>17</v>
      </c>
    </row>
    <row r="54" spans="1:9" ht="94.5" x14ac:dyDescent="0.25">
      <c r="A54" s="31">
        <v>44</v>
      </c>
      <c r="B54" s="38" t="s">
        <v>118</v>
      </c>
      <c r="C54" s="29" t="s">
        <v>32</v>
      </c>
      <c r="D54" s="29" t="s">
        <v>119</v>
      </c>
      <c r="E54" s="29">
        <v>1</v>
      </c>
      <c r="F54" s="29" t="s">
        <v>37</v>
      </c>
      <c r="G54" s="39">
        <v>847211</v>
      </c>
      <c r="H54" s="37">
        <f t="shared" si="7"/>
        <v>847211</v>
      </c>
      <c r="I54" s="29" t="s">
        <v>17</v>
      </c>
    </row>
    <row r="55" spans="1:9" ht="63" x14ac:dyDescent="0.25">
      <c r="A55" s="32">
        <v>45</v>
      </c>
      <c r="B55" s="29" t="s">
        <v>120</v>
      </c>
      <c r="C55" s="33" t="s">
        <v>32</v>
      </c>
      <c r="D55" s="29" t="s">
        <v>121</v>
      </c>
      <c r="E55" s="34">
        <v>1</v>
      </c>
      <c r="F55" s="34" t="s">
        <v>109</v>
      </c>
      <c r="G55" s="37">
        <v>85371.43</v>
      </c>
      <c r="H55" s="37">
        <f t="shared" si="7"/>
        <v>85371.43</v>
      </c>
      <c r="I55" s="36" t="s">
        <v>17</v>
      </c>
    </row>
    <row r="56" spans="1:9" ht="63" x14ac:dyDescent="0.25">
      <c r="A56" s="32">
        <v>46</v>
      </c>
      <c r="B56" s="29" t="s">
        <v>126</v>
      </c>
      <c r="C56" s="33" t="s">
        <v>32</v>
      </c>
      <c r="D56" s="29" t="s">
        <v>125</v>
      </c>
      <c r="E56" s="34">
        <v>60</v>
      </c>
      <c r="F56" s="34" t="s">
        <v>105</v>
      </c>
      <c r="G56" s="37">
        <v>3000</v>
      </c>
      <c r="H56" s="37">
        <f t="shared" si="7"/>
        <v>180000</v>
      </c>
      <c r="I56" s="36" t="s">
        <v>17</v>
      </c>
    </row>
    <row r="57" spans="1:9" ht="78.75" x14ac:dyDescent="0.25">
      <c r="A57" s="32">
        <v>47</v>
      </c>
      <c r="B57" s="29" t="s">
        <v>127</v>
      </c>
      <c r="C57" s="33" t="s">
        <v>29</v>
      </c>
      <c r="D57" s="29" t="s">
        <v>128</v>
      </c>
      <c r="E57" s="34">
        <v>4</v>
      </c>
      <c r="F57" s="34" t="s">
        <v>109</v>
      </c>
      <c r="G57" s="37">
        <f>1375000/1.12</f>
        <v>1227678.5714285714</v>
      </c>
      <c r="H57" s="37">
        <f>G57*E57</f>
        <v>4910714.2857142854</v>
      </c>
      <c r="I57" s="36" t="s">
        <v>22</v>
      </c>
    </row>
    <row r="58" spans="1:9" ht="43.5" customHeight="1" x14ac:dyDescent="0.25">
      <c r="A58" s="32">
        <v>48</v>
      </c>
      <c r="B58" s="29" t="s">
        <v>129</v>
      </c>
      <c r="C58" s="33" t="s">
        <v>32</v>
      </c>
      <c r="D58" s="29" t="s">
        <v>97</v>
      </c>
      <c r="E58" s="34">
        <v>1</v>
      </c>
      <c r="F58" s="34" t="s">
        <v>37</v>
      </c>
      <c r="G58" s="37"/>
      <c r="H58" s="37"/>
      <c r="I58" s="36" t="s">
        <v>17</v>
      </c>
    </row>
    <row r="59" spans="1:9" ht="94.5" x14ac:dyDescent="0.25">
      <c r="A59" s="32">
        <v>49</v>
      </c>
      <c r="B59" s="29" t="s">
        <v>133</v>
      </c>
      <c r="C59" s="22" t="s">
        <v>130</v>
      </c>
      <c r="D59" s="29" t="s">
        <v>131</v>
      </c>
      <c r="E59" s="34">
        <v>1</v>
      </c>
      <c r="F59" s="34" t="s">
        <v>37</v>
      </c>
      <c r="G59" s="37">
        <f>49500000/1.12</f>
        <v>44196428.571428567</v>
      </c>
      <c r="H59" s="37">
        <f>G59</f>
        <v>44196428.571428567</v>
      </c>
      <c r="I59" s="36" t="s">
        <v>22</v>
      </c>
    </row>
    <row r="60" spans="1:9" ht="31.5" x14ac:dyDescent="0.25">
      <c r="A60" s="32">
        <v>50</v>
      </c>
      <c r="B60" s="29" t="s">
        <v>134</v>
      </c>
      <c r="C60" s="33" t="s">
        <v>29</v>
      </c>
      <c r="D60" s="29" t="s">
        <v>135</v>
      </c>
      <c r="E60" s="34">
        <v>1</v>
      </c>
      <c r="F60" s="34" t="s">
        <v>109</v>
      </c>
      <c r="G60" s="37">
        <v>973214.29</v>
      </c>
      <c r="H60" s="37">
        <f t="shared" ref="H60:H67" si="8">G60*E60</f>
        <v>973214.29</v>
      </c>
      <c r="I60" s="36" t="s">
        <v>22</v>
      </c>
    </row>
    <row r="61" spans="1:9" ht="31.5" x14ac:dyDescent="0.25">
      <c r="A61" s="32">
        <v>51</v>
      </c>
      <c r="B61" s="29" t="s">
        <v>136</v>
      </c>
      <c r="C61" s="33" t="s">
        <v>29</v>
      </c>
      <c r="D61" s="29" t="s">
        <v>137</v>
      </c>
      <c r="E61" s="34">
        <v>1</v>
      </c>
      <c r="F61" s="34" t="s">
        <v>109</v>
      </c>
      <c r="G61" s="37">
        <v>1494464.29</v>
      </c>
      <c r="H61" s="37">
        <f t="shared" si="8"/>
        <v>1494464.29</v>
      </c>
      <c r="I61" s="36" t="s">
        <v>22</v>
      </c>
    </row>
    <row r="62" spans="1:9" ht="31.5" x14ac:dyDescent="0.25">
      <c r="A62" s="32">
        <v>52</v>
      </c>
      <c r="B62" s="29" t="s">
        <v>138</v>
      </c>
      <c r="C62" s="33" t="s">
        <v>29</v>
      </c>
      <c r="D62" s="29" t="s">
        <v>139</v>
      </c>
      <c r="E62" s="34">
        <v>6</v>
      </c>
      <c r="F62" s="34" t="s">
        <v>37</v>
      </c>
      <c r="G62" s="37">
        <v>1010214.28</v>
      </c>
      <c r="H62" s="37">
        <f t="shared" si="8"/>
        <v>6061285.6799999997</v>
      </c>
      <c r="I62" s="36" t="s">
        <v>22</v>
      </c>
    </row>
    <row r="63" spans="1:9" ht="31.5" x14ac:dyDescent="0.25">
      <c r="A63" s="32">
        <v>53</v>
      </c>
      <c r="B63" s="29" t="s">
        <v>140</v>
      </c>
      <c r="C63" s="33" t="s">
        <v>25</v>
      </c>
      <c r="D63" s="29" t="s">
        <v>141</v>
      </c>
      <c r="E63" s="34">
        <v>44</v>
      </c>
      <c r="F63" s="34" t="s">
        <v>142</v>
      </c>
      <c r="G63" s="37">
        <v>14800</v>
      </c>
      <c r="H63" s="37">
        <f t="shared" si="8"/>
        <v>651200</v>
      </c>
      <c r="I63" s="36" t="s">
        <v>22</v>
      </c>
    </row>
    <row r="64" spans="1:9" ht="47.25" x14ac:dyDescent="0.25">
      <c r="A64" s="32">
        <v>54</v>
      </c>
      <c r="B64" s="29" t="s">
        <v>165</v>
      </c>
      <c r="C64" s="41" t="s">
        <v>144</v>
      </c>
      <c r="D64" s="42" t="s">
        <v>168</v>
      </c>
      <c r="E64" s="29">
        <v>1</v>
      </c>
      <c r="F64" s="29" t="s">
        <v>109</v>
      </c>
      <c r="G64" s="37">
        <f>435900/1.12</f>
        <v>389196.42857142852</v>
      </c>
      <c r="H64" s="37">
        <f t="shared" si="8"/>
        <v>389196.42857142852</v>
      </c>
      <c r="I64" s="43" t="s">
        <v>22</v>
      </c>
    </row>
    <row r="65" spans="1:9 16383:16383" ht="31.5" x14ac:dyDescent="0.25">
      <c r="A65" s="32">
        <v>55</v>
      </c>
      <c r="B65" s="29" t="s">
        <v>167</v>
      </c>
      <c r="C65" s="41" t="s">
        <v>144</v>
      </c>
      <c r="D65" s="42" t="s">
        <v>169</v>
      </c>
      <c r="E65" s="29">
        <v>1</v>
      </c>
      <c r="F65" s="29" t="s">
        <v>109</v>
      </c>
      <c r="G65" s="37">
        <v>282053.57</v>
      </c>
      <c r="H65" s="37">
        <f t="shared" si="8"/>
        <v>282053.57</v>
      </c>
      <c r="I65" s="43" t="s">
        <v>22</v>
      </c>
    </row>
    <row r="66" spans="1:9 16383:16383" ht="31.5" x14ac:dyDescent="0.25">
      <c r="A66" s="32">
        <v>56</v>
      </c>
      <c r="B66" s="29" t="s">
        <v>166</v>
      </c>
      <c r="C66" s="41" t="s">
        <v>144</v>
      </c>
      <c r="D66" s="42" t="s">
        <v>170</v>
      </c>
      <c r="E66" s="29">
        <v>1</v>
      </c>
      <c r="F66" s="29" t="s">
        <v>109</v>
      </c>
      <c r="G66" s="37">
        <v>78125</v>
      </c>
      <c r="H66" s="37">
        <f t="shared" si="8"/>
        <v>78125</v>
      </c>
      <c r="I66" s="43" t="s">
        <v>22</v>
      </c>
    </row>
    <row r="67" spans="1:9 16383:16383" ht="31.5" x14ac:dyDescent="0.25">
      <c r="A67" s="32">
        <v>57</v>
      </c>
      <c r="B67" s="29" t="s">
        <v>143</v>
      </c>
      <c r="C67" s="41" t="s">
        <v>144</v>
      </c>
      <c r="D67" s="42" t="s">
        <v>145</v>
      </c>
      <c r="E67" s="44">
        <v>4</v>
      </c>
      <c r="F67" s="29" t="s">
        <v>109</v>
      </c>
      <c r="G67" s="30">
        <v>228439</v>
      </c>
      <c r="H67" s="30">
        <f t="shared" si="8"/>
        <v>913756</v>
      </c>
      <c r="I67" s="43" t="s">
        <v>22</v>
      </c>
    </row>
    <row r="68" spans="1:9 16383:16383" ht="31.5" x14ac:dyDescent="0.25">
      <c r="A68" s="32">
        <v>58</v>
      </c>
      <c r="B68" s="44" t="s">
        <v>146</v>
      </c>
      <c r="C68" s="41" t="s">
        <v>144</v>
      </c>
      <c r="D68" s="42" t="s">
        <v>147</v>
      </c>
      <c r="E68" s="29">
        <v>1</v>
      </c>
      <c r="F68" s="29" t="s">
        <v>109</v>
      </c>
      <c r="G68" s="45">
        <v>214642</v>
      </c>
      <c r="H68" s="30">
        <f t="shared" ref="H68:H71" si="9">G68*E68</f>
        <v>214642</v>
      </c>
      <c r="I68" s="43" t="s">
        <v>22</v>
      </c>
    </row>
    <row r="69" spans="1:9 16383:16383" ht="47.25" x14ac:dyDescent="0.25">
      <c r="A69" s="32">
        <v>59</v>
      </c>
      <c r="B69" s="44" t="s">
        <v>148</v>
      </c>
      <c r="C69" s="41" t="s">
        <v>144</v>
      </c>
      <c r="D69" s="42" t="s">
        <v>149</v>
      </c>
      <c r="E69" s="29">
        <v>3</v>
      </c>
      <c r="F69" s="29" t="s">
        <v>109</v>
      </c>
      <c r="G69" s="45">
        <v>40769</v>
      </c>
      <c r="H69" s="30">
        <f t="shared" si="9"/>
        <v>122307</v>
      </c>
      <c r="I69" s="43" t="s">
        <v>22</v>
      </c>
    </row>
    <row r="70" spans="1:9 16383:16383" ht="31.5" x14ac:dyDescent="0.25">
      <c r="A70" s="32">
        <v>60</v>
      </c>
      <c r="B70" s="44" t="s">
        <v>150</v>
      </c>
      <c r="C70" s="41" t="s">
        <v>144</v>
      </c>
      <c r="D70" s="42" t="s">
        <v>151</v>
      </c>
      <c r="E70" s="29">
        <v>1</v>
      </c>
      <c r="F70" s="29" t="s">
        <v>109</v>
      </c>
      <c r="G70" s="45">
        <v>130980</v>
      </c>
      <c r="H70" s="30">
        <f t="shared" si="9"/>
        <v>130980</v>
      </c>
      <c r="I70" s="43" t="s">
        <v>22</v>
      </c>
    </row>
    <row r="71" spans="1:9 16383:16383" ht="31.5" x14ac:dyDescent="0.25">
      <c r="A71" s="32">
        <v>61</v>
      </c>
      <c r="B71" s="44" t="s">
        <v>152</v>
      </c>
      <c r="C71" s="41" t="s">
        <v>144</v>
      </c>
      <c r="D71" s="42" t="s">
        <v>171</v>
      </c>
      <c r="E71" s="29">
        <v>2</v>
      </c>
      <c r="F71" s="29" t="s">
        <v>109</v>
      </c>
      <c r="G71" s="45">
        <v>141069</v>
      </c>
      <c r="H71" s="30">
        <f t="shared" si="9"/>
        <v>282138</v>
      </c>
      <c r="I71" s="43" t="s">
        <v>22</v>
      </c>
    </row>
    <row r="72" spans="1:9 16383:16383" ht="31.5" x14ac:dyDescent="0.25">
      <c r="A72" s="32">
        <v>62</v>
      </c>
      <c r="B72" s="44" t="s">
        <v>153</v>
      </c>
      <c r="C72" s="41" t="s">
        <v>144</v>
      </c>
      <c r="D72" s="42" t="s">
        <v>154</v>
      </c>
      <c r="E72" s="29">
        <v>3</v>
      </c>
      <c r="F72" s="29" t="s">
        <v>109</v>
      </c>
      <c r="G72" s="45">
        <v>422892</v>
      </c>
      <c r="H72" s="30">
        <f>G72*E72</f>
        <v>1268676</v>
      </c>
      <c r="I72" s="43" t="s">
        <v>22</v>
      </c>
    </row>
    <row r="73" spans="1:9 16383:16383" ht="31.5" x14ac:dyDescent="0.25">
      <c r="A73" s="32">
        <v>63</v>
      </c>
      <c r="B73" s="44" t="s">
        <v>155</v>
      </c>
      <c r="C73" s="41" t="s">
        <v>144</v>
      </c>
      <c r="D73" s="42" t="s">
        <v>156</v>
      </c>
      <c r="E73" s="29">
        <v>1</v>
      </c>
      <c r="F73" s="29" t="s">
        <v>109</v>
      </c>
      <c r="G73" s="45">
        <v>203727</v>
      </c>
      <c r="H73" s="30">
        <f t="shared" ref="H73:H77" si="10">G73*E73</f>
        <v>203727</v>
      </c>
      <c r="I73" s="43" t="s">
        <v>22</v>
      </c>
    </row>
    <row r="74" spans="1:9 16383:16383" ht="43.5" customHeight="1" x14ac:dyDescent="0.25">
      <c r="A74" s="32">
        <v>64</v>
      </c>
      <c r="B74" s="44" t="s">
        <v>157</v>
      </c>
      <c r="C74" s="41" t="s">
        <v>144</v>
      </c>
      <c r="D74" s="42" t="s">
        <v>158</v>
      </c>
      <c r="E74" s="29">
        <v>4</v>
      </c>
      <c r="F74" s="29" t="s">
        <v>109</v>
      </c>
      <c r="G74" s="45">
        <v>133930</v>
      </c>
      <c r="H74" s="30">
        <f>G74*E74</f>
        <v>535720</v>
      </c>
      <c r="I74" s="43" t="s">
        <v>22</v>
      </c>
    </row>
    <row r="75" spans="1:9 16383:16383" ht="31.5" x14ac:dyDescent="0.25">
      <c r="A75" s="32">
        <v>65</v>
      </c>
      <c r="B75" s="44" t="s">
        <v>159</v>
      </c>
      <c r="C75" s="41" t="s">
        <v>144</v>
      </c>
      <c r="D75" s="42" t="s">
        <v>160</v>
      </c>
      <c r="E75" s="29">
        <v>2</v>
      </c>
      <c r="F75" s="29" t="s">
        <v>109</v>
      </c>
      <c r="G75" s="45">
        <v>130685</v>
      </c>
      <c r="H75" s="30">
        <f t="shared" si="10"/>
        <v>261370</v>
      </c>
      <c r="I75" s="43" t="s">
        <v>22</v>
      </c>
    </row>
    <row r="76" spans="1:9 16383:16383" ht="31.5" x14ac:dyDescent="0.25">
      <c r="A76" s="32">
        <v>66</v>
      </c>
      <c r="B76" s="44" t="s">
        <v>161</v>
      </c>
      <c r="C76" s="41" t="s">
        <v>144</v>
      </c>
      <c r="D76" s="42" t="s">
        <v>162</v>
      </c>
      <c r="E76" s="29">
        <v>3</v>
      </c>
      <c r="F76" s="29" t="s">
        <v>109</v>
      </c>
      <c r="G76" s="45">
        <v>52816.800000000003</v>
      </c>
      <c r="H76" s="30">
        <f t="shared" si="10"/>
        <v>158450.40000000002</v>
      </c>
      <c r="I76" s="43" t="s">
        <v>22</v>
      </c>
    </row>
    <row r="77" spans="1:9 16383:16383" ht="31.5" x14ac:dyDescent="0.25">
      <c r="A77" s="32">
        <v>67</v>
      </c>
      <c r="B77" s="44" t="s">
        <v>163</v>
      </c>
      <c r="C77" s="41" t="s">
        <v>144</v>
      </c>
      <c r="D77" s="42" t="s">
        <v>164</v>
      </c>
      <c r="E77" s="29">
        <v>1</v>
      </c>
      <c r="F77" s="29" t="s">
        <v>109</v>
      </c>
      <c r="G77" s="45">
        <v>1116280</v>
      </c>
      <c r="H77" s="30">
        <f t="shared" si="10"/>
        <v>1116280</v>
      </c>
      <c r="I77" s="43" t="s">
        <v>22</v>
      </c>
    </row>
    <row r="78" spans="1:9 16383:16383" ht="60" x14ac:dyDescent="0.25">
      <c r="A78" s="26">
        <v>68</v>
      </c>
      <c r="B78" s="21" t="s">
        <v>174</v>
      </c>
      <c r="C78" s="22" t="s">
        <v>130</v>
      </c>
      <c r="D78" s="27" t="s">
        <v>175</v>
      </c>
      <c r="E78" s="20">
        <v>1</v>
      </c>
      <c r="F78" s="20" t="s">
        <v>37</v>
      </c>
      <c r="G78" s="28">
        <v>22736607.140000001</v>
      </c>
      <c r="H78" s="30">
        <f>G78*E78</f>
        <v>22736607.140000001</v>
      </c>
      <c r="I78" s="20" t="s">
        <v>76</v>
      </c>
    </row>
    <row r="79" spans="1:9 16383:16383" s="5" customFormat="1" ht="31.5" x14ac:dyDescent="0.25">
      <c r="A79" s="32">
        <v>69</v>
      </c>
      <c r="B79" s="46" t="s">
        <v>181</v>
      </c>
      <c r="C79" s="41" t="s">
        <v>144</v>
      </c>
      <c r="D79" s="46" t="s">
        <v>182</v>
      </c>
      <c r="E79" s="34">
        <v>3</v>
      </c>
      <c r="F79" s="34" t="s">
        <v>183</v>
      </c>
      <c r="G79" s="47">
        <v>121381</v>
      </c>
      <c r="H79" s="47">
        <f t="shared" ref="H79:H89" si="11">G79*E79</f>
        <v>364143</v>
      </c>
      <c r="I79" s="36" t="s">
        <v>17</v>
      </c>
      <c r="XFC79" s="48">
        <f t="shared" ref="XFC79:XFC88" si="12">SUM(A79:XFB79)</f>
        <v>485596</v>
      </c>
    </row>
    <row r="80" spans="1:9 16383:16383" s="5" customFormat="1" ht="31.5" x14ac:dyDescent="0.25">
      <c r="A80" s="26">
        <v>70</v>
      </c>
      <c r="B80" s="46" t="s">
        <v>184</v>
      </c>
      <c r="C80" s="41" t="s">
        <v>144</v>
      </c>
      <c r="D80" s="46" t="s">
        <v>185</v>
      </c>
      <c r="E80" s="34">
        <v>3</v>
      </c>
      <c r="F80" s="34" t="s">
        <v>183</v>
      </c>
      <c r="G80" s="47">
        <v>53061</v>
      </c>
      <c r="H80" s="47">
        <f t="shared" si="11"/>
        <v>159183</v>
      </c>
      <c r="I80" s="36" t="s">
        <v>17</v>
      </c>
      <c r="XFC80" s="48">
        <f t="shared" si="12"/>
        <v>212317</v>
      </c>
    </row>
    <row r="81" spans="1:9 16383:16383" s="5" customFormat="1" ht="31.5" x14ac:dyDescent="0.25">
      <c r="A81" s="32">
        <v>71</v>
      </c>
      <c r="B81" s="46" t="s">
        <v>186</v>
      </c>
      <c r="C81" s="41" t="s">
        <v>144</v>
      </c>
      <c r="D81" s="46" t="s">
        <v>187</v>
      </c>
      <c r="E81" s="34">
        <v>1</v>
      </c>
      <c r="F81" s="34" t="s">
        <v>183</v>
      </c>
      <c r="G81" s="47">
        <v>326189</v>
      </c>
      <c r="H81" s="47">
        <f t="shared" si="11"/>
        <v>326189</v>
      </c>
      <c r="I81" s="36" t="s">
        <v>17</v>
      </c>
      <c r="XFC81" s="48">
        <f t="shared" si="12"/>
        <v>652450</v>
      </c>
    </row>
    <row r="82" spans="1:9 16383:16383" s="5" customFormat="1" ht="31.5" x14ac:dyDescent="0.25">
      <c r="A82" s="26">
        <v>72</v>
      </c>
      <c r="B82" s="46" t="s">
        <v>188</v>
      </c>
      <c r="C82" s="41" t="s">
        <v>144</v>
      </c>
      <c r="D82" s="46" t="s">
        <v>189</v>
      </c>
      <c r="E82" s="34">
        <v>1</v>
      </c>
      <c r="F82" s="34" t="s">
        <v>183</v>
      </c>
      <c r="G82" s="47">
        <v>277828</v>
      </c>
      <c r="H82" s="47">
        <f t="shared" si="11"/>
        <v>277828</v>
      </c>
      <c r="I82" s="36" t="s">
        <v>17</v>
      </c>
      <c r="XFC82" s="48">
        <f t="shared" si="12"/>
        <v>555729</v>
      </c>
    </row>
    <row r="83" spans="1:9 16383:16383" s="5" customFormat="1" ht="31.5" x14ac:dyDescent="0.25">
      <c r="A83" s="32">
        <v>73</v>
      </c>
      <c r="B83" s="46" t="s">
        <v>190</v>
      </c>
      <c r="C83" s="41" t="s">
        <v>144</v>
      </c>
      <c r="D83" s="46" t="s">
        <v>191</v>
      </c>
      <c r="E83" s="34">
        <v>3</v>
      </c>
      <c r="F83" s="34" t="s">
        <v>183</v>
      </c>
      <c r="G83" s="47">
        <v>64309</v>
      </c>
      <c r="H83" s="47">
        <f t="shared" si="11"/>
        <v>192927</v>
      </c>
      <c r="I83" s="36" t="s">
        <v>17</v>
      </c>
      <c r="XFC83" s="48">
        <f t="shared" si="12"/>
        <v>257312</v>
      </c>
    </row>
    <row r="84" spans="1:9 16383:16383" s="5" customFormat="1" ht="31.5" x14ac:dyDescent="0.25">
      <c r="A84" s="26">
        <v>74</v>
      </c>
      <c r="B84" s="46" t="s">
        <v>192</v>
      </c>
      <c r="C84" s="41" t="s">
        <v>144</v>
      </c>
      <c r="D84" s="46" t="s">
        <v>193</v>
      </c>
      <c r="E84" s="34">
        <v>2</v>
      </c>
      <c r="F84" s="34" t="s">
        <v>183</v>
      </c>
      <c r="G84" s="47">
        <v>62628</v>
      </c>
      <c r="H84" s="47">
        <f t="shared" si="11"/>
        <v>125256</v>
      </c>
      <c r="I84" s="36" t="s">
        <v>17</v>
      </c>
      <c r="XFC84" s="48">
        <f t="shared" si="12"/>
        <v>187960</v>
      </c>
    </row>
    <row r="85" spans="1:9 16383:16383" s="5" customFormat="1" ht="31.5" x14ac:dyDescent="0.25">
      <c r="A85" s="32">
        <v>75</v>
      </c>
      <c r="B85" s="46" t="s">
        <v>194</v>
      </c>
      <c r="C85" s="41" t="s">
        <v>144</v>
      </c>
      <c r="D85" s="46" t="s">
        <v>195</v>
      </c>
      <c r="E85" s="34">
        <v>1</v>
      </c>
      <c r="F85" s="34" t="s">
        <v>183</v>
      </c>
      <c r="G85" s="47">
        <v>62054</v>
      </c>
      <c r="H85" s="47">
        <f t="shared" si="11"/>
        <v>62054</v>
      </c>
      <c r="I85" s="36" t="s">
        <v>17</v>
      </c>
      <c r="XFC85" s="48">
        <f t="shared" si="12"/>
        <v>124184</v>
      </c>
    </row>
    <row r="86" spans="1:9 16383:16383" s="5" customFormat="1" ht="31.5" x14ac:dyDescent="0.25">
      <c r="A86" s="26">
        <v>76</v>
      </c>
      <c r="B86" s="46" t="s">
        <v>196</v>
      </c>
      <c r="C86" s="41" t="s">
        <v>144</v>
      </c>
      <c r="D86" s="46" t="s">
        <v>197</v>
      </c>
      <c r="E86" s="34">
        <v>4</v>
      </c>
      <c r="F86" s="34" t="s">
        <v>183</v>
      </c>
      <c r="G86" s="47">
        <v>84730</v>
      </c>
      <c r="H86" s="47">
        <f t="shared" si="11"/>
        <v>338920</v>
      </c>
      <c r="I86" s="36" t="s">
        <v>17</v>
      </c>
      <c r="XFC86" s="48">
        <f t="shared" si="12"/>
        <v>423730</v>
      </c>
    </row>
    <row r="87" spans="1:9 16383:16383" s="5" customFormat="1" ht="31.5" x14ac:dyDescent="0.25">
      <c r="A87" s="32">
        <v>77</v>
      </c>
      <c r="B87" s="46" t="s">
        <v>198</v>
      </c>
      <c r="C87" s="41" t="s">
        <v>144</v>
      </c>
      <c r="D87" s="46" t="s">
        <v>199</v>
      </c>
      <c r="E87" s="34">
        <v>4</v>
      </c>
      <c r="F87" s="34" t="s">
        <v>183</v>
      </c>
      <c r="G87" s="47">
        <v>30053</v>
      </c>
      <c r="H87" s="47">
        <f t="shared" si="11"/>
        <v>120212</v>
      </c>
      <c r="I87" s="36" t="s">
        <v>17</v>
      </c>
      <c r="XFC87" s="48">
        <f t="shared" si="12"/>
        <v>150346</v>
      </c>
    </row>
    <row r="88" spans="1:9 16383:16383" s="5" customFormat="1" ht="31.5" x14ac:dyDescent="0.25">
      <c r="A88" s="26">
        <v>78</v>
      </c>
      <c r="B88" s="46" t="s">
        <v>200</v>
      </c>
      <c r="C88" s="41" t="s">
        <v>144</v>
      </c>
      <c r="D88" s="46" t="s">
        <v>201</v>
      </c>
      <c r="E88" s="34">
        <v>30</v>
      </c>
      <c r="F88" s="34" t="s">
        <v>183</v>
      </c>
      <c r="G88" s="47">
        <v>13242</v>
      </c>
      <c r="H88" s="47">
        <f t="shared" si="11"/>
        <v>397260</v>
      </c>
      <c r="I88" s="36" t="s">
        <v>17</v>
      </c>
      <c r="XFC88" s="48">
        <f t="shared" si="12"/>
        <v>410610</v>
      </c>
    </row>
    <row r="89" spans="1:9 16383:16383" s="5" customFormat="1" ht="63" x14ac:dyDescent="0.25">
      <c r="A89" s="26">
        <v>80</v>
      </c>
      <c r="B89" s="49" t="s">
        <v>203</v>
      </c>
      <c r="C89" s="22" t="s">
        <v>130</v>
      </c>
      <c r="D89" s="46" t="s">
        <v>204</v>
      </c>
      <c r="E89" s="34">
        <v>1</v>
      </c>
      <c r="F89" s="34" t="s">
        <v>37</v>
      </c>
      <c r="G89" s="50">
        <v>13527056.25</v>
      </c>
      <c r="H89" s="47">
        <f t="shared" si="11"/>
        <v>13527056.25</v>
      </c>
      <c r="I89" s="36" t="s">
        <v>17</v>
      </c>
      <c r="XFC89" s="48"/>
    </row>
    <row r="90" spans="1:9 16383:16383" x14ac:dyDescent="0.25">
      <c r="A90" s="54" t="s">
        <v>10</v>
      </c>
      <c r="B90" s="56"/>
      <c r="C90" s="13" t="s">
        <v>11</v>
      </c>
      <c r="D90" s="13" t="s">
        <v>11</v>
      </c>
      <c r="E90" s="13" t="s">
        <v>11</v>
      </c>
      <c r="F90" s="13"/>
      <c r="G90" s="10" t="s">
        <v>11</v>
      </c>
      <c r="H90" s="11">
        <f>SUM(H11:H89)</f>
        <v>174466233.45571429</v>
      </c>
      <c r="I90" s="13" t="s">
        <v>11</v>
      </c>
    </row>
    <row r="91" spans="1:9 16383:16383" ht="15" customHeight="1" x14ac:dyDescent="0.25">
      <c r="A91" s="54" t="s">
        <v>12</v>
      </c>
      <c r="B91" s="55"/>
      <c r="C91" s="55"/>
      <c r="D91" s="55"/>
      <c r="E91" s="55"/>
      <c r="F91" s="55"/>
      <c r="G91" s="55"/>
      <c r="H91" s="55"/>
      <c r="I91" s="56"/>
    </row>
    <row r="92" spans="1:9 16383:16383" ht="30" x14ac:dyDescent="0.25">
      <c r="A92" s="26">
        <v>1</v>
      </c>
      <c r="B92" s="21" t="s">
        <v>178</v>
      </c>
      <c r="C92" s="17" t="s">
        <v>29</v>
      </c>
      <c r="D92" s="27" t="s">
        <v>179</v>
      </c>
      <c r="E92" s="20">
        <v>1</v>
      </c>
      <c r="F92" s="20" t="s">
        <v>180</v>
      </c>
      <c r="G92" s="28"/>
      <c r="H92" s="30">
        <v>299000</v>
      </c>
      <c r="I92" s="20" t="s">
        <v>17</v>
      </c>
    </row>
    <row r="93" spans="1:9 16383:16383" x14ac:dyDescent="0.25">
      <c r="A93" s="54" t="s">
        <v>13</v>
      </c>
      <c r="B93" s="56"/>
      <c r="C93" s="1" t="s">
        <v>11</v>
      </c>
      <c r="D93" s="1" t="s">
        <v>11</v>
      </c>
      <c r="E93" s="1" t="s">
        <v>11</v>
      </c>
      <c r="F93" s="1"/>
      <c r="G93" s="12" t="s">
        <v>11</v>
      </c>
      <c r="H93" s="8">
        <f>SUM(H92)</f>
        <v>299000</v>
      </c>
      <c r="I93" s="1" t="s">
        <v>11</v>
      </c>
    </row>
    <row r="94" spans="1:9 16383:16383" x14ac:dyDescent="0.25">
      <c r="A94" s="54" t="s">
        <v>14</v>
      </c>
      <c r="B94" s="55"/>
      <c r="C94" s="55"/>
      <c r="D94" s="55"/>
      <c r="E94" s="55"/>
      <c r="F94" s="55"/>
      <c r="G94" s="55"/>
      <c r="H94" s="55"/>
      <c r="I94" s="55"/>
    </row>
    <row r="95" spans="1:9 16383:16383" ht="45" x14ac:dyDescent="0.25">
      <c r="A95" s="15">
        <v>1</v>
      </c>
      <c r="B95" s="16" t="s">
        <v>23</v>
      </c>
      <c r="C95" s="17" t="s">
        <v>25</v>
      </c>
      <c r="D95" s="16" t="s">
        <v>24</v>
      </c>
      <c r="E95" s="16">
        <v>1</v>
      </c>
      <c r="F95" s="16" t="s">
        <v>21</v>
      </c>
      <c r="G95" s="18"/>
      <c r="H95" s="18">
        <f>26500*12</f>
        <v>318000</v>
      </c>
      <c r="I95" s="19" t="s">
        <v>22</v>
      </c>
    </row>
    <row r="96" spans="1:9 16383:16383" ht="30" x14ac:dyDescent="0.25">
      <c r="A96" s="15">
        <v>2</v>
      </c>
      <c r="B96" s="16" t="s">
        <v>28</v>
      </c>
      <c r="C96" s="17" t="s">
        <v>29</v>
      </c>
      <c r="D96" s="16" t="s">
        <v>30</v>
      </c>
      <c r="E96" s="16">
        <v>1</v>
      </c>
      <c r="F96" s="16" t="s">
        <v>21</v>
      </c>
      <c r="G96" s="18"/>
      <c r="H96" s="18">
        <v>1845000</v>
      </c>
      <c r="I96" s="19" t="s">
        <v>17</v>
      </c>
    </row>
    <row r="97" spans="1:9" ht="45" x14ac:dyDescent="0.25">
      <c r="A97" s="15">
        <v>3</v>
      </c>
      <c r="B97" s="16" t="s">
        <v>44</v>
      </c>
      <c r="C97" s="17" t="s">
        <v>45</v>
      </c>
      <c r="D97" s="16" t="s">
        <v>46</v>
      </c>
      <c r="E97" s="16">
        <v>1</v>
      </c>
      <c r="F97" s="16" t="s">
        <v>26</v>
      </c>
      <c r="G97" s="18"/>
      <c r="H97" s="18">
        <v>528900</v>
      </c>
      <c r="I97" s="19" t="s">
        <v>17</v>
      </c>
    </row>
    <row r="98" spans="1:9" ht="30" x14ac:dyDescent="0.25">
      <c r="A98" s="15">
        <v>4</v>
      </c>
      <c r="B98" s="16" t="s">
        <v>47</v>
      </c>
      <c r="C98" s="17" t="s">
        <v>45</v>
      </c>
      <c r="D98" s="16" t="s">
        <v>48</v>
      </c>
      <c r="E98" s="16">
        <v>1</v>
      </c>
      <c r="F98" s="16" t="s">
        <v>26</v>
      </c>
      <c r="G98" s="18"/>
      <c r="H98" s="18">
        <v>44642.86</v>
      </c>
      <c r="I98" s="19" t="s">
        <v>17</v>
      </c>
    </row>
    <row r="99" spans="1:9" ht="30" x14ac:dyDescent="0.25">
      <c r="A99" s="15">
        <v>5</v>
      </c>
      <c r="B99" s="16" t="s">
        <v>55</v>
      </c>
      <c r="C99" s="17" t="s">
        <v>45</v>
      </c>
      <c r="D99" s="16" t="s">
        <v>56</v>
      </c>
      <c r="E99" s="16">
        <v>1</v>
      </c>
      <c r="F99" s="16" t="s">
        <v>26</v>
      </c>
      <c r="G99" s="18"/>
      <c r="H99" s="18">
        <v>27912.5</v>
      </c>
      <c r="I99" s="19" t="s">
        <v>17</v>
      </c>
    </row>
    <row r="100" spans="1:9" ht="30" x14ac:dyDescent="0.25">
      <c r="A100" s="15">
        <v>6</v>
      </c>
      <c r="B100" s="16" t="s">
        <v>59</v>
      </c>
      <c r="C100" s="17" t="s">
        <v>60</v>
      </c>
      <c r="D100" s="16" t="s">
        <v>61</v>
      </c>
      <c r="E100" s="16">
        <v>1</v>
      </c>
      <c r="F100" s="16" t="s">
        <v>26</v>
      </c>
      <c r="G100" s="18"/>
      <c r="H100" s="18">
        <v>3031740</v>
      </c>
      <c r="I100" s="19" t="s">
        <v>17</v>
      </c>
    </row>
    <row r="101" spans="1:9" ht="45" x14ac:dyDescent="0.25">
      <c r="A101" s="15">
        <v>7</v>
      </c>
      <c r="B101" s="16" t="s">
        <v>66</v>
      </c>
      <c r="C101" s="17" t="s">
        <v>25</v>
      </c>
      <c r="D101" s="16" t="s">
        <v>67</v>
      </c>
      <c r="E101" s="16">
        <v>1</v>
      </c>
      <c r="F101" s="16" t="s">
        <v>26</v>
      </c>
      <c r="G101" s="18"/>
      <c r="H101" s="18">
        <v>225000</v>
      </c>
      <c r="I101" s="19" t="s">
        <v>17</v>
      </c>
    </row>
    <row r="102" spans="1:9" ht="30" x14ac:dyDescent="0.25">
      <c r="A102" s="15">
        <v>8</v>
      </c>
      <c r="B102" s="16" t="s">
        <v>110</v>
      </c>
      <c r="C102" s="17" t="s">
        <v>45</v>
      </c>
      <c r="D102" s="16" t="s">
        <v>111</v>
      </c>
      <c r="E102" s="16">
        <v>1</v>
      </c>
      <c r="F102" s="16" t="s">
        <v>26</v>
      </c>
      <c r="G102" s="18"/>
      <c r="H102" s="18">
        <v>214000</v>
      </c>
      <c r="I102" s="19" t="s">
        <v>17</v>
      </c>
    </row>
    <row r="103" spans="1:9" ht="30" x14ac:dyDescent="0.25">
      <c r="A103" s="15">
        <v>9</v>
      </c>
      <c r="B103" s="16" t="s">
        <v>117</v>
      </c>
      <c r="C103" s="17" t="s">
        <v>45</v>
      </c>
      <c r="D103" s="16" t="s">
        <v>116</v>
      </c>
      <c r="E103" s="16">
        <v>1</v>
      </c>
      <c r="F103" s="16" t="s">
        <v>26</v>
      </c>
      <c r="G103" s="18"/>
      <c r="H103" s="18">
        <v>367080</v>
      </c>
      <c r="I103" s="19" t="s">
        <v>17</v>
      </c>
    </row>
    <row r="104" spans="1:9" ht="45" x14ac:dyDescent="0.25">
      <c r="A104" s="15">
        <v>10</v>
      </c>
      <c r="B104" s="16" t="s">
        <v>122</v>
      </c>
      <c r="C104" s="17" t="s">
        <v>60</v>
      </c>
      <c r="D104" s="16" t="s">
        <v>123</v>
      </c>
      <c r="E104" s="16">
        <v>1</v>
      </c>
      <c r="F104" s="16" t="s">
        <v>26</v>
      </c>
      <c r="G104" s="18"/>
      <c r="H104" s="18">
        <v>1075000</v>
      </c>
      <c r="I104" s="19" t="s">
        <v>17</v>
      </c>
    </row>
    <row r="105" spans="1:9" ht="30" x14ac:dyDescent="0.25">
      <c r="A105" s="15">
        <v>11</v>
      </c>
      <c r="B105" s="16" t="s">
        <v>124</v>
      </c>
      <c r="C105" s="17" t="s">
        <v>25</v>
      </c>
      <c r="D105" s="16" t="s">
        <v>97</v>
      </c>
      <c r="E105" s="16">
        <v>1</v>
      </c>
      <c r="F105" s="16" t="s">
        <v>21</v>
      </c>
      <c r="G105" s="18"/>
      <c r="H105" s="18"/>
      <c r="I105" s="19" t="s">
        <v>22</v>
      </c>
    </row>
    <row r="106" spans="1:9" ht="45" x14ac:dyDescent="0.25">
      <c r="A106" s="15">
        <v>12</v>
      </c>
      <c r="B106" s="16" t="s">
        <v>172</v>
      </c>
      <c r="C106" s="17" t="s">
        <v>45</v>
      </c>
      <c r="D106" s="16" t="s">
        <v>173</v>
      </c>
      <c r="E106" s="16">
        <v>1</v>
      </c>
      <c r="F106" s="16" t="s">
        <v>26</v>
      </c>
      <c r="G106" s="18"/>
      <c r="H106" s="18">
        <v>280000</v>
      </c>
      <c r="I106" s="19" t="s">
        <v>17</v>
      </c>
    </row>
    <row r="107" spans="1:9" ht="51.75" customHeight="1" x14ac:dyDescent="0.25">
      <c r="A107" s="15">
        <v>13</v>
      </c>
      <c r="B107" s="16" t="s">
        <v>176</v>
      </c>
      <c r="C107" s="17" t="s">
        <v>25</v>
      </c>
      <c r="D107" s="16" t="s">
        <v>177</v>
      </c>
      <c r="E107" s="16">
        <v>1</v>
      </c>
      <c r="F107" s="16" t="s">
        <v>26</v>
      </c>
      <c r="G107" s="18"/>
      <c r="H107" s="18">
        <v>71429</v>
      </c>
      <c r="I107" s="19" t="s">
        <v>17</v>
      </c>
    </row>
    <row r="108" spans="1:9" x14ac:dyDescent="0.25">
      <c r="A108" s="51" t="s">
        <v>15</v>
      </c>
      <c r="B108" s="52"/>
      <c r="C108" s="13" t="s">
        <v>11</v>
      </c>
      <c r="D108" s="13" t="s">
        <v>11</v>
      </c>
      <c r="E108" s="13" t="s">
        <v>11</v>
      </c>
      <c r="F108" s="13"/>
      <c r="G108" s="10" t="s">
        <v>11</v>
      </c>
      <c r="H108" s="11">
        <f>SUM(H95:H107)</f>
        <v>8028704.3599999994</v>
      </c>
      <c r="I108" s="13" t="s">
        <v>11</v>
      </c>
    </row>
    <row r="109" spans="1:9" s="6" customFormat="1" ht="14.25" x14ac:dyDescent="0.25">
      <c r="A109" s="51" t="s">
        <v>20</v>
      </c>
      <c r="B109" s="52"/>
      <c r="C109" s="13" t="s">
        <v>11</v>
      </c>
      <c r="D109" s="13" t="s">
        <v>11</v>
      </c>
      <c r="E109" s="13" t="s">
        <v>11</v>
      </c>
      <c r="F109" s="13"/>
      <c r="G109" s="10" t="s">
        <v>11</v>
      </c>
      <c r="H109" s="11">
        <f>H108+H93+H90</f>
        <v>182793937.8157143</v>
      </c>
      <c r="I109" s="13" t="s">
        <v>11</v>
      </c>
    </row>
  </sheetData>
  <sheetProtection formatCells="0" formatColumns="0" formatRows="0" insertColumns="0" insertRows="0" insertHyperlinks="0" deleteColumns="0" deleteRows="0" sort="0" autoFilter="0" pivotTables="0"/>
  <autoFilter ref="A7:I109"/>
  <mergeCells count="11">
    <mergeCell ref="A108:B108"/>
    <mergeCell ref="A109:B109"/>
    <mergeCell ref="A3:I3"/>
    <mergeCell ref="A4:I4"/>
    <mergeCell ref="A91:I91"/>
    <mergeCell ref="A93:B93"/>
    <mergeCell ref="D5:E5"/>
    <mergeCell ref="A10:I10"/>
    <mergeCell ref="A94:I94"/>
    <mergeCell ref="A9:I9"/>
    <mergeCell ref="A90:B90"/>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2018-10-11T04:24:00Z</dcterms:modified>
</cp:coreProperties>
</file>