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Лист1" sheetId="1" r:id="rId1"/>
    <sheet name="Лист3" sheetId="3" r:id="rId2"/>
  </sheets>
  <definedNames>
    <definedName name="_xlnm._FilterDatabase" localSheetId="0" hidden="1">Лист1!$A$7:$J$108</definedName>
  </definedNames>
  <calcPr calcId="152511"/>
</workbook>
</file>

<file path=xl/calcChain.xml><?xml version="1.0" encoding="utf-8"?>
<calcChain xmlns="http://schemas.openxmlformats.org/spreadsheetml/2006/main">
  <c r="XFD79" i="1" l="1"/>
  <c r="XFD81" i="1"/>
  <c r="XFD83" i="1"/>
  <c r="XFD85" i="1"/>
  <c r="XFD87" i="1"/>
  <c r="H88" i="1"/>
  <c r="XFD88" i="1" s="1"/>
  <c r="H87" i="1"/>
  <c r="H86" i="1"/>
  <c r="XFD86" i="1" s="1"/>
  <c r="H85" i="1"/>
  <c r="H84" i="1"/>
  <c r="XFD84" i="1" s="1"/>
  <c r="H83" i="1"/>
  <c r="H82" i="1"/>
  <c r="XFD82" i="1" s="1"/>
  <c r="H81" i="1"/>
  <c r="H80" i="1"/>
  <c r="XFD80" i="1" s="1"/>
  <c r="H79" i="1"/>
  <c r="H92" i="1" l="1"/>
  <c r="H28" i="1" l="1"/>
  <c r="H78" i="1" l="1"/>
  <c r="H66" i="1" l="1"/>
  <c r="H65" i="1"/>
  <c r="G64" i="1"/>
  <c r="H64" i="1" s="1"/>
  <c r="H77" i="1" l="1"/>
  <c r="H76" i="1"/>
  <c r="H75" i="1"/>
  <c r="H74" i="1"/>
  <c r="H73" i="1"/>
  <c r="H72" i="1"/>
  <c r="H71" i="1"/>
  <c r="H70" i="1"/>
  <c r="H69" i="1"/>
  <c r="H68" i="1"/>
  <c r="H67" i="1"/>
  <c r="H63" i="1" l="1"/>
  <c r="H62" i="1" l="1"/>
  <c r="H61" i="1"/>
  <c r="H60" i="1"/>
  <c r="G59" i="1" l="1"/>
  <c r="H59" i="1" s="1"/>
  <c r="H56" i="1" l="1"/>
  <c r="G57" i="1"/>
  <c r="H57" i="1" s="1"/>
  <c r="H54" i="1" l="1"/>
  <c r="H55" i="1"/>
  <c r="G53" i="1" l="1"/>
  <c r="H53" i="1" s="1"/>
  <c r="H52" i="1" l="1"/>
  <c r="H51" i="1" l="1"/>
  <c r="H50" i="1"/>
  <c r="H49" i="1"/>
  <c r="H48" i="1" l="1"/>
  <c r="H47" i="1" l="1"/>
  <c r="H46" i="1" l="1"/>
  <c r="H45" i="1"/>
  <c r="G43" i="1" l="1"/>
  <c r="H39" i="1" l="1"/>
  <c r="H35" i="1" l="1"/>
  <c r="H34" i="1"/>
  <c r="H33" i="1"/>
  <c r="H32" i="1"/>
  <c r="H31" i="1"/>
  <c r="H30" i="1"/>
  <c r="H29" i="1" l="1"/>
  <c r="H27" i="1" l="1"/>
  <c r="H26" i="1" l="1"/>
  <c r="H25" i="1"/>
  <c r="H24" i="1" l="1"/>
  <c r="H23" i="1"/>
  <c r="H22" i="1"/>
  <c r="H21" i="1" l="1"/>
  <c r="H20" i="1"/>
  <c r="H19" i="1" l="1"/>
  <c r="H18" i="1"/>
  <c r="H17" i="1"/>
  <c r="H11" i="1" l="1"/>
  <c r="H16" i="1" l="1"/>
  <c r="H15" i="1"/>
  <c r="H14" i="1"/>
  <c r="H13" i="1"/>
  <c r="H12" i="1"/>
  <c r="H89" i="1" s="1"/>
  <c r="H94" i="1" l="1"/>
  <c r="H107" i="1" s="1"/>
  <c r="H108" i="1" s="1"/>
</calcChain>
</file>

<file path=xl/comments1.xml><?xml version="1.0" encoding="utf-8"?>
<comments xmlns="http://schemas.openxmlformats.org/spreadsheetml/2006/main">
  <authors>
    <author>Автор</author>
  </authors>
  <commentList>
    <comment ref="G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12,9$*350=4515</t>
        </r>
      </text>
    </comment>
  </commentList>
</comments>
</file>

<file path=xl/sharedStrings.xml><?xml version="1.0" encoding="utf-8"?>
<sst xmlns="http://schemas.openxmlformats.org/spreadsheetml/2006/main" count="594" uniqueCount="229">
  <si>
    <t xml:space="preserve">                                                                            </t>
  </si>
  <si>
    <t>№</t>
  </si>
  <si>
    <t>Наименование</t>
  </si>
  <si>
    <t>Способ закупок/п. 3.1. Правил</t>
  </si>
  <si>
    <t>Краткая характеристика</t>
  </si>
  <si>
    <t>Коли-чество/объем</t>
  </si>
  <si>
    <t>Единица измерения</t>
  </si>
  <si>
    <t>Сумма, планируемая для закупки без учета НДС, тенге</t>
  </si>
  <si>
    <t>Наименование организатора закупок</t>
  </si>
  <si>
    <t>Товары</t>
  </si>
  <si>
    <t>Итого товары</t>
  </si>
  <si>
    <t>х</t>
  </si>
  <si>
    <t>Работы</t>
  </si>
  <si>
    <t>Итого работы</t>
  </si>
  <si>
    <t>Услуги</t>
  </si>
  <si>
    <t>Итого услуги</t>
  </si>
  <si>
    <t>Цена за единицу товара, тенге</t>
  </si>
  <si>
    <t>ЧУ "NURIS"</t>
  </si>
  <si>
    <t>Месяц предоставления документов в подразделение закупок</t>
  </si>
  <si>
    <t>Раздел 1. Закупки товаров, работ, услуг, осуществляемые способами тендера, запроса ценовых предложений, без применения норм Правил</t>
  </si>
  <si>
    <t xml:space="preserve">частное учреждение «Nazarbayev University Research and Innovation System»  </t>
  </si>
  <si>
    <t>Всего по разделу 1:</t>
  </si>
  <si>
    <t xml:space="preserve">услуга </t>
  </si>
  <si>
    <t>ЧУ «NURIS»</t>
  </si>
  <si>
    <t>январь</t>
  </si>
  <si>
    <t>Охрана склада</t>
  </si>
  <si>
    <t xml:space="preserve">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наблюдения. Подробное описание согласно технической спецификации.  </t>
  </si>
  <si>
    <t>подпункт 6) пункта 3.1. Правил</t>
  </si>
  <si>
    <t>услуга</t>
  </si>
  <si>
    <t>Реестр планируемых закупок товаров, работ, услуг на 2018 год</t>
  </si>
  <si>
    <t>Почтовые услуги</t>
  </si>
  <si>
    <t>запрос ценовых предложений</t>
  </si>
  <si>
    <t>Услуга по закупке почтовых услуг Учреждения согласно технической спецификации.</t>
  </si>
  <si>
    <t>Азот жидкий для реализации учебных и научно-исследовательских работ</t>
  </si>
  <si>
    <t>подпункт 13) пункта 3.1. Правил</t>
  </si>
  <si>
    <t>Гост 9293-74, объемная доля азота не менее 99,993 %</t>
  </si>
  <si>
    <t>кг</t>
  </si>
  <si>
    <t>Лабораторные  расходные материалы для реализации учебных работ Школы медицины: комплект 1</t>
  </si>
  <si>
    <t>Лабораторные  расходные материалы для реализации учебных работ Школы Медицины. Подробная характеристика согласно технической спецификации.</t>
  </si>
  <si>
    <t>комплект</t>
  </si>
  <si>
    <t>Лабораторные  расходные материалы для реализации учебных работ Школы медицины: комплект 2</t>
  </si>
  <si>
    <t>Лабораторные  расходные материалы для реализации учебных работ Школы медицины: комплект 3</t>
  </si>
  <si>
    <t>Лабораторные  расходные материалы для реализации учебных работ Школы медицины: комплект 4</t>
  </si>
  <si>
    <t>Жидкий гелий</t>
  </si>
  <si>
    <t>литр</t>
  </si>
  <si>
    <t>Жидкий гелий в сосудах Дьюара (далее - Тара), содержание гелия 99,99 %, Общее содержание примесей не более 1,00</t>
  </si>
  <si>
    <t>Услуги по продвижению информационных постов с аккаунтов ЧУ «NURIS» и Аstana Вusiness Сampus в социальных сетях на платной основе</t>
  </si>
  <si>
    <t>подпункт 5) пункта 3.1. Правил</t>
  </si>
  <si>
    <t>Платное продвижение информационных постов ЧУ «NURIS» и Аstana Вusiness Сampus в социальных сетях</t>
  </si>
  <si>
    <t>Услуги по размещению рекламных материалов на сайте olx.kz</t>
  </si>
  <si>
    <t>Платное продвижение рекламных постов об услугах Опытно-экспериментального Цеха ЧУ «NURIS» на сайте olx.kz.</t>
  </si>
  <si>
    <t>февраль</t>
  </si>
  <si>
    <t>Лабораторные  расходные материалы для реализации научного проекта "Экстремофилы из уникальных экосистем Казахстана как потенциальные продуценты новых антибактериальных и противораковых веществ": комплект 1</t>
  </si>
  <si>
    <t>Лабораторные  расходные материалы для реализации научного проекта "Экстремофилы из уникальных экосистем Казахстана как потенциальные продуценты новых антибактериальных и противораковых веществ". Подробная характеристика согласно технической спецификации.</t>
  </si>
  <si>
    <t>Лабораторные  расходные материалы для реализации научного проекта "Экстремофилы из уникальных экосистем Казахстана как потенциальные продуценты новых антибактериальных и противораковых веществ": комплект 2</t>
  </si>
  <si>
    <t>Лабораторные  расходные материалы для реализации научного проекта "Экстремофилы из уникальных экосистем Казахстана как потенциальные продуценты новых антибактериальных и противораковых веществ": комплект 3</t>
  </si>
  <si>
    <t>Лабораторные расходные материалы для реализации учебных работ Школы наук и технологий: комплект 1</t>
  </si>
  <si>
    <t>Лабораторные расходные материалы для реализации учебных работ Школы наук и технологий. Подробная характеристика согласно технической спецификации.</t>
  </si>
  <si>
    <t>Услуги по технической поддержке веб-сайта Astana Business Campus</t>
  </si>
  <si>
    <t xml:space="preserve">Хостинг и подключение суб-домена к сайту Astana Business Campus с февраля по июль 2018 года (5 месяцев) </t>
  </si>
  <si>
    <t>Лабораторные расходные материалы для реализации учебных работ Школы медицины: комплект 5</t>
  </si>
  <si>
    <t>Лабораторные расходные материалы для реализации учебных работ Школы медицины. Подробная характеристика согласно технической спецификации.</t>
  </si>
  <si>
    <t>Услуги по изготовлению имиджевой продукции</t>
  </si>
  <si>
    <t>подпункт 30) пункта 3.1. Правил</t>
  </si>
  <si>
    <t xml:space="preserve">Услуги по изготовлению имиджевой продукции. Подробное характеристика согласно технической спецификации. </t>
  </si>
  <si>
    <t>Лабораторные расходные материалы для реализации учебных работ Школы инженерии: комплект 1</t>
  </si>
  <si>
    <t>Лабораторные расходные материалы для реализации учебных работ Школы инженерии. Подробная характеристика согласно технической спецификации.</t>
  </si>
  <si>
    <t>Лабораторные расходные материалы для реализации учебных работ Школы инженерии: комплект 2</t>
  </si>
  <si>
    <t>Лабораторные расходные материалы для реализации учебных работ Школы инженерии: комплект 3</t>
  </si>
  <si>
    <t>Переводческие услуги: письменный перевод (русско-казахский, русско-английский)</t>
  </si>
  <si>
    <t>Переводческие услуги текстов, включая брошюру Astana Business Campus и NURIS, newsletter Astana Business Campus и NURIS, статьи, опубликованные в СМИ, статьи в социальных сетях и статьи для официального сайта Astana Business Campus и NURIS</t>
  </si>
  <si>
    <t>апрель</t>
  </si>
  <si>
    <t>март</t>
  </si>
  <si>
    <t>Лабораторные расходные материалы для реализации инновационных проектов программы бизнес-инкубирования: Комплект 2</t>
  </si>
  <si>
    <t>В целях реализации инновационных проектов программы бизнес-инкубирования ABC Incubation, которая нацелена на поддержку новых идей, инновационных бизнес-проектов на ранней стадии, необходимо приобретение химических расходных материалов. Данные расходные материалы будут использоваться для реализации анти-псориазного крема.</t>
  </si>
  <si>
    <t>Стол сварщика</t>
  </si>
  <si>
    <t>Максимальная производительность: не менее 1800 куб.м/час, Размер чугунной решетки: не менее 1000х700 мм, Высота рабочей плиты над уровнем пола: в диапазоне 700-800 мм, Светильник для подстветки рабочей зоны: наличие. Максимальная, равномерно распределенная нагрузка на рабочую плиту: не менее 500 кг. Полное описание согласно технической спецификации.</t>
  </si>
  <si>
    <t>штука</t>
  </si>
  <si>
    <t>Лабораторные расходные материалы для реализации инновационных проектов программы бизнес-инкубирования: Комплект 3</t>
  </si>
  <si>
    <t>Лабораторные расходные материалы (Комплект 3) для реализации инновационного проекта программы бизнес-инкубирования АВС Incubation по точечной обработке полей</t>
  </si>
  <si>
    <t>Портативный спектрометр</t>
  </si>
  <si>
    <t>Тендер</t>
  </si>
  <si>
    <t>ЧУ “NURIS”</t>
  </si>
  <si>
    <t>Ручной инфракрасный спектрометр. Спектральный диапазон (нм): не менее 200 нм. 
Подробная характеристика согласно технической спецификации.</t>
  </si>
  <si>
    <t>Лабораторные расходные материалы для реализации инновационных проектов программы бизнес-инкубирования: Комплект 1</t>
  </si>
  <si>
    <t>В целях реализации инновационных проектов программы бизнес-инкубирования АВС Incubation, которая нацелена на поддержку новых идей, инновационных бизнес - проектов на ранней стадии, необходимо приобретение базовых расходных материалов по электронике, электротехнике и механике. Помимо этого необходимо приобретение базовых инструментов для сборки прототипов и продуктов.</t>
  </si>
  <si>
    <t>Браслет для ношения выше локтя MYO Armband</t>
  </si>
  <si>
    <t>Wifi модуль</t>
  </si>
  <si>
    <t xml:space="preserve"> Плата для разработки</t>
  </si>
  <si>
    <t>Датчик контроля сетевого напряжения с опторазвязкой</t>
  </si>
  <si>
    <t>Неинвазивный трансформатор тока</t>
  </si>
  <si>
    <t>Сенсорный экран щит для Arduino</t>
  </si>
  <si>
    <t>HM-11 Bluetooth-модуль</t>
  </si>
  <si>
    <t>Плата Arduino Atmel ATmega328</t>
  </si>
  <si>
    <t xml:space="preserve">Окружность предплечья: расширяемый от 19 до 34 см;  Вес: 93 гр.; Толщина: 0,45 дюйма; Совместимые устройства: Windows, MAC, iOs, Android; Датчики: медицинские датчики EMG из нержавеющей стали, высокочувствительный девятисекундный IMU, содержащий трехосный гироскоп, трехосный акселерометр, трехосный магнитометр; Светодиоды: светодиоды с двумя индикаторами Процессор: процессор ARM Cortex M4 Вибрация: короткие, средние, длинные вибрации; Связь: технология Bluetooth® Smart Wireless. </t>
  </si>
  <si>
    <t xml:space="preserve">Модель: D1 ESP8266 Wifi Mini Pro Модуль с 16 Мегабайтами флеш памяти на борту. Керамическая антенна и разъем для внешней антенны. USB-TO-UART на CP2104  </t>
  </si>
  <si>
    <t xml:space="preserve">Модель: ESP8266 ESP-12EUNO R3 На основе ESP-8266EX; совместимый с Arduino; 11 штырьков ввода / вывода 1 x контакт ADC (диапазон ввода 0-3,3 В) Поддержка беспроводной загрузки OTA Встроенный блок питания 5В 1А (наибольшее входное напряжение 24 В) </t>
  </si>
  <si>
    <t xml:space="preserve">Модель: MP220V Напряжение питания (В): 220; Количество встроенных реле управления (шт): 1; Тип питания: переменный; Количество входов (шт): 1 Количество выходов (шт): 1; Длина (мм): 42; Ширина (мм): 25; Высота (мм): 17; Вес: не более 20 г. Напряжение коммутации: 220 В Вес: 38 г </t>
  </si>
  <si>
    <t xml:space="preserve">100% новый и высококачественный Тип: DL-CT1005A Номинальный входной ток: 10 А Номинальный выходной ток: 5 мА Максимальная нагрузка: &lt;= 250 Ом Диапазон линейности: &lt;= 0,1% Установка: Износостойкий тип Рабочая температура: -40 ℃ ~ + 80 ℃ </t>
  </si>
  <si>
    <t xml:space="preserve">Модель: SCT-013-000 Материал корпуса: феррит Диэлектрическая прочность: 6000 В AC / 1 мин.
Входной ток: 0A-100A Размер отверстия: прибл. 13 × 13 мм Диэлектрическая прочность: 6000 В AC / 1 мин.
Рабочая температура: -25-70 ° C </t>
  </si>
  <si>
    <t xml:space="preserve">Миниатюрный ТРАНСФОРМАТОР </t>
  </si>
  <si>
    <t>IP Цилиндрическая Камера</t>
  </si>
  <si>
    <t>Универсальный фрезерный станок</t>
  </si>
  <si>
    <t xml:space="preserve">Карта памяти </t>
  </si>
  <si>
    <t xml:space="preserve">Электромагнитный соленоидный, нормально закрытый клапан </t>
  </si>
  <si>
    <t>Садовый опрыскиватель</t>
  </si>
  <si>
    <t>Плоскоструйная форсунка</t>
  </si>
  <si>
    <t>Лабораторные расходные материалы для реализации инновационного проекта «Разработка технологии ускорения роста и увеличения «урожайности» сельскохозяйственных культур с использованием микробных культур,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растений»: комплект 1.</t>
  </si>
  <si>
    <t>Лабораторные расходные материалы для реализации инновационного проекта «Разработка технологии ускорения роста и увеличения «урожайности» сельскохозяйственных культур с использованием микробных культур,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растений»: комплект 1. Подробная характеристика согласно технической спецификации.</t>
  </si>
  <si>
    <t>исключен</t>
  </si>
  <si>
    <t>Лабораторные расходные материалы для реализации инновационных проектов программы бизнес-инкубирования: Комплект 4</t>
  </si>
  <si>
    <t xml:space="preserve">Лабораторные расходные материалы (Комплект 4) для реализации инновационного проекта программы бизнес-инкубирования АВС Incubation по точечной обработке полей </t>
  </si>
  <si>
    <t>Игрушка с заводным механизмом</t>
  </si>
  <si>
    <t>Мобиле "Пчелки с домиком" Категория Первая игрушка Пол Унисекс Возраст 0м+  Размер пчелок: 5x17.5x11см. Размер домика: 16 x 7 x 15 см.</t>
  </si>
  <si>
    <t>Лабораторные расходные материалы для реализации инновационного проекта «Разработка технологии ускорения роста и увеличения «урожайности» сельскохозяйственных культур с использованием микробных культур,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растений»: комплект 2.</t>
  </si>
  <si>
    <t>Лабораторные расходные материалы для реализации инновационного проекта «Разработка технологии ускорения роста и увеличения «урожайности» сельскохозяйственных культур с использованием микробных культур,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растений»: комплект 2. Подробная характеристика согласно технической спецификации.</t>
  </si>
  <si>
    <t>май</t>
  </si>
  <si>
    <t>2.4 - дюймовый TFT LCD сенсорный экран щит для Arduino UNO R3 Mega 2560 ЖК-модулей</t>
  </si>
  <si>
    <t xml:space="preserve">Bluetooth BLE модуль (Master/Slave) HM-11 предназначен для работы с Arduino, Raspberry Pi, Netduino, BeagleBone т.д. и позволяет легко создавать беспроводную связь между вашими МК и ПК. Совместим с версиями HC-05, НС-06, НС-07. Последняя прошивка V532, поддержка IBeacon. Ультра-низкое энергопотребление в режиме ожидания 90 мкА  ~ 400 мкА Быстрая скорость отклика 0,4 секунды
Настраиваемые скорость передачи, имя устройства, и PIN-код сопряжения. Версия Bluetooth: V4.0
По умолчанию скорость передачи данных: 9600 По умолчанию настройки последовательного порта: 9600, N, 8, 1 Напряжение: 3.3В </t>
  </si>
  <si>
    <t xml:space="preserve">Микроконтроллер: Atmel ATmega328 Рабочее напряжение (логический уровень): 5 В
Входное напряжение (рекомендуемое): 7-12 В Входное напряжение (предельное): 6-20 В Цифровые Входы/Выходы: 14 (6 из которых могут использоваться как выходы ШИМ) Аналоговые входы: 8
Постоянный ток через вход/выход: 40 мА Флеш-память: 32 Кб (ATmega328) при этом 2 Кб используются для загрузчика ОЗУ: 2 Кб (ATmega328) EEPROM: 1 Кб (ATmega328) Тактовая частота: 16 МГц Размеры: 1.85 см x 4.2 см </t>
  </si>
  <si>
    <t>H05Z1Z1-F Кабель</t>
  </si>
  <si>
    <t>H05Z1Z1-F Кабель TTR 2х2,5 HALOJEN FREE черный</t>
  </si>
  <si>
    <t>м.</t>
  </si>
  <si>
    <t>H05VV-F TTR Кабель</t>
  </si>
  <si>
    <t>Макс. рабочая температура 70°C, макс. температура при коротком замыкании 160°C. Стандарты: TS 9760 HD 21.5.S3 - VDE 281 - 5.</t>
  </si>
  <si>
    <t>Модуль USB GPS</t>
  </si>
  <si>
    <t>Размер: 50 * 38 * 16 мм, Интерфейс: USB длина кабеля 2м, Вес: 70г</t>
  </si>
  <si>
    <t>шт.</t>
  </si>
  <si>
    <t>Доступ к патентной базе Patent Inspiration</t>
  </si>
  <si>
    <t>подпункт 5) пункта 3.1 Правил</t>
  </si>
  <si>
    <t xml:space="preserve">Доступ к онлайн патетной базе Patent Inspiration по поиску и анализу патентов. Подробная характеристика согласно технической спецификации </t>
  </si>
  <si>
    <t>июнь</t>
  </si>
  <si>
    <t>Лабораторные расходные материалы для реализации инновационных проектов программы бизнес-инкубирования: Комплект 5</t>
  </si>
  <si>
    <t>Лабораторные расходные материалы (Комплект 5) для реализации инновационного проекта программы бизнес-инкубирования ABC Incubation по производству экспедиционного оборудования для внедорожников</t>
  </si>
  <si>
    <t>Лабораторные расходные материалы для реализации инновационных проектов программы бизнес - инкубирования: Пояс-чехол для механического устройства</t>
  </si>
  <si>
    <t>Материал: трикотажное полотно на ленте-велькро
Размер: 68,5 x12 см. Подробная характеристика согласно технической спецификации.</t>
  </si>
  <si>
    <t xml:space="preserve">Подписка Adobe Creativе Cloud - Редакция для студентов и преподавателей (на один год, с предварительной оплатой) </t>
  </si>
  <si>
    <t>Подписка Adobe Creativе Cloud</t>
  </si>
  <si>
    <t>Лабораторные расходные материалы для реализации инновационного проекта «Разработка нового прибора in-vitro для быстрого обнаружения вируса папилломы человека (ВПЧ) и профилактики рака шейки матки»: комплект 4.</t>
  </si>
  <si>
    <t>Лабораторные расходные материалы для реализации инновационного проекта «Разработка нового прибора in-vitro для быстрого обнаружения вируса папилломы человека (ВПЧ) и профилактики рака шейки матки»: комплект 4. Подробная характеристика согласно технической спецификации.</t>
  </si>
  <si>
    <t>Лабораторные расходные материалы для реализации инновационных проектов программы бизнес-инкубирования: Комплект 6</t>
  </si>
  <si>
    <t>Лабораторные расходные материалы (Комплект 6) для реализации инновационного проекта программы бизнес-инкубирования ABC Incubation по производству экспедиционного оборудования для внедорожников</t>
  </si>
  <si>
    <t>июль</t>
  </si>
  <si>
    <t>Услуги по изготовлению имиджевого презентационного видеоролика</t>
  </si>
  <si>
    <t xml:space="preserve">Анимированный видеоролик длительностью 5 минут., показывающий деятельность подразделений Инновационного кластера Аstana Business Campus. Подробное характеристика согласно технической спецификации. </t>
  </si>
  <si>
    <t>Расфасовка аптечного средства</t>
  </si>
  <si>
    <t>Расфасовка аптечного средства по флаконам в количестве 100 штук</t>
  </si>
  <si>
    <t>Тентовая ткань 1000D (Китай), плотность: 530 гр/м2, материал: 65%-ПЭ, 35%-ПВХ, ширина: 320 см.</t>
  </si>
  <si>
    <t>Лабораторные расходные материалы для реализации инновационных проектов программы бизнес-инкубирования: Тентовая ткань</t>
  </si>
  <si>
    <t xml:space="preserve">3D принтер </t>
  </si>
  <si>
    <t xml:space="preserve">Область печати: не менее 223 x 223 x 205 мм. Технология печати: FDM. Материал печати: Пластиковая нить. Точность печати: не менее 20 мкм. Количество печатающих головок: не более 1. Диаметр нити: не менее 2.85 мм. Толщина слоя (мин.): не менее 20 мкм. Толщина слоя (макс.): не более 600 мкм. Электропитание: не менее 100 В. Потребляемая мощность (макс.): не более 0.221 кВт. </t>
  </si>
  <si>
    <t>Лабораторные расходные материалы для реализации инновационного проекта «Коммерциализация оптоволоконного сенсора температуры для измерения термической абляции онкологических опухолей»: комплект 5.</t>
  </si>
  <si>
    <t>тендер</t>
  </si>
  <si>
    <t xml:space="preserve">Размер рабочего стола: не менее 3040*1520 мм, Прочность на растяжение чугунной станины Мпа не менее 200, Точность позиционирования по VDI/DGQ 3441  мм не более ± 0,05, Точность повтора  VDI/DGQ 3441 мм не более ± 0,03, Максимальная толщина реза конструкционной стали / скорость реза мм /м/мин. Не менее 14/не менее 0,5, Максимальная толщина реза нержавеющей стали / скорость реза мм/м/мин. Не менее 6/ не менее 0,6, Полное описание согласно технической спецификации </t>
  </si>
  <si>
    <t>Размер рабочего стола: не менее 400*1600 мм, Универсальная фрезерная головка, поворот в обе стороны не менее чем на 90- градусов. Автоматическая система смазки: наличие, Охладительная система: наличие, Полное описание согласно технической спецификации</t>
  </si>
  <si>
    <t>Установка лазерной резки с числовым программным управлением (ЧПУ)</t>
  </si>
  <si>
    <t>Измеритель импеданса</t>
  </si>
  <si>
    <r>
      <t xml:space="preserve">Базовая погрешность: не более </t>
    </r>
    <r>
      <rPr>
        <sz val="12"/>
        <rFont val="Calibri"/>
        <family val="2"/>
        <charset val="204"/>
      </rPr>
      <t xml:space="preserve">± </t>
    </r>
    <r>
      <rPr>
        <sz val="12"/>
        <rFont val="Times New Roman"/>
        <family val="1"/>
        <charset val="204"/>
      </rPr>
      <t>0,05%. Диапазон частот: не более 2 кГц. Полное описание согласно технической спецификации</t>
    </r>
  </si>
  <si>
    <t>Осциллограф</t>
  </si>
  <si>
    <t>Количество каналов: не менее 4. Разрядность АЦП: не менее 8 бит. Полное описание согласно технической спецификации</t>
  </si>
  <si>
    <t>Моноблок в комплекте с лицензионным ПО Adobe Creative Cloud</t>
  </si>
  <si>
    <t>Процессор не менее 3,3 ГГц не менее  i5 с тактовой частотой не менее 3,0 ГГц (ускорение до 3,0 ГГц) Полное описание согласно технической спецификации.</t>
  </si>
  <si>
    <t>Конек с расческой Т0,9 оцин. L2500</t>
  </si>
  <si>
    <t>Конек, оцинкованный лист 0,9 мм, длина 2500 мм</t>
  </si>
  <si>
    <t>шт</t>
  </si>
  <si>
    <t xml:space="preserve">Шкаф инструментальный </t>
  </si>
  <si>
    <t>Запрос ценовых предложений</t>
  </si>
  <si>
    <t>Габариты BхШхГ, мм не менее 2000×1024×625. Толщина металла корпуса и дверей шкафа, мм  не менее 0,8 мм. Подробное описание согласно технической спецификации</t>
  </si>
  <si>
    <t xml:space="preserve">Стойка подкатная </t>
  </si>
  <si>
    <t>Габариты BхШхГ, мм не менее 1600×755×590 мм Максимально допустимая нагрузка на основание:  Не более 250кг. Подробное описание согласно технической спецификации</t>
  </si>
  <si>
    <t>Стеллаж</t>
  </si>
  <si>
    <t>Габариты BхШхГ, мм не менее 2200×1000х590  Стеллаж должен представлять собой сборно-разборную конструкцию, собираемую из различных элементов  Подробное описание согласно технической спецификации</t>
  </si>
  <si>
    <t xml:space="preserve">Тележка </t>
  </si>
  <si>
    <t>Габариты ШхГ, мм не менее 775х590 мм Возможность регулировки по высоте. Нагрузка на колеса не менее  200 кг. Подробное описание согласно технической спецификации</t>
  </si>
  <si>
    <t xml:space="preserve">Передвижная тумба инструментальная </t>
  </si>
  <si>
    <t>Стол монтажный с экраном и тумбой</t>
  </si>
  <si>
    <t>Габариты ШхГ, мм, не менее   2035×700 . Возможность регулировки стола по высоте. Наличие тумбы и экранов. Подробное описание согласно технической спецификации.</t>
  </si>
  <si>
    <t>Стол монтажный с экраном</t>
  </si>
  <si>
    <t>Габариты ШхГ, мм, не менее   2035×700 мм. Возможность регулировки стола по высоте. Наличие экрана. Подробное описание согласно технической спецификации.</t>
  </si>
  <si>
    <t>Стол монтажный 2035 мм</t>
  </si>
  <si>
    <t>Габариты ШхГ, мм, не менее   2035×700 . Возможность регулировки стола по высоте. Подробное описание согласно технической спецификации.</t>
  </si>
  <si>
    <t>Стол монтажный 1535 мм</t>
  </si>
  <si>
    <t>Габариты ШхГ, мм, не менее   1535×700 . Возможность регулировки стола по высоте. Подробное описание согласно технической спецификации.</t>
  </si>
  <si>
    <t>Шкаф гардеробный</t>
  </si>
  <si>
    <t>Габариты BхШхГ, мм,  Не менее 1820×600×500 . Толщина металла не менее 0,6 мм. Подробное описание согласно технической спецификации.</t>
  </si>
  <si>
    <t>Кассетница поворотная</t>
  </si>
  <si>
    <t>Габариты BхШхГ, мм,  Не менее 1545×8200×1820 не менее 3-х ярусов. Подробное описание согласно технической спецификации.</t>
  </si>
  <si>
    <t>Генератор сигналов</t>
  </si>
  <si>
    <t xml:space="preserve">Светильник бестеневой кольцевой с линзой </t>
  </si>
  <si>
    <t xml:space="preserve">Весы лаборатораные гидростатические </t>
  </si>
  <si>
    <t>Независимые источники колебаний: не менее 2. Диапазон частот (синус): не более 120 МГц. Максимальное разрешение по частоте: не более 1 мкГц.  Полное описание согласно технической спецификации.</t>
  </si>
  <si>
    <t>Наибольший предел взвешивания (г): не менее 10000. Наименьший предел взвешивания (г): не менее 50. Полное описание согласно технической спецификации.</t>
  </si>
  <si>
    <t>Увеличение основной линзы: не менее 5 диоптрий. Фокусное расстояние основной линзы: не более 200 мм. Полное описание согласно технической спецификации.</t>
  </si>
  <si>
    <t>август</t>
  </si>
  <si>
    <t>Габариты BхШхГ, мм не менее 790×565×600 Сварной корпус. Подробное описание согласно технической спецификации</t>
  </si>
  <si>
    <t>сентябрь</t>
  </si>
  <si>
    <t>Услуга хостинга веб - сайта ЧУ "NURIS" nuris.nu.edu.kz на платном конструкторе сайтов "Тильда"</t>
  </si>
  <si>
    <t>Для размещения веб-сайта ЧУ «NURIS» на сервере, постоянно находящемся в глобальной сети, а также для поддержки и хостинга сайта.</t>
  </si>
  <si>
    <t>Листогибочный пресс с ЧПУ</t>
  </si>
  <si>
    <t>Система ЧПУ с 2D графическим дисплеем с 2D программным обеспечением (оффлайн): наличие, Оптические линейки: наличие, Длина изгиба (А), не менее 2600 мм, Гибочная мощность, не менее 100 тонн, Скорость в форсированном режиме по оси Y, не менее 200 мм/сек, Полное описание согласно технической спецификации.</t>
  </si>
  <si>
    <t>Оценка рыночной стоимости объекта интеллектуальной собственности</t>
  </si>
  <si>
    <t xml:space="preserve">Услуги по оценке патента Республики Казахстан на изобретение №  32938 «Способ приготовления сухой пробиотической закваски для получения кисломолочных напитков»:
а) Вид определяемой стоимости – рыночная;
б) Вид оценки – инициативная;
в) Вид объекта оценки – нематериальный актив;
г) Стандарты оценки:
- Стандарт оценки «Базы и типы стоимости», утвержденный Приказом Министра юстиции РК от 25.02.2015 года № 115;
- Стандарт оценки «Оценка стоимости объектов интеллектуальной собственности и нематериальных активов», утвержденный Приказом Министра юстиции РК от 25.02.2015 года № 115 (с изменениями и дополнениями от 24.05.2017 г.);
- Международные стандарты оценки (Восьмое издание. 2007 г.).
</t>
  </si>
  <si>
    <t>октябрь</t>
  </si>
  <si>
    <t xml:space="preserve"> Изготовление и установка сантехнических перегородок</t>
  </si>
  <si>
    <t>Установка сантехнических перегородок из ЛДСП 16-18мм.
Полная характеристика согласно технической спецификации.</t>
  </si>
  <si>
    <t>работа</t>
  </si>
  <si>
    <t>Набор торцевых головок и комбинированных ключей</t>
  </si>
  <si>
    <t>Запрос ценовых предложении</t>
  </si>
  <si>
    <t>Набор торцевых головок и комбинированных ключей в пластиковом футляре. Подробная характеристика согласно технической спецификации.</t>
  </si>
  <si>
    <t>набор</t>
  </si>
  <si>
    <t>Набор съемников стопорных колец</t>
  </si>
  <si>
    <t>Набор съемников стопорных колец. Подробная характеристика согласно технической спецификации.</t>
  </si>
  <si>
    <t>Набор съемников шариковых подшипников</t>
  </si>
  <si>
    <t>Набор съемников шариковых подшипников. Подробная характеристика согласно технической спецификации.</t>
  </si>
  <si>
    <t xml:space="preserve">Набор съемников </t>
  </si>
  <si>
    <t>Набор съемников. Подробная характеристика согласно технической спецификации.</t>
  </si>
  <si>
    <t>Набор зубил кернеров и бородков</t>
  </si>
  <si>
    <t>Набор зубил кернеров и бородков. Подробная характеристика согласно технической спецификации.</t>
  </si>
  <si>
    <t>Набор кольцевых пил</t>
  </si>
  <si>
    <t>Набор кольцевых пил. Подробная характеристика согласно технической спецификации.</t>
  </si>
  <si>
    <t>Набор пильных полотен</t>
  </si>
  <si>
    <t>Набор пильных полотен. Подробная характеристика согласно технической спецификации.</t>
  </si>
  <si>
    <t>Набор сверел</t>
  </si>
  <si>
    <t>Набор сверел. Подробная характеристика согласно технической спецификации.</t>
  </si>
  <si>
    <t>Набор фрез</t>
  </si>
  <si>
    <t>Набор фрез. Подробная характеристика согласно технической спецификации.</t>
  </si>
  <si>
    <t>Набор резцов</t>
  </si>
  <si>
    <t>Набор резцов. Подробная характеристика согласно технической спецификации.</t>
  </si>
  <si>
    <t>(по состоянию на 04.10.2018 года)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</si>
</sst>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р_._-;\-* #,##0.00_р_._-;_-* &quot;-&quot;??_р_._-;_-@_-"/>
    <numFmt numFmtId="165" formatCode="_-* #,##0.0_р_._-;\-* #,##0.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rgb="FF00610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8"/>
      <name val="Arial"/>
      <family val="2"/>
      <charset val="204"/>
    </font>
    <font>
      <sz val="11"/>
      <name val="Times New Roman"/>
      <family val="1"/>
      <charset val="204"/>
    </font>
    <font>
      <sz val="11"/>
      <color indexed="63"/>
      <name val="Calibri"/>
      <family val="2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color rgb="FF000000"/>
      <name val="Times New Roman"/>
      <family val="1"/>
      <charset val="204"/>
    </font>
    <font>
      <sz val="12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3">
    <xf numFmtId="0" fontId="0" fillId="0" borderId="0"/>
    <xf numFmtId="164" fontId="4" fillId="0" borderId="0" applyFont="0" applyFill="0" applyBorder="0" applyAlignment="0" applyProtection="0"/>
    <xf numFmtId="0" fontId="3" fillId="0" borderId="0"/>
    <xf numFmtId="0" fontId="4" fillId="0" borderId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164" fontId="5" fillId="0" borderId="0" applyFont="0" applyFill="0" applyBorder="0" applyAlignment="0" applyProtection="0"/>
    <xf numFmtId="0" fontId="7" fillId="3" borderId="0" applyNumberFormat="0" applyBorder="0" applyAlignment="0" applyProtection="0"/>
    <xf numFmtId="0" fontId="8" fillId="0" borderId="0"/>
    <xf numFmtId="0" fontId="9" fillId="0" borderId="0"/>
    <xf numFmtId="0" fontId="2" fillId="0" borderId="0"/>
    <xf numFmtId="164" fontId="5" fillId="0" borderId="0" applyFont="0" applyFill="0" applyBorder="0" applyAlignment="0" applyProtection="0"/>
    <xf numFmtId="0" fontId="2" fillId="0" borderId="0"/>
    <xf numFmtId="164" fontId="5" fillId="0" borderId="0" applyFont="0" applyFill="0" applyBorder="0" applyAlignment="0" applyProtection="0"/>
    <xf numFmtId="0" fontId="1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2" xfId="0" applyFont="1" applyFill="1" applyBorder="1" applyAlignment="1">
      <alignment horizontal="center"/>
    </xf>
    <xf numFmtId="0" fontId="6" fillId="2" borderId="1" xfId="0" applyFont="1" applyFill="1" applyBorder="1"/>
    <xf numFmtId="0" fontId="6" fillId="2" borderId="0" xfId="0" applyFont="1" applyFill="1" applyAlignment="1">
      <alignment horizontal="center"/>
    </xf>
    <xf numFmtId="0" fontId="10" fillId="2" borderId="0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4" fontId="10" fillId="2" borderId="3" xfId="1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>
      <alignment horizontal="center"/>
    </xf>
    <xf numFmtId="4" fontId="10" fillId="2" borderId="1" xfId="0" applyNumberFormat="1" applyFont="1" applyFill="1" applyBorder="1" applyAlignment="1">
      <alignment horizontal="center" vertical="center" wrapText="1"/>
    </xf>
    <xf numFmtId="4" fontId="10" fillId="2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/>
    </xf>
    <xf numFmtId="0" fontId="13" fillId="2" borderId="1" xfId="3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3" applyFont="1" applyFill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/>
    </xf>
    <xf numFmtId="165" fontId="13" fillId="2" borderId="1" xfId="4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4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3" fontId="6" fillId="2" borderId="1" xfId="13" applyNumberFormat="1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 wrapText="1"/>
    </xf>
    <xf numFmtId="39" fontId="6" fillId="2" borderId="1" xfId="1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3" fontId="15" fillId="2" borderId="1" xfId="13" applyNumberFormat="1" applyFont="1" applyFill="1" applyBorder="1" applyAlignment="1">
      <alignment horizontal="center" vertical="center" wrapText="1"/>
    </xf>
    <xf numFmtId="3" fontId="15" fillId="2" borderId="10" xfId="13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3" fontId="16" fillId="2" borderId="1" xfId="0" applyNumberFormat="1" applyFont="1" applyFill="1" applyBorder="1" applyAlignment="1">
      <alignment horizontal="center" vertical="center"/>
    </xf>
    <xf numFmtId="3" fontId="15" fillId="2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4" fontId="19" fillId="2" borderId="11" xfId="0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/>
    </xf>
    <xf numFmtId="0" fontId="16" fillId="2" borderId="1" xfId="3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left" vertical="top" wrapText="1"/>
    </xf>
    <xf numFmtId="1" fontId="16" fillId="2" borderId="1" xfId="0" applyNumberFormat="1" applyFont="1" applyFill="1" applyBorder="1" applyAlignment="1">
      <alignment horizontal="center" vertical="center"/>
    </xf>
    <xf numFmtId="165" fontId="16" fillId="2" borderId="1" xfId="4" applyNumberFormat="1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4" fontId="16" fillId="2" borderId="6" xfId="0" applyNumberFormat="1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 wrapText="1"/>
    </xf>
    <xf numFmtId="4" fontId="13" fillId="4" borderId="1" xfId="0" applyNumberFormat="1" applyFont="1" applyFill="1" applyBorder="1" applyAlignment="1">
      <alignment horizontal="center" vertical="center" wrapText="1"/>
    </xf>
    <xf numFmtId="1" fontId="13" fillId="4" borderId="1" xfId="0" applyNumberFormat="1" applyFont="1" applyFill="1" applyBorder="1" applyAlignment="1">
      <alignment horizontal="center" vertical="center"/>
    </xf>
    <xf numFmtId="165" fontId="13" fillId="4" borderId="1" xfId="4" applyNumberFormat="1" applyFont="1" applyFill="1" applyBorder="1" applyAlignment="1">
      <alignment horizontal="center" vertical="center"/>
    </xf>
    <xf numFmtId="3" fontId="6" fillId="4" borderId="1" xfId="13" applyNumberFormat="1" applyFont="1" applyFill="1" applyBorder="1" applyAlignment="1">
      <alignment horizontal="center" vertical="center" wrapText="1"/>
    </xf>
    <xf numFmtId="3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13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39" fontId="6" fillId="4" borderId="1" xfId="1" applyNumberFormat="1" applyFont="1" applyFill="1" applyBorder="1" applyAlignment="1">
      <alignment horizontal="center" vertical="center"/>
    </xf>
    <xf numFmtId="4" fontId="16" fillId="4" borderId="1" xfId="0" applyNumberFormat="1" applyFont="1" applyFill="1" applyBorder="1" applyAlignment="1">
      <alignment horizontal="center" vertical="center" wrapText="1"/>
    </xf>
    <xf numFmtId="3" fontId="15" fillId="4" borderId="10" xfId="13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4" fontId="16" fillId="4" borderId="1" xfId="0" applyNumberFormat="1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0" fontId="6" fillId="4" borderId="0" xfId="0" applyFont="1" applyFill="1"/>
    <xf numFmtId="0" fontId="15" fillId="4" borderId="1" xfId="0" applyFont="1" applyFill="1" applyBorder="1" applyAlignment="1">
      <alignment horizontal="center" vertical="center" wrapText="1"/>
    </xf>
    <xf numFmtId="3" fontId="16" fillId="4" borderId="1" xfId="19" applyNumberFormat="1" applyFont="1" applyFill="1" applyBorder="1" applyAlignment="1">
      <alignment horizontal="center" vertical="center" wrapText="1"/>
    </xf>
    <xf numFmtId="17" fontId="15" fillId="4" borderId="1" xfId="0" applyNumberFormat="1" applyFont="1" applyFill="1" applyBorder="1" applyAlignment="1">
      <alignment horizontal="center" vertical="center" wrapText="1"/>
    </xf>
    <xf numFmtId="164" fontId="16" fillId="4" borderId="1" xfId="1" applyNumberFormat="1" applyFont="1" applyFill="1" applyBorder="1" applyAlignment="1">
      <alignment horizontal="center" vertical="center"/>
    </xf>
    <xf numFmtId="3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4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left" vertical="center" wrapText="1"/>
    </xf>
    <xf numFmtId="49" fontId="10" fillId="2" borderId="7" xfId="0" applyNumberFormat="1" applyFont="1" applyFill="1" applyBorder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49" fontId="10" fillId="2" borderId="9" xfId="0" applyNumberFormat="1" applyFont="1" applyFill="1" applyBorder="1" applyAlignment="1">
      <alignment horizontal="center" vertical="center" wrapText="1"/>
    </xf>
  </cellXfs>
  <cellStyles count="23">
    <cellStyle name="Normal 2" xfId="11"/>
    <cellStyle name="Normal 2 5" xfId="6"/>
    <cellStyle name="Normal 3" xfId="10"/>
    <cellStyle name="Normal 4 2" xfId="3"/>
    <cellStyle name="Normal 4 2 2 3" xfId="21"/>
    <cellStyle name="Обычный" xfId="0" builtinId="0"/>
    <cellStyle name="Обычный 12" xfId="2"/>
    <cellStyle name="Обычный 12 2" xfId="12"/>
    <cellStyle name="Обычный 12 3" xfId="19"/>
    <cellStyle name="Обычный 15" xfId="14"/>
    <cellStyle name="Обычный 15 2" xfId="20"/>
    <cellStyle name="Обычный 2" xfId="18"/>
    <cellStyle name="Обычный 2 2 5" xfId="7"/>
    <cellStyle name="Обычный 2 6" xfId="5"/>
    <cellStyle name="Обычный 4 2" xfId="16"/>
    <cellStyle name="Финансовый" xfId="1" builtinId="3"/>
    <cellStyle name="Финансовый 10" xfId="4"/>
    <cellStyle name="Финансовый 10 2" xfId="8"/>
    <cellStyle name="Финансовый 12" xfId="15"/>
    <cellStyle name="Финансовый 2" xfId="17"/>
    <cellStyle name="Финансовый 3" xfId="22"/>
    <cellStyle name="Финансовый 7" xfId="13"/>
    <cellStyle name="Хороший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XFD108"/>
  <sheetViews>
    <sheetView tabSelected="1" zoomScaleNormal="100" workbookViewId="0">
      <pane ySplit="7" topLeftCell="A103" activePane="bottomLeft" state="frozen"/>
      <selection pane="bottomLeft" activeCell="D114" sqref="D114"/>
    </sheetView>
  </sheetViews>
  <sheetFormatPr defaultRowHeight="15" x14ac:dyDescent="0.25"/>
  <cols>
    <col min="1" max="1" width="5" style="2" customWidth="1"/>
    <col min="2" max="2" width="46.140625" style="8" customWidth="1"/>
    <col min="3" max="3" width="20.5703125" style="2" customWidth="1"/>
    <col min="4" max="4" width="97.28515625" style="6" customWidth="1"/>
    <col min="5" max="5" width="14.5703125" style="2" customWidth="1"/>
    <col min="6" max="6" width="19.5703125" style="2" customWidth="1"/>
    <col min="7" max="7" width="17.42578125" style="10" customWidth="1"/>
    <col min="8" max="8" width="23.7109375" style="10" customWidth="1"/>
    <col min="9" max="9" width="20.5703125" style="2" customWidth="1"/>
    <col min="10" max="10" width="18.5703125" style="2" customWidth="1"/>
    <col min="11" max="16384" width="9.140625" style="2"/>
  </cols>
  <sheetData>
    <row r="3" spans="1:10" x14ac:dyDescent="0.25">
      <c r="A3" s="80" t="s">
        <v>29</v>
      </c>
      <c r="B3" s="80"/>
      <c r="C3" s="80"/>
      <c r="D3" s="80"/>
      <c r="E3" s="80"/>
      <c r="F3" s="80"/>
      <c r="G3" s="80"/>
      <c r="H3" s="80"/>
      <c r="I3" s="80"/>
    </row>
    <row r="4" spans="1:10" x14ac:dyDescent="0.25">
      <c r="A4" s="80" t="s">
        <v>20</v>
      </c>
      <c r="B4" s="80"/>
      <c r="C4" s="80"/>
      <c r="D4" s="80"/>
      <c r="E4" s="80"/>
      <c r="F4" s="80"/>
      <c r="G4" s="80"/>
      <c r="H4" s="80"/>
      <c r="I4" s="80"/>
    </row>
    <row r="5" spans="1:10" x14ac:dyDescent="0.25">
      <c r="A5" s="3" t="s">
        <v>0</v>
      </c>
      <c r="D5" s="84" t="s">
        <v>228</v>
      </c>
      <c r="E5" s="84"/>
    </row>
    <row r="6" spans="1:10" x14ac:dyDescent="0.25">
      <c r="A6" s="3"/>
      <c r="D6" s="4"/>
      <c r="E6" s="4"/>
    </row>
    <row r="7" spans="1:10" ht="71.25" x14ac:dyDescent="0.25">
      <c r="A7" s="14" t="s">
        <v>1</v>
      </c>
      <c r="B7" s="14" t="s">
        <v>2</v>
      </c>
      <c r="C7" s="14" t="s">
        <v>3</v>
      </c>
      <c r="D7" s="14" t="s">
        <v>4</v>
      </c>
      <c r="E7" s="14" t="s">
        <v>5</v>
      </c>
      <c r="F7" s="14" t="s">
        <v>6</v>
      </c>
      <c r="G7" s="11" t="s">
        <v>16</v>
      </c>
      <c r="H7" s="11" t="s">
        <v>7</v>
      </c>
      <c r="I7" s="14" t="s">
        <v>8</v>
      </c>
      <c r="J7" s="14" t="s">
        <v>18</v>
      </c>
    </row>
    <row r="8" spans="1:10" x14ac:dyDescent="0.25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  <c r="J8" s="16">
        <v>10</v>
      </c>
    </row>
    <row r="9" spans="1:10" x14ac:dyDescent="0.25">
      <c r="A9" s="86" t="s">
        <v>19</v>
      </c>
      <c r="B9" s="87"/>
      <c r="C9" s="87"/>
      <c r="D9" s="87"/>
      <c r="E9" s="87"/>
      <c r="F9" s="87"/>
      <c r="G9" s="87"/>
      <c r="H9" s="87"/>
      <c r="I9" s="87"/>
      <c r="J9" s="88"/>
    </row>
    <row r="10" spans="1:10" s="7" customFormat="1" ht="15.75" customHeight="1" x14ac:dyDescent="0.25">
      <c r="A10" s="85" t="s">
        <v>9</v>
      </c>
      <c r="B10" s="85"/>
      <c r="C10" s="85"/>
      <c r="D10" s="85"/>
      <c r="E10" s="85"/>
      <c r="F10" s="85"/>
      <c r="G10" s="85"/>
      <c r="H10" s="85"/>
      <c r="I10" s="85"/>
      <c r="J10" s="85"/>
    </row>
    <row r="11" spans="1:10" s="27" customFormat="1" ht="51.75" customHeight="1" x14ac:dyDescent="0.25">
      <c r="A11" s="1">
        <v>1</v>
      </c>
      <c r="B11" s="24" t="s">
        <v>43</v>
      </c>
      <c r="C11" s="25" t="s">
        <v>34</v>
      </c>
      <c r="D11" s="24" t="s">
        <v>45</v>
      </c>
      <c r="E11" s="23">
        <v>400</v>
      </c>
      <c r="F11" s="24" t="s">
        <v>44</v>
      </c>
      <c r="G11" s="26">
        <v>7142.86</v>
      </c>
      <c r="H11" s="13">
        <f>E11*G11</f>
        <v>2857144</v>
      </c>
      <c r="I11" s="23" t="s">
        <v>17</v>
      </c>
      <c r="J11" s="1" t="s">
        <v>24</v>
      </c>
    </row>
    <row r="12" spans="1:10" s="27" customFormat="1" ht="48" customHeight="1" x14ac:dyDescent="0.25">
      <c r="A12" s="1">
        <v>2</v>
      </c>
      <c r="B12" s="24" t="s">
        <v>33</v>
      </c>
      <c r="C12" s="25" t="s">
        <v>34</v>
      </c>
      <c r="D12" s="24" t="s">
        <v>35</v>
      </c>
      <c r="E12" s="28">
        <v>9900</v>
      </c>
      <c r="F12" s="24" t="s">
        <v>36</v>
      </c>
      <c r="G12" s="26">
        <v>151.44</v>
      </c>
      <c r="H12" s="13">
        <f t="shared" ref="H12:H15" si="0">E12*G12</f>
        <v>1499256</v>
      </c>
      <c r="I12" s="23" t="s">
        <v>17</v>
      </c>
      <c r="J12" s="1" t="s">
        <v>24</v>
      </c>
    </row>
    <row r="13" spans="1:10" s="27" customFormat="1" ht="51.75" customHeight="1" x14ac:dyDescent="0.25">
      <c r="A13" s="1">
        <v>3</v>
      </c>
      <c r="B13" s="24" t="s">
        <v>37</v>
      </c>
      <c r="C13" s="25" t="s">
        <v>34</v>
      </c>
      <c r="D13" s="24" t="s">
        <v>38</v>
      </c>
      <c r="E13" s="28">
        <v>1</v>
      </c>
      <c r="F13" s="24" t="s">
        <v>39</v>
      </c>
      <c r="G13" s="26">
        <v>963907</v>
      </c>
      <c r="H13" s="13">
        <f t="shared" si="0"/>
        <v>963907</v>
      </c>
      <c r="I13" s="23" t="s">
        <v>17</v>
      </c>
      <c r="J13" s="1" t="s">
        <v>24</v>
      </c>
    </row>
    <row r="14" spans="1:10" s="27" customFormat="1" ht="51.75" customHeight="1" x14ac:dyDescent="0.25">
      <c r="A14" s="1">
        <v>4</v>
      </c>
      <c r="B14" s="24" t="s">
        <v>40</v>
      </c>
      <c r="C14" s="25" t="s">
        <v>34</v>
      </c>
      <c r="D14" s="24" t="s">
        <v>38</v>
      </c>
      <c r="E14" s="28">
        <v>1</v>
      </c>
      <c r="F14" s="24" t="s">
        <v>39</v>
      </c>
      <c r="G14" s="26">
        <v>2376393</v>
      </c>
      <c r="H14" s="13">
        <f t="shared" si="0"/>
        <v>2376393</v>
      </c>
      <c r="I14" s="23" t="s">
        <v>17</v>
      </c>
      <c r="J14" s="1" t="s">
        <v>24</v>
      </c>
    </row>
    <row r="15" spans="1:10" s="27" customFormat="1" ht="51.75" customHeight="1" x14ac:dyDescent="0.25">
      <c r="A15" s="1">
        <v>5</v>
      </c>
      <c r="B15" s="24" t="s">
        <v>41</v>
      </c>
      <c r="C15" s="25" t="s">
        <v>34</v>
      </c>
      <c r="D15" s="24" t="s">
        <v>38</v>
      </c>
      <c r="E15" s="28">
        <v>1</v>
      </c>
      <c r="F15" s="24" t="s">
        <v>39</v>
      </c>
      <c r="G15" s="26">
        <v>521065</v>
      </c>
      <c r="H15" s="13">
        <f t="shared" si="0"/>
        <v>521065</v>
      </c>
      <c r="I15" s="23" t="s">
        <v>17</v>
      </c>
      <c r="J15" s="1" t="s">
        <v>24</v>
      </c>
    </row>
    <row r="16" spans="1:10" s="27" customFormat="1" ht="51.75" customHeight="1" x14ac:dyDescent="0.25">
      <c r="A16" s="1">
        <v>6</v>
      </c>
      <c r="B16" s="24" t="s">
        <v>42</v>
      </c>
      <c r="C16" s="25" t="s">
        <v>34</v>
      </c>
      <c r="D16" s="24" t="s">
        <v>38</v>
      </c>
      <c r="E16" s="28">
        <v>1</v>
      </c>
      <c r="F16" s="24" t="s">
        <v>39</v>
      </c>
      <c r="G16" s="26">
        <v>135800</v>
      </c>
      <c r="H16" s="13">
        <f t="shared" ref="H16" si="1">E16*G16</f>
        <v>135800</v>
      </c>
      <c r="I16" s="23" t="s">
        <v>17</v>
      </c>
      <c r="J16" s="1" t="s">
        <v>24</v>
      </c>
    </row>
    <row r="17" spans="1:10" s="27" customFormat="1" ht="93.75" customHeight="1" x14ac:dyDescent="0.25">
      <c r="A17" s="1">
        <v>7</v>
      </c>
      <c r="B17" s="24" t="s">
        <v>52</v>
      </c>
      <c r="C17" s="25" t="s">
        <v>34</v>
      </c>
      <c r="D17" s="24" t="s">
        <v>53</v>
      </c>
      <c r="E17" s="28">
        <v>1</v>
      </c>
      <c r="F17" s="24" t="s">
        <v>39</v>
      </c>
      <c r="G17" s="26">
        <v>583605</v>
      </c>
      <c r="H17" s="13">
        <f t="shared" ref="H17" si="2">E17*G17</f>
        <v>583605</v>
      </c>
      <c r="I17" s="23" t="s">
        <v>17</v>
      </c>
      <c r="J17" s="1" t="s">
        <v>24</v>
      </c>
    </row>
    <row r="18" spans="1:10" s="27" customFormat="1" ht="93.75" customHeight="1" x14ac:dyDescent="0.25">
      <c r="A18" s="1">
        <v>8</v>
      </c>
      <c r="B18" s="24" t="s">
        <v>54</v>
      </c>
      <c r="C18" s="25" t="s">
        <v>34</v>
      </c>
      <c r="D18" s="24" t="s">
        <v>53</v>
      </c>
      <c r="E18" s="28">
        <v>1</v>
      </c>
      <c r="F18" s="24" t="s">
        <v>39</v>
      </c>
      <c r="G18" s="26">
        <v>1370215</v>
      </c>
      <c r="H18" s="13">
        <f t="shared" ref="H18" si="3">E18*G18</f>
        <v>1370215</v>
      </c>
      <c r="I18" s="23" t="s">
        <v>17</v>
      </c>
      <c r="J18" s="1" t="s">
        <v>24</v>
      </c>
    </row>
    <row r="19" spans="1:10" s="27" customFormat="1" ht="93.75" customHeight="1" x14ac:dyDescent="0.25">
      <c r="A19" s="1">
        <v>9</v>
      </c>
      <c r="B19" s="24" t="s">
        <v>55</v>
      </c>
      <c r="C19" s="25" t="s">
        <v>34</v>
      </c>
      <c r="D19" s="24" t="s">
        <v>53</v>
      </c>
      <c r="E19" s="28">
        <v>1</v>
      </c>
      <c r="F19" s="24" t="s">
        <v>39</v>
      </c>
      <c r="G19" s="26">
        <v>2097548</v>
      </c>
      <c r="H19" s="13">
        <f t="shared" ref="H19" si="4">E19*G19</f>
        <v>2097548</v>
      </c>
      <c r="I19" s="23" t="s">
        <v>17</v>
      </c>
      <c r="J19" s="1" t="s">
        <v>24</v>
      </c>
    </row>
    <row r="20" spans="1:10" ht="45" x14ac:dyDescent="0.25">
      <c r="A20" s="29">
        <v>10</v>
      </c>
      <c r="B20" s="24" t="s">
        <v>56</v>
      </c>
      <c r="C20" s="25" t="s">
        <v>34</v>
      </c>
      <c r="D20" s="30" t="s">
        <v>57</v>
      </c>
      <c r="E20" s="8">
        <v>1</v>
      </c>
      <c r="F20" s="23" t="s">
        <v>39</v>
      </c>
      <c r="G20" s="31">
        <v>1322625</v>
      </c>
      <c r="H20" s="31">
        <f>G20*E20</f>
        <v>1322625</v>
      </c>
      <c r="I20" s="23" t="s">
        <v>17</v>
      </c>
      <c r="J20" s="23" t="s">
        <v>51</v>
      </c>
    </row>
    <row r="21" spans="1:10" ht="45" x14ac:dyDescent="0.25">
      <c r="A21" s="29">
        <v>11</v>
      </c>
      <c r="B21" s="24" t="s">
        <v>60</v>
      </c>
      <c r="C21" s="25" t="s">
        <v>34</v>
      </c>
      <c r="D21" s="30" t="s">
        <v>61</v>
      </c>
      <c r="E21" s="23">
        <v>1</v>
      </c>
      <c r="F21" s="23" t="s">
        <v>39</v>
      </c>
      <c r="G21" s="31">
        <v>2929238</v>
      </c>
      <c r="H21" s="31">
        <f>G21</f>
        <v>2929238</v>
      </c>
      <c r="I21" s="23" t="s">
        <v>17</v>
      </c>
      <c r="J21" s="23" t="s">
        <v>51</v>
      </c>
    </row>
    <row r="22" spans="1:10" ht="45" x14ac:dyDescent="0.25">
      <c r="A22" s="29">
        <v>12</v>
      </c>
      <c r="B22" s="24" t="s">
        <v>65</v>
      </c>
      <c r="C22" s="25" t="s">
        <v>34</v>
      </c>
      <c r="D22" s="30" t="s">
        <v>66</v>
      </c>
      <c r="E22" s="23">
        <v>1</v>
      </c>
      <c r="F22" s="23" t="s">
        <v>39</v>
      </c>
      <c r="G22" s="31">
        <v>2812178.6</v>
      </c>
      <c r="H22" s="31">
        <f>G22</f>
        <v>2812178.6</v>
      </c>
      <c r="I22" s="23" t="s">
        <v>17</v>
      </c>
      <c r="J22" s="23" t="s">
        <v>51</v>
      </c>
    </row>
    <row r="23" spans="1:10" ht="45" x14ac:dyDescent="0.25">
      <c r="A23" s="29">
        <v>13</v>
      </c>
      <c r="B23" s="24" t="s">
        <v>67</v>
      </c>
      <c r="C23" s="25" t="s">
        <v>34</v>
      </c>
      <c r="D23" s="30" t="s">
        <v>66</v>
      </c>
      <c r="E23" s="23">
        <v>1</v>
      </c>
      <c r="F23" s="23" t="s">
        <v>39</v>
      </c>
      <c r="G23" s="31">
        <v>853767</v>
      </c>
      <c r="H23" s="31">
        <f>G23</f>
        <v>853767</v>
      </c>
      <c r="I23" s="23" t="s">
        <v>17</v>
      </c>
      <c r="J23" s="23" t="s">
        <v>51</v>
      </c>
    </row>
    <row r="24" spans="1:10" ht="45" x14ac:dyDescent="0.25">
      <c r="A24" s="29">
        <v>14</v>
      </c>
      <c r="B24" s="24" t="s">
        <v>68</v>
      </c>
      <c r="C24" s="25" t="s">
        <v>34</v>
      </c>
      <c r="D24" s="30" t="s">
        <v>66</v>
      </c>
      <c r="E24" s="23">
        <v>1</v>
      </c>
      <c r="F24" s="23" t="s">
        <v>39</v>
      </c>
      <c r="G24" s="31">
        <v>2010000</v>
      </c>
      <c r="H24" s="31">
        <f>G24</f>
        <v>2010000</v>
      </c>
      <c r="I24" s="23" t="s">
        <v>17</v>
      </c>
      <c r="J24" s="23" t="s">
        <v>51</v>
      </c>
    </row>
    <row r="25" spans="1:10" ht="60" x14ac:dyDescent="0.25">
      <c r="A25" s="29">
        <v>15</v>
      </c>
      <c r="B25" s="24" t="s">
        <v>73</v>
      </c>
      <c r="C25" s="25" t="s">
        <v>34</v>
      </c>
      <c r="D25" s="30" t="s">
        <v>74</v>
      </c>
      <c r="E25" s="23">
        <v>1</v>
      </c>
      <c r="F25" s="23" t="s">
        <v>39</v>
      </c>
      <c r="G25" s="31">
        <v>373523.64</v>
      </c>
      <c r="H25" s="31">
        <f t="shared" ref="H25:H30" si="5">G25*E25</f>
        <v>373523.64</v>
      </c>
      <c r="I25" s="23" t="s">
        <v>17</v>
      </c>
      <c r="J25" s="23" t="s">
        <v>72</v>
      </c>
    </row>
    <row r="26" spans="1:10" ht="60" x14ac:dyDescent="0.25">
      <c r="A26" s="29">
        <v>16</v>
      </c>
      <c r="B26" s="24" t="s">
        <v>75</v>
      </c>
      <c r="C26" s="25" t="s">
        <v>31</v>
      </c>
      <c r="D26" s="30" t="s">
        <v>76</v>
      </c>
      <c r="E26" s="23">
        <v>1</v>
      </c>
      <c r="F26" s="23" t="s">
        <v>77</v>
      </c>
      <c r="G26" s="31">
        <v>883928.57</v>
      </c>
      <c r="H26" s="31">
        <f t="shared" si="5"/>
        <v>883928.57</v>
      </c>
      <c r="I26" s="23" t="s">
        <v>17</v>
      </c>
      <c r="J26" s="23" t="s">
        <v>72</v>
      </c>
    </row>
    <row r="27" spans="1:10" ht="45" x14ac:dyDescent="0.25">
      <c r="A27" s="29">
        <v>17</v>
      </c>
      <c r="B27" s="24" t="s">
        <v>78</v>
      </c>
      <c r="C27" s="25" t="s">
        <v>34</v>
      </c>
      <c r="D27" s="30" t="s">
        <v>79</v>
      </c>
      <c r="E27" s="23">
        <v>1</v>
      </c>
      <c r="F27" s="23" t="s">
        <v>39</v>
      </c>
      <c r="G27" s="31">
        <v>137885</v>
      </c>
      <c r="H27" s="31">
        <f t="shared" si="5"/>
        <v>137885</v>
      </c>
      <c r="I27" s="23" t="s">
        <v>17</v>
      </c>
      <c r="J27" s="23" t="s">
        <v>72</v>
      </c>
    </row>
    <row r="28" spans="1:10" ht="30" x14ac:dyDescent="0.25">
      <c r="A28" s="29">
        <v>18</v>
      </c>
      <c r="B28" s="24" t="s">
        <v>80</v>
      </c>
      <c r="C28" s="25" t="s">
        <v>81</v>
      </c>
      <c r="D28" s="30" t="s">
        <v>83</v>
      </c>
      <c r="E28" s="23">
        <v>1</v>
      </c>
      <c r="F28" s="23" t="s">
        <v>39</v>
      </c>
      <c r="G28" s="31">
        <v>17491071.420000002</v>
      </c>
      <c r="H28" s="31">
        <f t="shared" si="5"/>
        <v>17491071.420000002</v>
      </c>
      <c r="I28" s="23" t="s">
        <v>82</v>
      </c>
      <c r="J28" s="23" t="s">
        <v>72</v>
      </c>
    </row>
    <row r="29" spans="1:10" ht="60" x14ac:dyDescent="0.25">
      <c r="A29" s="29">
        <v>19</v>
      </c>
      <c r="B29" s="24" t="s">
        <v>84</v>
      </c>
      <c r="C29" s="25" t="s">
        <v>34</v>
      </c>
      <c r="D29" s="30" t="s">
        <v>85</v>
      </c>
      <c r="E29" s="23">
        <v>1</v>
      </c>
      <c r="F29" s="23" t="s">
        <v>39</v>
      </c>
      <c r="G29" s="31">
        <v>145530</v>
      </c>
      <c r="H29" s="31">
        <f t="shared" si="5"/>
        <v>145530</v>
      </c>
      <c r="I29" s="23" t="s">
        <v>17</v>
      </c>
      <c r="J29" s="23" t="s">
        <v>72</v>
      </c>
    </row>
    <row r="30" spans="1:10" ht="90" x14ac:dyDescent="0.25">
      <c r="A30" s="29">
        <v>20</v>
      </c>
      <c r="B30" s="24" t="s">
        <v>86</v>
      </c>
      <c r="C30" s="25" t="s">
        <v>47</v>
      </c>
      <c r="D30" s="30" t="s">
        <v>94</v>
      </c>
      <c r="E30" s="23">
        <v>2</v>
      </c>
      <c r="F30" s="23" t="s">
        <v>77</v>
      </c>
      <c r="G30" s="31">
        <v>85212.5</v>
      </c>
      <c r="H30" s="31">
        <f t="shared" si="5"/>
        <v>170425</v>
      </c>
      <c r="I30" s="23" t="s">
        <v>17</v>
      </c>
      <c r="J30" s="23" t="s">
        <v>72</v>
      </c>
    </row>
    <row r="31" spans="1:10" ht="30" x14ac:dyDescent="0.25">
      <c r="A31" s="29">
        <v>21</v>
      </c>
      <c r="B31" s="24" t="s">
        <v>87</v>
      </c>
      <c r="C31" s="25" t="s">
        <v>47</v>
      </c>
      <c r="D31" s="30" t="s">
        <v>95</v>
      </c>
      <c r="E31" s="32">
        <v>5</v>
      </c>
      <c r="F31" s="32" t="s">
        <v>77</v>
      </c>
      <c r="G31" s="33">
        <v>2107</v>
      </c>
      <c r="H31" s="33">
        <f t="shared" ref="H31:H35" si="6">G31*E31</f>
        <v>10535</v>
      </c>
      <c r="I31" s="32" t="s">
        <v>17</v>
      </c>
      <c r="J31" s="34" t="s">
        <v>72</v>
      </c>
    </row>
    <row r="32" spans="1:10" ht="45" x14ac:dyDescent="0.25">
      <c r="A32" s="29">
        <v>22</v>
      </c>
      <c r="B32" s="24" t="s">
        <v>88</v>
      </c>
      <c r="C32" s="25" t="s">
        <v>47</v>
      </c>
      <c r="D32" s="30" t="s">
        <v>96</v>
      </c>
      <c r="E32" s="32">
        <v>3</v>
      </c>
      <c r="F32" s="32" t="s">
        <v>77</v>
      </c>
      <c r="G32" s="33">
        <v>1501.5</v>
      </c>
      <c r="H32" s="33">
        <f t="shared" si="6"/>
        <v>4504.5</v>
      </c>
      <c r="I32" s="32" t="s">
        <v>17</v>
      </c>
      <c r="J32" s="34" t="s">
        <v>72</v>
      </c>
    </row>
    <row r="33" spans="1:10" ht="45" x14ac:dyDescent="0.25">
      <c r="A33" s="35">
        <v>23</v>
      </c>
      <c r="B33" s="24" t="s">
        <v>89</v>
      </c>
      <c r="C33" s="25" t="s">
        <v>47</v>
      </c>
      <c r="D33" s="30" t="s">
        <v>97</v>
      </c>
      <c r="E33" s="32">
        <v>6</v>
      </c>
      <c r="F33" s="32" t="s">
        <v>77</v>
      </c>
      <c r="G33" s="33">
        <v>4180</v>
      </c>
      <c r="H33" s="33">
        <f>G33*E33</f>
        <v>25080</v>
      </c>
      <c r="I33" s="32" t="s">
        <v>17</v>
      </c>
      <c r="J33" s="34" t="s">
        <v>72</v>
      </c>
    </row>
    <row r="34" spans="1:10" ht="45" x14ac:dyDescent="0.25">
      <c r="A34" s="29">
        <v>24</v>
      </c>
      <c r="B34" s="24" t="s">
        <v>100</v>
      </c>
      <c r="C34" s="25" t="s">
        <v>47</v>
      </c>
      <c r="D34" s="30" t="s">
        <v>98</v>
      </c>
      <c r="E34" s="32">
        <v>8</v>
      </c>
      <c r="F34" s="32" t="s">
        <v>77</v>
      </c>
      <c r="G34" s="33">
        <v>416.5</v>
      </c>
      <c r="H34" s="33">
        <f t="shared" si="6"/>
        <v>3332</v>
      </c>
      <c r="I34" s="32" t="s">
        <v>17</v>
      </c>
      <c r="J34" s="34" t="s">
        <v>72</v>
      </c>
    </row>
    <row r="35" spans="1:10" ht="60" x14ac:dyDescent="0.25">
      <c r="A35" s="29">
        <v>25</v>
      </c>
      <c r="B35" s="24" t="s">
        <v>90</v>
      </c>
      <c r="C35" s="25" t="s">
        <v>47</v>
      </c>
      <c r="D35" s="30" t="s">
        <v>99</v>
      </c>
      <c r="E35" s="32">
        <v>5</v>
      </c>
      <c r="F35" s="32" t="s">
        <v>77</v>
      </c>
      <c r="G35" s="33">
        <v>1886.5</v>
      </c>
      <c r="H35" s="33">
        <f t="shared" si="6"/>
        <v>9432.5</v>
      </c>
      <c r="I35" s="32" t="s">
        <v>17</v>
      </c>
      <c r="J35" s="34" t="s">
        <v>72</v>
      </c>
    </row>
    <row r="36" spans="1:10" ht="30" x14ac:dyDescent="0.25">
      <c r="A36" s="35">
        <v>26</v>
      </c>
      <c r="B36" s="24" t="s">
        <v>91</v>
      </c>
      <c r="C36" s="25" t="s">
        <v>47</v>
      </c>
      <c r="D36" s="30" t="s">
        <v>117</v>
      </c>
      <c r="E36" s="32">
        <v>3</v>
      </c>
      <c r="F36" s="32" t="s">
        <v>77</v>
      </c>
      <c r="G36" s="33">
        <v>5168.3329999999996</v>
      </c>
      <c r="H36" s="33">
        <v>15504.999</v>
      </c>
      <c r="I36" s="32" t="s">
        <v>17</v>
      </c>
      <c r="J36" s="34" t="s">
        <v>116</v>
      </c>
    </row>
    <row r="37" spans="1:10" ht="120" x14ac:dyDescent="0.25">
      <c r="A37" s="29">
        <v>27</v>
      </c>
      <c r="B37" s="24" t="s">
        <v>92</v>
      </c>
      <c r="C37" s="25" t="s">
        <v>47</v>
      </c>
      <c r="D37" s="30" t="s">
        <v>118</v>
      </c>
      <c r="E37" s="32">
        <v>4</v>
      </c>
      <c r="F37" s="32" t="s">
        <v>77</v>
      </c>
      <c r="G37" s="33">
        <v>4515</v>
      </c>
      <c r="H37" s="33">
        <v>18060</v>
      </c>
      <c r="I37" s="32" t="s">
        <v>17</v>
      </c>
      <c r="J37" s="34" t="s">
        <v>116</v>
      </c>
    </row>
    <row r="38" spans="1:10" ht="90" x14ac:dyDescent="0.25">
      <c r="A38" s="35">
        <v>28</v>
      </c>
      <c r="B38" s="24" t="s">
        <v>93</v>
      </c>
      <c r="C38" s="25" t="s">
        <v>47</v>
      </c>
      <c r="D38" s="30" t="s">
        <v>119</v>
      </c>
      <c r="E38" s="32">
        <v>4</v>
      </c>
      <c r="F38" s="32" t="s">
        <v>77</v>
      </c>
      <c r="G38" s="33">
        <v>17056.75</v>
      </c>
      <c r="H38" s="33">
        <v>68227</v>
      </c>
      <c r="I38" s="32" t="s">
        <v>17</v>
      </c>
      <c r="J38" s="34" t="s">
        <v>116</v>
      </c>
    </row>
    <row r="39" spans="1:10" ht="45" x14ac:dyDescent="0.25">
      <c r="A39" s="29">
        <v>29</v>
      </c>
      <c r="B39" s="24" t="s">
        <v>102</v>
      </c>
      <c r="C39" s="25" t="s">
        <v>81</v>
      </c>
      <c r="D39" s="30" t="s">
        <v>154</v>
      </c>
      <c r="E39" s="23">
        <v>1</v>
      </c>
      <c r="F39" s="23" t="s">
        <v>39</v>
      </c>
      <c r="G39" s="31">
        <v>27935000</v>
      </c>
      <c r="H39" s="33">
        <f>G39*E39</f>
        <v>27935000</v>
      </c>
      <c r="I39" s="23" t="s">
        <v>82</v>
      </c>
      <c r="J39" s="23" t="s">
        <v>131</v>
      </c>
    </row>
    <row r="40" spans="1:10" ht="30" x14ac:dyDescent="0.25">
      <c r="A40" s="35">
        <v>30</v>
      </c>
      <c r="B40" s="24" t="s">
        <v>101</v>
      </c>
      <c r="C40" s="25" t="s">
        <v>47</v>
      </c>
      <c r="D40" s="30" t="s">
        <v>109</v>
      </c>
      <c r="E40" s="32">
        <v>1</v>
      </c>
      <c r="F40" s="32" t="s">
        <v>77</v>
      </c>
      <c r="G40" s="33">
        <v>34390</v>
      </c>
      <c r="H40" s="33"/>
      <c r="I40" s="32" t="s">
        <v>17</v>
      </c>
      <c r="J40" s="34" t="s">
        <v>71</v>
      </c>
    </row>
    <row r="41" spans="1:10" ht="30" x14ac:dyDescent="0.25">
      <c r="A41" s="29">
        <v>31</v>
      </c>
      <c r="B41" s="24" t="s">
        <v>103</v>
      </c>
      <c r="C41" s="25" t="s">
        <v>47</v>
      </c>
      <c r="D41" s="30" t="s">
        <v>109</v>
      </c>
      <c r="E41" s="32">
        <v>3</v>
      </c>
      <c r="F41" s="32" t="s">
        <v>77</v>
      </c>
      <c r="G41" s="33">
        <v>3835.84</v>
      </c>
      <c r="H41" s="33"/>
      <c r="I41" s="32" t="s">
        <v>17</v>
      </c>
      <c r="J41" s="34" t="s">
        <v>71</v>
      </c>
    </row>
    <row r="42" spans="1:10" ht="30" x14ac:dyDescent="0.25">
      <c r="A42" s="35">
        <v>32</v>
      </c>
      <c r="B42" s="24" t="s">
        <v>104</v>
      </c>
      <c r="C42" s="25" t="s">
        <v>47</v>
      </c>
      <c r="D42" s="30" t="s">
        <v>109</v>
      </c>
      <c r="E42" s="32">
        <v>3</v>
      </c>
      <c r="F42" s="32" t="s">
        <v>77</v>
      </c>
      <c r="G42" s="33">
        <v>2405.84</v>
      </c>
      <c r="H42" s="33"/>
      <c r="I42" s="32" t="s">
        <v>17</v>
      </c>
      <c r="J42" s="34" t="s">
        <v>71</v>
      </c>
    </row>
    <row r="43" spans="1:10" ht="30" x14ac:dyDescent="0.25">
      <c r="A43" s="29">
        <v>33</v>
      </c>
      <c r="B43" s="24" t="s">
        <v>105</v>
      </c>
      <c r="C43" s="25" t="s">
        <v>47</v>
      </c>
      <c r="D43" s="30" t="s">
        <v>109</v>
      </c>
      <c r="E43" s="32">
        <v>1</v>
      </c>
      <c r="F43" s="32" t="s">
        <v>77</v>
      </c>
      <c r="G43" s="33">
        <f>9214+2700</f>
        <v>11914</v>
      </c>
      <c r="H43" s="33"/>
      <c r="I43" s="32" t="s">
        <v>17</v>
      </c>
      <c r="J43" s="34" t="s">
        <v>71</v>
      </c>
    </row>
    <row r="44" spans="1:10" ht="30" x14ac:dyDescent="0.25">
      <c r="A44" s="35">
        <v>34</v>
      </c>
      <c r="B44" s="24" t="s">
        <v>106</v>
      </c>
      <c r="C44" s="25" t="s">
        <v>47</v>
      </c>
      <c r="D44" s="30" t="s">
        <v>109</v>
      </c>
      <c r="E44" s="32">
        <v>4</v>
      </c>
      <c r="F44" s="32" t="s">
        <v>77</v>
      </c>
      <c r="G44" s="33">
        <v>2912.5</v>
      </c>
      <c r="H44" s="33"/>
      <c r="I44" s="32" t="s">
        <v>17</v>
      </c>
      <c r="J44" s="34" t="s">
        <v>71</v>
      </c>
    </row>
    <row r="45" spans="1:10" ht="177.75" customHeight="1" x14ac:dyDescent="0.25">
      <c r="A45" s="36">
        <v>35</v>
      </c>
      <c r="B45" s="32" t="s">
        <v>107</v>
      </c>
      <c r="C45" s="37" t="s">
        <v>34</v>
      </c>
      <c r="D45" s="32" t="s">
        <v>108</v>
      </c>
      <c r="E45" s="38">
        <v>1</v>
      </c>
      <c r="F45" s="38" t="s">
        <v>39</v>
      </c>
      <c r="G45" s="39">
        <v>125224</v>
      </c>
      <c r="H45" s="39">
        <f>G45</f>
        <v>125224</v>
      </c>
      <c r="I45" s="40" t="s">
        <v>17</v>
      </c>
      <c r="J45" s="41" t="s">
        <v>71</v>
      </c>
    </row>
    <row r="46" spans="1:10" ht="45" x14ac:dyDescent="0.25">
      <c r="A46" s="29">
        <v>36</v>
      </c>
      <c r="B46" s="24" t="s">
        <v>110</v>
      </c>
      <c r="C46" s="25" t="s">
        <v>34</v>
      </c>
      <c r="D46" s="30" t="s">
        <v>111</v>
      </c>
      <c r="E46" s="23">
        <v>1</v>
      </c>
      <c r="F46" s="23" t="s">
        <v>39</v>
      </c>
      <c r="G46" s="31">
        <v>191870</v>
      </c>
      <c r="H46" s="31">
        <f>G46*E46</f>
        <v>191870</v>
      </c>
      <c r="I46" s="23" t="s">
        <v>17</v>
      </c>
      <c r="J46" s="23" t="s">
        <v>71</v>
      </c>
    </row>
    <row r="47" spans="1:10" ht="30" x14ac:dyDescent="0.25">
      <c r="A47" s="29">
        <v>37</v>
      </c>
      <c r="B47" s="24" t="s">
        <v>112</v>
      </c>
      <c r="C47" s="25" t="s">
        <v>47</v>
      </c>
      <c r="D47" s="30" t="s">
        <v>113</v>
      </c>
      <c r="E47" s="23">
        <v>1</v>
      </c>
      <c r="F47" s="23" t="s">
        <v>77</v>
      </c>
      <c r="G47" s="31">
        <v>11606.25</v>
      </c>
      <c r="H47" s="31">
        <f>G47*E47</f>
        <v>11606.25</v>
      </c>
      <c r="I47" s="23" t="s">
        <v>17</v>
      </c>
      <c r="J47" s="23" t="s">
        <v>71</v>
      </c>
    </row>
    <row r="48" spans="1:10" ht="177.75" customHeight="1" x14ac:dyDescent="0.25">
      <c r="A48" s="36">
        <v>38</v>
      </c>
      <c r="B48" s="32" t="s">
        <v>114</v>
      </c>
      <c r="C48" s="37" t="s">
        <v>34</v>
      </c>
      <c r="D48" s="32" t="s">
        <v>115</v>
      </c>
      <c r="E48" s="38">
        <v>1</v>
      </c>
      <c r="F48" s="38" t="s">
        <v>39</v>
      </c>
      <c r="G48" s="39">
        <v>97322</v>
      </c>
      <c r="H48" s="39">
        <f>G48</f>
        <v>97322</v>
      </c>
      <c r="I48" s="40" t="s">
        <v>17</v>
      </c>
      <c r="J48" s="41" t="s">
        <v>116</v>
      </c>
    </row>
    <row r="49" spans="1:10" ht="30" x14ac:dyDescent="0.25">
      <c r="A49" s="29">
        <v>39</v>
      </c>
      <c r="B49" s="24" t="s">
        <v>120</v>
      </c>
      <c r="C49" s="25" t="s">
        <v>47</v>
      </c>
      <c r="D49" s="30" t="s">
        <v>121</v>
      </c>
      <c r="E49" s="23">
        <v>180</v>
      </c>
      <c r="F49" s="23" t="s">
        <v>122</v>
      </c>
      <c r="G49" s="31">
        <v>240</v>
      </c>
      <c r="H49" s="31">
        <f t="shared" ref="H49:H50" si="7">G49*E49</f>
        <v>43200</v>
      </c>
      <c r="I49" s="23" t="s">
        <v>17</v>
      </c>
      <c r="J49" s="23" t="s">
        <v>116</v>
      </c>
    </row>
    <row r="50" spans="1:10" ht="30" x14ac:dyDescent="0.25">
      <c r="A50" s="36">
        <v>40</v>
      </c>
      <c r="B50" s="24" t="s">
        <v>123</v>
      </c>
      <c r="C50" s="25" t="s">
        <v>47</v>
      </c>
      <c r="D50" s="30" t="s">
        <v>124</v>
      </c>
      <c r="E50" s="23">
        <v>310</v>
      </c>
      <c r="F50" s="23" t="s">
        <v>122</v>
      </c>
      <c r="G50" s="45">
        <v>159</v>
      </c>
      <c r="H50" s="45">
        <f t="shared" si="7"/>
        <v>49290</v>
      </c>
      <c r="I50" s="23" t="s">
        <v>17</v>
      </c>
      <c r="J50" s="23" t="s">
        <v>116</v>
      </c>
    </row>
    <row r="51" spans="1:10" ht="30" x14ac:dyDescent="0.25">
      <c r="A51" s="29">
        <v>41</v>
      </c>
      <c r="B51" s="24" t="s">
        <v>125</v>
      </c>
      <c r="C51" s="25" t="s">
        <v>47</v>
      </c>
      <c r="D51" s="30" t="s">
        <v>126</v>
      </c>
      <c r="E51" s="23">
        <v>1</v>
      </c>
      <c r="F51" s="23" t="s">
        <v>127</v>
      </c>
      <c r="G51" s="45">
        <v>18840</v>
      </c>
      <c r="H51" s="45">
        <f>G51*E51</f>
        <v>18840</v>
      </c>
      <c r="I51" s="23" t="s">
        <v>17</v>
      </c>
      <c r="J51" s="23" t="s">
        <v>116</v>
      </c>
    </row>
    <row r="52" spans="1:10" ht="63" x14ac:dyDescent="0.25">
      <c r="A52" s="36">
        <v>42</v>
      </c>
      <c r="B52" s="32" t="s">
        <v>132</v>
      </c>
      <c r="C52" s="37" t="s">
        <v>34</v>
      </c>
      <c r="D52" s="32" t="s">
        <v>133</v>
      </c>
      <c r="E52" s="38">
        <v>1</v>
      </c>
      <c r="F52" s="38" t="s">
        <v>127</v>
      </c>
      <c r="G52" s="42">
        <v>315825.89</v>
      </c>
      <c r="H52" s="42">
        <f t="shared" ref="H52:H56" si="8">G52*E52</f>
        <v>315825.89</v>
      </c>
      <c r="I52" s="40" t="s">
        <v>17</v>
      </c>
      <c r="J52" s="41" t="s">
        <v>131</v>
      </c>
    </row>
    <row r="53" spans="1:10" ht="63" x14ac:dyDescent="0.25">
      <c r="A53" s="35">
        <v>43</v>
      </c>
      <c r="B53" s="43" t="s">
        <v>134</v>
      </c>
      <c r="C53" s="32" t="s">
        <v>34</v>
      </c>
      <c r="D53" s="32" t="s">
        <v>135</v>
      </c>
      <c r="E53" s="32">
        <v>203</v>
      </c>
      <c r="F53" s="32" t="s">
        <v>127</v>
      </c>
      <c r="G53" s="44">
        <f>1980/1.12</f>
        <v>1767.8571428571427</v>
      </c>
      <c r="H53" s="42">
        <f t="shared" si="8"/>
        <v>358874.99999999994</v>
      </c>
      <c r="I53" s="32" t="s">
        <v>17</v>
      </c>
      <c r="J53" s="34" t="s">
        <v>131</v>
      </c>
    </row>
    <row r="54" spans="1:10" ht="94.5" x14ac:dyDescent="0.25">
      <c r="A54" s="35">
        <v>44</v>
      </c>
      <c r="B54" s="43" t="s">
        <v>138</v>
      </c>
      <c r="C54" s="32" t="s">
        <v>34</v>
      </c>
      <c r="D54" s="32" t="s">
        <v>139</v>
      </c>
      <c r="E54" s="32">
        <v>1</v>
      </c>
      <c r="F54" s="32" t="s">
        <v>39</v>
      </c>
      <c r="G54" s="44">
        <v>847211</v>
      </c>
      <c r="H54" s="42">
        <f t="shared" si="8"/>
        <v>847211</v>
      </c>
      <c r="I54" s="32" t="s">
        <v>17</v>
      </c>
      <c r="J54" s="34" t="s">
        <v>131</v>
      </c>
    </row>
    <row r="55" spans="1:10" ht="63" x14ac:dyDescent="0.25">
      <c r="A55" s="36">
        <v>45</v>
      </c>
      <c r="B55" s="32" t="s">
        <v>140</v>
      </c>
      <c r="C55" s="37" t="s">
        <v>34</v>
      </c>
      <c r="D55" s="32" t="s">
        <v>141</v>
      </c>
      <c r="E55" s="38">
        <v>1</v>
      </c>
      <c r="F55" s="38" t="s">
        <v>127</v>
      </c>
      <c r="G55" s="42">
        <v>85371.43</v>
      </c>
      <c r="H55" s="42">
        <f t="shared" si="8"/>
        <v>85371.43</v>
      </c>
      <c r="I55" s="40" t="s">
        <v>17</v>
      </c>
      <c r="J55" s="41" t="s">
        <v>142</v>
      </c>
    </row>
    <row r="56" spans="1:10" ht="63" x14ac:dyDescent="0.25">
      <c r="A56" s="36">
        <v>46</v>
      </c>
      <c r="B56" s="32" t="s">
        <v>148</v>
      </c>
      <c r="C56" s="37" t="s">
        <v>34</v>
      </c>
      <c r="D56" s="32" t="s">
        <v>147</v>
      </c>
      <c r="E56" s="38">
        <v>60</v>
      </c>
      <c r="F56" s="38" t="s">
        <v>122</v>
      </c>
      <c r="G56" s="42">
        <v>3000</v>
      </c>
      <c r="H56" s="42">
        <f t="shared" si="8"/>
        <v>180000</v>
      </c>
      <c r="I56" s="40" t="s">
        <v>17</v>
      </c>
      <c r="J56" s="41" t="s">
        <v>142</v>
      </c>
    </row>
    <row r="57" spans="1:10" ht="78.75" x14ac:dyDescent="0.25">
      <c r="A57" s="36">
        <v>47</v>
      </c>
      <c r="B57" s="32" t="s">
        <v>149</v>
      </c>
      <c r="C57" s="37" t="s">
        <v>31</v>
      </c>
      <c r="D57" s="32" t="s">
        <v>150</v>
      </c>
      <c r="E57" s="38">
        <v>4</v>
      </c>
      <c r="F57" s="38" t="s">
        <v>127</v>
      </c>
      <c r="G57" s="42">
        <f>1375000/1.12</f>
        <v>1227678.5714285714</v>
      </c>
      <c r="H57" s="42">
        <f>G57*E57</f>
        <v>4910714.2857142854</v>
      </c>
      <c r="I57" s="40" t="s">
        <v>23</v>
      </c>
      <c r="J57" s="41" t="s">
        <v>131</v>
      </c>
    </row>
    <row r="58" spans="1:10" s="71" customFormat="1" ht="43.5" customHeight="1" x14ac:dyDescent="0.25">
      <c r="A58" s="64">
        <v>48</v>
      </c>
      <c r="B58" s="65" t="s">
        <v>151</v>
      </c>
      <c r="C58" s="66" t="s">
        <v>34</v>
      </c>
      <c r="D58" s="65" t="s">
        <v>109</v>
      </c>
      <c r="E58" s="67">
        <v>1</v>
      </c>
      <c r="F58" s="67" t="s">
        <v>39</v>
      </c>
      <c r="G58" s="68">
        <v>49350</v>
      </c>
      <c r="H58" s="68"/>
      <c r="I58" s="69" t="s">
        <v>17</v>
      </c>
      <c r="J58" s="70" t="s">
        <v>142</v>
      </c>
    </row>
    <row r="59" spans="1:10" ht="94.5" x14ac:dyDescent="0.25">
      <c r="A59" s="36">
        <v>49</v>
      </c>
      <c r="B59" s="32" t="s">
        <v>155</v>
      </c>
      <c r="C59" s="37" t="s">
        <v>152</v>
      </c>
      <c r="D59" s="32" t="s">
        <v>153</v>
      </c>
      <c r="E59" s="38">
        <v>1</v>
      </c>
      <c r="F59" s="38" t="s">
        <v>39</v>
      </c>
      <c r="G59" s="42">
        <f>49500000/1.12</f>
        <v>44196428.571428567</v>
      </c>
      <c r="H59" s="42">
        <f>G59</f>
        <v>44196428.571428567</v>
      </c>
      <c r="I59" s="40" t="s">
        <v>23</v>
      </c>
      <c r="J59" s="41" t="s">
        <v>131</v>
      </c>
    </row>
    <row r="60" spans="1:10" ht="31.5" x14ac:dyDescent="0.25">
      <c r="A60" s="36">
        <v>50</v>
      </c>
      <c r="B60" s="32" t="s">
        <v>156</v>
      </c>
      <c r="C60" s="37" t="s">
        <v>31</v>
      </c>
      <c r="D60" s="32" t="s">
        <v>157</v>
      </c>
      <c r="E60" s="38">
        <v>1</v>
      </c>
      <c r="F60" s="38" t="s">
        <v>127</v>
      </c>
      <c r="G60" s="42">
        <v>973214.29</v>
      </c>
      <c r="H60" s="42">
        <f t="shared" ref="H60:H67" si="9">G60*E60</f>
        <v>973214.29</v>
      </c>
      <c r="I60" s="40" t="s">
        <v>23</v>
      </c>
      <c r="J60" s="41" t="s">
        <v>142</v>
      </c>
    </row>
    <row r="61" spans="1:10" ht="31.5" x14ac:dyDescent="0.25">
      <c r="A61" s="36">
        <v>51</v>
      </c>
      <c r="B61" s="32" t="s">
        <v>158</v>
      </c>
      <c r="C61" s="37" t="s">
        <v>31</v>
      </c>
      <c r="D61" s="32" t="s">
        <v>159</v>
      </c>
      <c r="E61" s="38">
        <v>1</v>
      </c>
      <c r="F61" s="38" t="s">
        <v>127</v>
      </c>
      <c r="G61" s="42">
        <v>1494464.29</v>
      </c>
      <c r="H61" s="42">
        <f t="shared" si="9"/>
        <v>1494464.29</v>
      </c>
      <c r="I61" s="40" t="s">
        <v>23</v>
      </c>
      <c r="J61" s="41" t="s">
        <v>142</v>
      </c>
    </row>
    <row r="62" spans="1:10" ht="31.5" x14ac:dyDescent="0.25">
      <c r="A62" s="36">
        <v>52</v>
      </c>
      <c r="B62" s="32" t="s">
        <v>160</v>
      </c>
      <c r="C62" s="37" t="s">
        <v>31</v>
      </c>
      <c r="D62" s="32" t="s">
        <v>161</v>
      </c>
      <c r="E62" s="38">
        <v>6</v>
      </c>
      <c r="F62" s="38" t="s">
        <v>39</v>
      </c>
      <c r="G62" s="42">
        <v>1010214.28</v>
      </c>
      <c r="H62" s="42">
        <f t="shared" si="9"/>
        <v>6061285.6799999997</v>
      </c>
      <c r="I62" s="40" t="s">
        <v>23</v>
      </c>
      <c r="J62" s="41" t="s">
        <v>142</v>
      </c>
    </row>
    <row r="63" spans="1:10" ht="31.5" x14ac:dyDescent="0.25">
      <c r="A63" s="36">
        <v>53</v>
      </c>
      <c r="B63" s="32" t="s">
        <v>162</v>
      </c>
      <c r="C63" s="37" t="s">
        <v>27</v>
      </c>
      <c r="D63" s="32" t="s">
        <v>163</v>
      </c>
      <c r="E63" s="38">
        <v>44</v>
      </c>
      <c r="F63" s="38" t="s">
        <v>164</v>
      </c>
      <c r="G63" s="42">
        <v>14800</v>
      </c>
      <c r="H63" s="42">
        <f t="shared" si="9"/>
        <v>651200</v>
      </c>
      <c r="I63" s="40" t="s">
        <v>23</v>
      </c>
      <c r="J63" s="41" t="s">
        <v>142</v>
      </c>
    </row>
    <row r="64" spans="1:10" ht="47.25" x14ac:dyDescent="0.25">
      <c r="A64" s="36">
        <v>54</v>
      </c>
      <c r="B64" s="32" t="s">
        <v>187</v>
      </c>
      <c r="C64" s="46" t="s">
        <v>166</v>
      </c>
      <c r="D64" s="47" t="s">
        <v>190</v>
      </c>
      <c r="E64" s="32">
        <v>1</v>
      </c>
      <c r="F64" s="32" t="s">
        <v>127</v>
      </c>
      <c r="G64" s="42">
        <f>435900/1.12</f>
        <v>389196.42857142852</v>
      </c>
      <c r="H64" s="42">
        <f t="shared" si="9"/>
        <v>389196.42857142852</v>
      </c>
      <c r="I64" s="48" t="s">
        <v>23</v>
      </c>
      <c r="J64" s="49" t="s">
        <v>142</v>
      </c>
    </row>
    <row r="65" spans="1:10 16384:16384" ht="31.5" x14ac:dyDescent="0.25">
      <c r="A65" s="36">
        <v>55</v>
      </c>
      <c r="B65" s="32" t="s">
        <v>189</v>
      </c>
      <c r="C65" s="46" t="s">
        <v>166</v>
      </c>
      <c r="D65" s="47" t="s">
        <v>191</v>
      </c>
      <c r="E65" s="32">
        <v>1</v>
      </c>
      <c r="F65" s="32" t="s">
        <v>127</v>
      </c>
      <c r="G65" s="42">
        <v>282053.57</v>
      </c>
      <c r="H65" s="42">
        <f t="shared" si="9"/>
        <v>282053.57</v>
      </c>
      <c r="I65" s="48" t="s">
        <v>23</v>
      </c>
      <c r="J65" s="49" t="s">
        <v>142</v>
      </c>
    </row>
    <row r="66" spans="1:10 16384:16384" ht="31.5" x14ac:dyDescent="0.25">
      <c r="A66" s="36">
        <v>56</v>
      </c>
      <c r="B66" s="32" t="s">
        <v>188</v>
      </c>
      <c r="C66" s="46" t="s">
        <v>166</v>
      </c>
      <c r="D66" s="47" t="s">
        <v>192</v>
      </c>
      <c r="E66" s="32">
        <v>1</v>
      </c>
      <c r="F66" s="32" t="s">
        <v>127</v>
      </c>
      <c r="G66" s="42">
        <v>78125</v>
      </c>
      <c r="H66" s="42">
        <f t="shared" si="9"/>
        <v>78125</v>
      </c>
      <c r="I66" s="48" t="s">
        <v>23</v>
      </c>
      <c r="J66" s="49" t="s">
        <v>142</v>
      </c>
    </row>
    <row r="67" spans="1:10 16384:16384" ht="31.5" x14ac:dyDescent="0.25">
      <c r="A67" s="36">
        <v>57</v>
      </c>
      <c r="B67" s="32" t="s">
        <v>165</v>
      </c>
      <c r="C67" s="46" t="s">
        <v>166</v>
      </c>
      <c r="D67" s="47" t="s">
        <v>167</v>
      </c>
      <c r="E67" s="50">
        <v>4</v>
      </c>
      <c r="F67" s="32" t="s">
        <v>127</v>
      </c>
      <c r="G67" s="33">
        <v>228439</v>
      </c>
      <c r="H67" s="33">
        <f t="shared" si="9"/>
        <v>913756</v>
      </c>
      <c r="I67" s="48" t="s">
        <v>23</v>
      </c>
      <c r="J67" s="49" t="s">
        <v>193</v>
      </c>
    </row>
    <row r="68" spans="1:10 16384:16384" ht="31.5" x14ac:dyDescent="0.25">
      <c r="A68" s="36">
        <v>58</v>
      </c>
      <c r="B68" s="50" t="s">
        <v>168</v>
      </c>
      <c r="C68" s="46" t="s">
        <v>166</v>
      </c>
      <c r="D68" s="47" t="s">
        <v>169</v>
      </c>
      <c r="E68" s="32">
        <v>1</v>
      </c>
      <c r="F68" s="32" t="s">
        <v>127</v>
      </c>
      <c r="G68" s="51">
        <v>214642</v>
      </c>
      <c r="H68" s="33">
        <f t="shared" ref="H68:H71" si="10">G68*E68</f>
        <v>214642</v>
      </c>
      <c r="I68" s="48" t="s">
        <v>23</v>
      </c>
      <c r="J68" s="49" t="s">
        <v>193</v>
      </c>
    </row>
    <row r="69" spans="1:10 16384:16384" ht="47.25" x14ac:dyDescent="0.25">
      <c r="A69" s="36">
        <v>59</v>
      </c>
      <c r="B69" s="50" t="s">
        <v>170</v>
      </c>
      <c r="C69" s="46" t="s">
        <v>166</v>
      </c>
      <c r="D69" s="47" t="s">
        <v>171</v>
      </c>
      <c r="E69" s="32">
        <v>3</v>
      </c>
      <c r="F69" s="32" t="s">
        <v>127</v>
      </c>
      <c r="G69" s="51">
        <v>40769</v>
      </c>
      <c r="H69" s="33">
        <f t="shared" si="10"/>
        <v>122307</v>
      </c>
      <c r="I69" s="48" t="s">
        <v>23</v>
      </c>
      <c r="J69" s="49" t="s">
        <v>193</v>
      </c>
    </row>
    <row r="70" spans="1:10 16384:16384" ht="31.5" x14ac:dyDescent="0.25">
      <c r="A70" s="36">
        <v>60</v>
      </c>
      <c r="B70" s="50" t="s">
        <v>172</v>
      </c>
      <c r="C70" s="46" t="s">
        <v>166</v>
      </c>
      <c r="D70" s="47" t="s">
        <v>173</v>
      </c>
      <c r="E70" s="32">
        <v>1</v>
      </c>
      <c r="F70" s="32" t="s">
        <v>127</v>
      </c>
      <c r="G70" s="51">
        <v>130980</v>
      </c>
      <c r="H70" s="33">
        <f t="shared" si="10"/>
        <v>130980</v>
      </c>
      <c r="I70" s="48" t="s">
        <v>23</v>
      </c>
      <c r="J70" s="49" t="s">
        <v>193</v>
      </c>
    </row>
    <row r="71" spans="1:10 16384:16384" ht="31.5" x14ac:dyDescent="0.25">
      <c r="A71" s="36">
        <v>61</v>
      </c>
      <c r="B71" s="50" t="s">
        <v>174</v>
      </c>
      <c r="C71" s="46" t="s">
        <v>166</v>
      </c>
      <c r="D71" s="47" t="s">
        <v>194</v>
      </c>
      <c r="E71" s="32">
        <v>2</v>
      </c>
      <c r="F71" s="32" t="s">
        <v>127</v>
      </c>
      <c r="G71" s="51">
        <v>141069</v>
      </c>
      <c r="H71" s="33">
        <f t="shared" si="10"/>
        <v>282138</v>
      </c>
      <c r="I71" s="48" t="s">
        <v>23</v>
      </c>
      <c r="J71" s="49" t="s">
        <v>193</v>
      </c>
    </row>
    <row r="72" spans="1:10 16384:16384" ht="31.5" x14ac:dyDescent="0.25">
      <c r="A72" s="36">
        <v>62</v>
      </c>
      <c r="B72" s="50" t="s">
        <v>175</v>
      </c>
      <c r="C72" s="46" t="s">
        <v>166</v>
      </c>
      <c r="D72" s="47" t="s">
        <v>176</v>
      </c>
      <c r="E72" s="32">
        <v>3</v>
      </c>
      <c r="F72" s="32" t="s">
        <v>127</v>
      </c>
      <c r="G72" s="51">
        <v>422892</v>
      </c>
      <c r="H72" s="33">
        <f>G72*E72</f>
        <v>1268676</v>
      </c>
      <c r="I72" s="48" t="s">
        <v>23</v>
      </c>
      <c r="J72" s="49" t="s">
        <v>193</v>
      </c>
    </row>
    <row r="73" spans="1:10 16384:16384" ht="31.5" x14ac:dyDescent="0.25">
      <c r="A73" s="36">
        <v>63</v>
      </c>
      <c r="B73" s="50" t="s">
        <v>177</v>
      </c>
      <c r="C73" s="46" t="s">
        <v>166</v>
      </c>
      <c r="D73" s="47" t="s">
        <v>178</v>
      </c>
      <c r="E73" s="32">
        <v>1</v>
      </c>
      <c r="F73" s="32" t="s">
        <v>127</v>
      </c>
      <c r="G73" s="51">
        <v>203727</v>
      </c>
      <c r="H73" s="33">
        <f t="shared" ref="H73:H77" si="11">G73*E73</f>
        <v>203727</v>
      </c>
      <c r="I73" s="48" t="s">
        <v>23</v>
      </c>
      <c r="J73" s="49" t="s">
        <v>193</v>
      </c>
    </row>
    <row r="74" spans="1:10 16384:16384" ht="43.5" customHeight="1" x14ac:dyDescent="0.25">
      <c r="A74" s="36">
        <v>64</v>
      </c>
      <c r="B74" s="50" t="s">
        <v>179</v>
      </c>
      <c r="C74" s="46" t="s">
        <v>166</v>
      </c>
      <c r="D74" s="47" t="s">
        <v>180</v>
      </c>
      <c r="E74" s="32">
        <v>4</v>
      </c>
      <c r="F74" s="32" t="s">
        <v>127</v>
      </c>
      <c r="G74" s="51">
        <v>133930</v>
      </c>
      <c r="H74" s="33">
        <f>G74*E74</f>
        <v>535720</v>
      </c>
      <c r="I74" s="48" t="s">
        <v>23</v>
      </c>
      <c r="J74" s="49" t="s">
        <v>193</v>
      </c>
    </row>
    <row r="75" spans="1:10 16384:16384" ht="31.5" x14ac:dyDescent="0.25">
      <c r="A75" s="36">
        <v>65</v>
      </c>
      <c r="B75" s="50" t="s">
        <v>181</v>
      </c>
      <c r="C75" s="46" t="s">
        <v>166</v>
      </c>
      <c r="D75" s="47" t="s">
        <v>182</v>
      </c>
      <c r="E75" s="32">
        <v>2</v>
      </c>
      <c r="F75" s="32" t="s">
        <v>127</v>
      </c>
      <c r="G75" s="51">
        <v>130685</v>
      </c>
      <c r="H75" s="33">
        <f t="shared" si="11"/>
        <v>261370</v>
      </c>
      <c r="I75" s="48" t="s">
        <v>23</v>
      </c>
      <c r="J75" s="49" t="s">
        <v>193</v>
      </c>
    </row>
    <row r="76" spans="1:10 16384:16384" ht="31.5" x14ac:dyDescent="0.25">
      <c r="A76" s="36">
        <v>66</v>
      </c>
      <c r="B76" s="50" t="s">
        <v>183</v>
      </c>
      <c r="C76" s="46" t="s">
        <v>166</v>
      </c>
      <c r="D76" s="47" t="s">
        <v>184</v>
      </c>
      <c r="E76" s="32">
        <v>3</v>
      </c>
      <c r="F76" s="32" t="s">
        <v>127</v>
      </c>
      <c r="G76" s="51">
        <v>52816.800000000003</v>
      </c>
      <c r="H76" s="33">
        <f t="shared" si="11"/>
        <v>158450.40000000002</v>
      </c>
      <c r="I76" s="48" t="s">
        <v>23</v>
      </c>
      <c r="J76" s="49" t="s">
        <v>193</v>
      </c>
    </row>
    <row r="77" spans="1:10 16384:16384" ht="31.5" x14ac:dyDescent="0.25">
      <c r="A77" s="36">
        <v>67</v>
      </c>
      <c r="B77" s="50" t="s">
        <v>185</v>
      </c>
      <c r="C77" s="46" t="s">
        <v>166</v>
      </c>
      <c r="D77" s="47" t="s">
        <v>186</v>
      </c>
      <c r="E77" s="32">
        <v>1</v>
      </c>
      <c r="F77" s="32" t="s">
        <v>127</v>
      </c>
      <c r="G77" s="51">
        <v>1116280</v>
      </c>
      <c r="H77" s="33">
        <f t="shared" si="11"/>
        <v>1116280</v>
      </c>
      <c r="I77" s="48" t="s">
        <v>23</v>
      </c>
      <c r="J77" s="49" t="s">
        <v>193</v>
      </c>
    </row>
    <row r="78" spans="1:10 16384:16384" ht="60" x14ac:dyDescent="0.25">
      <c r="A78" s="29">
        <v>68</v>
      </c>
      <c r="B78" s="24" t="s">
        <v>198</v>
      </c>
      <c r="C78" s="25" t="s">
        <v>81</v>
      </c>
      <c r="D78" s="30" t="s">
        <v>199</v>
      </c>
      <c r="E78" s="23">
        <v>1</v>
      </c>
      <c r="F78" s="23" t="s">
        <v>39</v>
      </c>
      <c r="G78" s="31">
        <v>22736607.140000001</v>
      </c>
      <c r="H78" s="33">
        <f>G78*E78</f>
        <v>22736607.140000001</v>
      </c>
      <c r="I78" s="23" t="s">
        <v>82</v>
      </c>
      <c r="J78" s="23" t="s">
        <v>195</v>
      </c>
    </row>
    <row r="79" spans="1:10 16384:16384" s="77" customFormat="1" ht="31.5" x14ac:dyDescent="0.25">
      <c r="A79" s="64">
        <v>69</v>
      </c>
      <c r="B79" s="72" t="s">
        <v>206</v>
      </c>
      <c r="C79" s="73" t="s">
        <v>207</v>
      </c>
      <c r="D79" s="72" t="s">
        <v>208</v>
      </c>
      <c r="E79" s="67">
        <v>3</v>
      </c>
      <c r="F79" s="67" t="s">
        <v>209</v>
      </c>
      <c r="G79" s="75">
        <v>121381</v>
      </c>
      <c r="H79" s="75">
        <f t="shared" ref="H79:H88" si="12">G79*E79</f>
        <v>364143</v>
      </c>
      <c r="I79" s="69" t="s">
        <v>17</v>
      </c>
      <c r="J79" s="74" t="s">
        <v>202</v>
      </c>
      <c r="XFD79" s="76">
        <f t="shared" ref="XFD79:XFD88" si="13">SUM(A79:XFC79)</f>
        <v>485596</v>
      </c>
    </row>
    <row r="80" spans="1:10 16384:16384" s="77" customFormat="1" ht="31.5" x14ac:dyDescent="0.25">
      <c r="A80" s="58">
        <v>70</v>
      </c>
      <c r="B80" s="72" t="s">
        <v>210</v>
      </c>
      <c r="C80" s="73" t="s">
        <v>207</v>
      </c>
      <c r="D80" s="72" t="s">
        <v>211</v>
      </c>
      <c r="E80" s="67">
        <v>3</v>
      </c>
      <c r="F80" s="67" t="s">
        <v>209</v>
      </c>
      <c r="G80" s="75">
        <v>53061</v>
      </c>
      <c r="H80" s="75">
        <f t="shared" si="12"/>
        <v>159183</v>
      </c>
      <c r="I80" s="69" t="s">
        <v>17</v>
      </c>
      <c r="J80" s="74" t="s">
        <v>202</v>
      </c>
      <c r="XFD80" s="76">
        <f t="shared" si="13"/>
        <v>212317</v>
      </c>
    </row>
    <row r="81" spans="1:10 16384:16384" s="77" customFormat="1" ht="31.5" x14ac:dyDescent="0.25">
      <c r="A81" s="64">
        <v>71</v>
      </c>
      <c r="B81" s="72" t="s">
        <v>212</v>
      </c>
      <c r="C81" s="73" t="s">
        <v>207</v>
      </c>
      <c r="D81" s="72" t="s">
        <v>213</v>
      </c>
      <c r="E81" s="67">
        <v>1</v>
      </c>
      <c r="F81" s="67" t="s">
        <v>209</v>
      </c>
      <c r="G81" s="75">
        <v>326189</v>
      </c>
      <c r="H81" s="75">
        <f t="shared" si="12"/>
        <v>326189</v>
      </c>
      <c r="I81" s="69" t="s">
        <v>17</v>
      </c>
      <c r="J81" s="74" t="s">
        <v>202</v>
      </c>
      <c r="XFD81" s="76">
        <f t="shared" si="13"/>
        <v>652450</v>
      </c>
    </row>
    <row r="82" spans="1:10 16384:16384" s="77" customFormat="1" ht="31.5" x14ac:dyDescent="0.25">
      <c r="A82" s="58">
        <v>72</v>
      </c>
      <c r="B82" s="72" t="s">
        <v>214</v>
      </c>
      <c r="C82" s="73" t="s">
        <v>207</v>
      </c>
      <c r="D82" s="72" t="s">
        <v>215</v>
      </c>
      <c r="E82" s="67">
        <v>1</v>
      </c>
      <c r="F82" s="67" t="s">
        <v>209</v>
      </c>
      <c r="G82" s="75">
        <v>277828</v>
      </c>
      <c r="H82" s="75">
        <f t="shared" si="12"/>
        <v>277828</v>
      </c>
      <c r="I82" s="69" t="s">
        <v>17</v>
      </c>
      <c r="J82" s="74" t="s">
        <v>202</v>
      </c>
      <c r="XFD82" s="76">
        <f t="shared" si="13"/>
        <v>555729</v>
      </c>
    </row>
    <row r="83" spans="1:10 16384:16384" s="77" customFormat="1" ht="31.5" x14ac:dyDescent="0.25">
      <c r="A83" s="64">
        <v>73</v>
      </c>
      <c r="B83" s="72" t="s">
        <v>216</v>
      </c>
      <c r="C83" s="73" t="s">
        <v>207</v>
      </c>
      <c r="D83" s="72" t="s">
        <v>217</v>
      </c>
      <c r="E83" s="67">
        <v>3</v>
      </c>
      <c r="F83" s="67" t="s">
        <v>209</v>
      </c>
      <c r="G83" s="75">
        <v>64309</v>
      </c>
      <c r="H83" s="75">
        <f t="shared" si="12"/>
        <v>192927</v>
      </c>
      <c r="I83" s="69" t="s">
        <v>17</v>
      </c>
      <c r="J83" s="74" t="s">
        <v>202</v>
      </c>
      <c r="XFD83" s="76">
        <f t="shared" si="13"/>
        <v>257312</v>
      </c>
    </row>
    <row r="84" spans="1:10 16384:16384" s="77" customFormat="1" ht="31.5" x14ac:dyDescent="0.25">
      <c r="A84" s="58">
        <v>74</v>
      </c>
      <c r="B84" s="72" t="s">
        <v>218</v>
      </c>
      <c r="C84" s="73" t="s">
        <v>207</v>
      </c>
      <c r="D84" s="72" t="s">
        <v>219</v>
      </c>
      <c r="E84" s="67">
        <v>2</v>
      </c>
      <c r="F84" s="67" t="s">
        <v>209</v>
      </c>
      <c r="G84" s="75">
        <v>62628</v>
      </c>
      <c r="H84" s="75">
        <f t="shared" si="12"/>
        <v>125256</v>
      </c>
      <c r="I84" s="69" t="s">
        <v>17</v>
      </c>
      <c r="J84" s="74" t="s">
        <v>202</v>
      </c>
      <c r="XFD84" s="76">
        <f t="shared" si="13"/>
        <v>187960</v>
      </c>
    </row>
    <row r="85" spans="1:10 16384:16384" s="77" customFormat="1" ht="31.5" x14ac:dyDescent="0.25">
      <c r="A85" s="64">
        <v>75</v>
      </c>
      <c r="B85" s="72" t="s">
        <v>220</v>
      </c>
      <c r="C85" s="73" t="s">
        <v>207</v>
      </c>
      <c r="D85" s="72" t="s">
        <v>221</v>
      </c>
      <c r="E85" s="67">
        <v>1</v>
      </c>
      <c r="F85" s="67" t="s">
        <v>209</v>
      </c>
      <c r="G85" s="75">
        <v>62054</v>
      </c>
      <c r="H85" s="75">
        <f t="shared" si="12"/>
        <v>62054</v>
      </c>
      <c r="I85" s="69" t="s">
        <v>17</v>
      </c>
      <c r="J85" s="74" t="s">
        <v>202</v>
      </c>
      <c r="XFD85" s="76">
        <f t="shared" si="13"/>
        <v>124184</v>
      </c>
    </row>
    <row r="86" spans="1:10 16384:16384" s="77" customFormat="1" ht="31.5" x14ac:dyDescent="0.25">
      <c r="A86" s="58">
        <v>76</v>
      </c>
      <c r="B86" s="72" t="s">
        <v>222</v>
      </c>
      <c r="C86" s="73" t="s">
        <v>207</v>
      </c>
      <c r="D86" s="72" t="s">
        <v>223</v>
      </c>
      <c r="E86" s="67">
        <v>4</v>
      </c>
      <c r="F86" s="67" t="s">
        <v>209</v>
      </c>
      <c r="G86" s="75">
        <v>84730</v>
      </c>
      <c r="H86" s="75">
        <f t="shared" si="12"/>
        <v>338920</v>
      </c>
      <c r="I86" s="69" t="s">
        <v>17</v>
      </c>
      <c r="J86" s="74" t="s">
        <v>202</v>
      </c>
      <c r="XFD86" s="76">
        <f t="shared" si="13"/>
        <v>423730</v>
      </c>
    </row>
    <row r="87" spans="1:10 16384:16384" s="77" customFormat="1" ht="31.5" x14ac:dyDescent="0.25">
      <c r="A87" s="64">
        <v>77</v>
      </c>
      <c r="B87" s="72" t="s">
        <v>224</v>
      </c>
      <c r="C87" s="73" t="s">
        <v>207</v>
      </c>
      <c r="D87" s="72" t="s">
        <v>225</v>
      </c>
      <c r="E87" s="67">
        <v>4</v>
      </c>
      <c r="F87" s="67" t="s">
        <v>209</v>
      </c>
      <c r="G87" s="75">
        <v>30053</v>
      </c>
      <c r="H87" s="75">
        <f t="shared" si="12"/>
        <v>120212</v>
      </c>
      <c r="I87" s="69" t="s">
        <v>17</v>
      </c>
      <c r="J87" s="74" t="s">
        <v>202</v>
      </c>
      <c r="XFD87" s="76">
        <f t="shared" si="13"/>
        <v>150346</v>
      </c>
    </row>
    <row r="88" spans="1:10 16384:16384" s="77" customFormat="1" ht="31.5" x14ac:dyDescent="0.25">
      <c r="A88" s="58">
        <v>78</v>
      </c>
      <c r="B88" s="72" t="s">
        <v>226</v>
      </c>
      <c r="C88" s="73" t="s">
        <v>207</v>
      </c>
      <c r="D88" s="72" t="s">
        <v>227</v>
      </c>
      <c r="E88" s="67">
        <v>30</v>
      </c>
      <c r="F88" s="67" t="s">
        <v>209</v>
      </c>
      <c r="G88" s="75">
        <v>13242</v>
      </c>
      <c r="H88" s="75">
        <f t="shared" si="12"/>
        <v>397260</v>
      </c>
      <c r="I88" s="69" t="s">
        <v>17</v>
      </c>
      <c r="J88" s="74" t="s">
        <v>202</v>
      </c>
      <c r="XFD88" s="76">
        <f t="shared" si="13"/>
        <v>410610</v>
      </c>
    </row>
    <row r="89" spans="1:10 16384:16384" x14ac:dyDescent="0.25">
      <c r="A89" s="81" t="s">
        <v>10</v>
      </c>
      <c r="B89" s="83"/>
      <c r="C89" s="14" t="s">
        <v>11</v>
      </c>
      <c r="D89" s="14" t="s">
        <v>11</v>
      </c>
      <c r="E89" s="14" t="s">
        <v>11</v>
      </c>
      <c r="F89" s="14"/>
      <c r="G89" s="11" t="s">
        <v>11</v>
      </c>
      <c r="H89" s="12">
        <f>SUM(H11:H88)</f>
        <v>161294724.4547143</v>
      </c>
      <c r="I89" s="14" t="s">
        <v>11</v>
      </c>
      <c r="J89" s="5"/>
    </row>
    <row r="90" spans="1:10 16384:16384" x14ac:dyDescent="0.25">
      <c r="A90" s="81" t="s">
        <v>12</v>
      </c>
      <c r="B90" s="82"/>
      <c r="C90" s="82"/>
      <c r="D90" s="82"/>
      <c r="E90" s="82"/>
      <c r="F90" s="82"/>
      <c r="G90" s="82"/>
      <c r="H90" s="82"/>
      <c r="I90" s="83"/>
      <c r="J90" s="5"/>
    </row>
    <row r="91" spans="1:10 16384:16384" s="71" customFormat="1" ht="30" x14ac:dyDescent="0.25">
      <c r="A91" s="58">
        <v>1</v>
      </c>
      <c r="B91" s="59" t="s">
        <v>203</v>
      </c>
      <c r="C91" s="54" t="s">
        <v>31</v>
      </c>
      <c r="D91" s="60" t="s">
        <v>204</v>
      </c>
      <c r="E91" s="61">
        <v>1</v>
      </c>
      <c r="F91" s="61" t="s">
        <v>205</v>
      </c>
      <c r="G91" s="62"/>
      <c r="H91" s="63">
        <v>299000</v>
      </c>
      <c r="I91" s="61" t="s">
        <v>17</v>
      </c>
      <c r="J91" s="61" t="s">
        <v>202</v>
      </c>
    </row>
    <row r="92" spans="1:10 16384:16384" x14ac:dyDescent="0.25">
      <c r="A92" s="81" t="s">
        <v>13</v>
      </c>
      <c r="B92" s="83"/>
      <c r="C92" s="1" t="s">
        <v>11</v>
      </c>
      <c r="D92" s="1" t="s">
        <v>11</v>
      </c>
      <c r="E92" s="1" t="s">
        <v>11</v>
      </c>
      <c r="F92" s="1"/>
      <c r="G92" s="13" t="s">
        <v>11</v>
      </c>
      <c r="H92" s="9">
        <f>SUM(H91)</f>
        <v>299000</v>
      </c>
      <c r="I92" s="1" t="s">
        <v>11</v>
      </c>
      <c r="J92" s="5"/>
    </row>
    <row r="93" spans="1:10 16384:16384" x14ac:dyDescent="0.25">
      <c r="A93" s="81" t="s">
        <v>14</v>
      </c>
      <c r="B93" s="82"/>
      <c r="C93" s="82"/>
      <c r="D93" s="82"/>
      <c r="E93" s="82"/>
      <c r="F93" s="82"/>
      <c r="G93" s="82"/>
      <c r="H93" s="82"/>
      <c r="I93" s="82"/>
      <c r="J93" s="83"/>
    </row>
    <row r="94" spans="1:10 16384:16384" ht="45" x14ac:dyDescent="0.25">
      <c r="A94" s="17">
        <v>1</v>
      </c>
      <c r="B94" s="18" t="s">
        <v>25</v>
      </c>
      <c r="C94" s="19" t="s">
        <v>27</v>
      </c>
      <c r="D94" s="18" t="s">
        <v>26</v>
      </c>
      <c r="E94" s="18">
        <v>1</v>
      </c>
      <c r="F94" s="18" t="s">
        <v>22</v>
      </c>
      <c r="G94" s="20"/>
      <c r="H94" s="20">
        <f>26500*12</f>
        <v>318000</v>
      </c>
      <c r="I94" s="21" t="s">
        <v>23</v>
      </c>
      <c r="J94" s="22" t="s">
        <v>24</v>
      </c>
    </row>
    <row r="95" spans="1:10 16384:16384" ht="30" x14ac:dyDescent="0.25">
      <c r="A95" s="17">
        <v>2</v>
      </c>
      <c r="B95" s="18" t="s">
        <v>30</v>
      </c>
      <c r="C95" s="19" t="s">
        <v>31</v>
      </c>
      <c r="D95" s="18" t="s">
        <v>32</v>
      </c>
      <c r="E95" s="18">
        <v>1</v>
      </c>
      <c r="F95" s="18" t="s">
        <v>22</v>
      </c>
      <c r="G95" s="20"/>
      <c r="H95" s="20">
        <v>1845000</v>
      </c>
      <c r="I95" s="21" t="s">
        <v>17</v>
      </c>
      <c r="J95" s="22" t="s">
        <v>24</v>
      </c>
    </row>
    <row r="96" spans="1:10 16384:16384" ht="45" x14ac:dyDescent="0.25">
      <c r="A96" s="17">
        <v>3</v>
      </c>
      <c r="B96" s="18" t="s">
        <v>46</v>
      </c>
      <c r="C96" s="19" t="s">
        <v>47</v>
      </c>
      <c r="D96" s="18" t="s">
        <v>48</v>
      </c>
      <c r="E96" s="18">
        <v>1</v>
      </c>
      <c r="F96" s="18" t="s">
        <v>28</v>
      </c>
      <c r="G96" s="20"/>
      <c r="H96" s="20">
        <v>528900</v>
      </c>
      <c r="I96" s="21" t="s">
        <v>17</v>
      </c>
      <c r="J96" s="22" t="s">
        <v>71</v>
      </c>
    </row>
    <row r="97" spans="1:10" ht="30" x14ac:dyDescent="0.25">
      <c r="A97" s="17">
        <v>4</v>
      </c>
      <c r="B97" s="18" t="s">
        <v>49</v>
      </c>
      <c r="C97" s="19" t="s">
        <v>47</v>
      </c>
      <c r="D97" s="18" t="s">
        <v>50</v>
      </c>
      <c r="E97" s="18">
        <v>1</v>
      </c>
      <c r="F97" s="18" t="s">
        <v>28</v>
      </c>
      <c r="G97" s="20"/>
      <c r="H97" s="20">
        <v>44642.86</v>
      </c>
      <c r="I97" s="21" t="s">
        <v>17</v>
      </c>
      <c r="J97" s="22" t="s">
        <v>51</v>
      </c>
    </row>
    <row r="98" spans="1:10" ht="30" x14ac:dyDescent="0.25">
      <c r="A98" s="17">
        <v>5</v>
      </c>
      <c r="B98" s="18" t="s">
        <v>58</v>
      </c>
      <c r="C98" s="19" t="s">
        <v>47</v>
      </c>
      <c r="D98" s="18" t="s">
        <v>59</v>
      </c>
      <c r="E98" s="18">
        <v>1</v>
      </c>
      <c r="F98" s="18" t="s">
        <v>28</v>
      </c>
      <c r="G98" s="20"/>
      <c r="H98" s="20">
        <v>27912.5</v>
      </c>
      <c r="I98" s="21" t="s">
        <v>17</v>
      </c>
      <c r="J98" s="22" t="s">
        <v>51</v>
      </c>
    </row>
    <row r="99" spans="1:10" ht="30" x14ac:dyDescent="0.25">
      <c r="A99" s="17">
        <v>6</v>
      </c>
      <c r="B99" s="18" t="s">
        <v>62</v>
      </c>
      <c r="C99" s="19" t="s">
        <v>63</v>
      </c>
      <c r="D99" s="18" t="s">
        <v>64</v>
      </c>
      <c r="E99" s="18">
        <v>1</v>
      </c>
      <c r="F99" s="18" t="s">
        <v>28</v>
      </c>
      <c r="G99" s="20"/>
      <c r="H99" s="20">
        <v>3031740</v>
      </c>
      <c r="I99" s="21" t="s">
        <v>17</v>
      </c>
      <c r="J99" s="22" t="s">
        <v>51</v>
      </c>
    </row>
    <row r="100" spans="1:10" ht="45" x14ac:dyDescent="0.25">
      <c r="A100" s="17">
        <v>7</v>
      </c>
      <c r="B100" s="18" t="s">
        <v>69</v>
      </c>
      <c r="C100" s="19" t="s">
        <v>27</v>
      </c>
      <c r="D100" s="18" t="s">
        <v>70</v>
      </c>
      <c r="E100" s="18">
        <v>1</v>
      </c>
      <c r="F100" s="18" t="s">
        <v>28</v>
      </c>
      <c r="G100" s="20"/>
      <c r="H100" s="20">
        <v>225000</v>
      </c>
      <c r="I100" s="21" t="s">
        <v>17</v>
      </c>
      <c r="J100" s="22" t="s">
        <v>71</v>
      </c>
    </row>
    <row r="101" spans="1:10" ht="30" x14ac:dyDescent="0.25">
      <c r="A101" s="17">
        <v>8</v>
      </c>
      <c r="B101" s="18" t="s">
        <v>128</v>
      </c>
      <c r="C101" s="19" t="s">
        <v>129</v>
      </c>
      <c r="D101" s="18" t="s">
        <v>130</v>
      </c>
      <c r="E101" s="18">
        <v>1</v>
      </c>
      <c r="F101" s="18" t="s">
        <v>28</v>
      </c>
      <c r="G101" s="20"/>
      <c r="H101" s="20">
        <v>214000</v>
      </c>
      <c r="I101" s="21" t="s">
        <v>17</v>
      </c>
      <c r="J101" s="22" t="s">
        <v>131</v>
      </c>
    </row>
    <row r="102" spans="1:10" ht="30" x14ac:dyDescent="0.25">
      <c r="A102" s="17">
        <v>9</v>
      </c>
      <c r="B102" s="18" t="s">
        <v>137</v>
      </c>
      <c r="C102" s="19" t="s">
        <v>129</v>
      </c>
      <c r="D102" s="18" t="s">
        <v>136</v>
      </c>
      <c r="E102" s="18">
        <v>1</v>
      </c>
      <c r="F102" s="18" t="s">
        <v>28</v>
      </c>
      <c r="G102" s="20"/>
      <c r="H102" s="20">
        <v>367080</v>
      </c>
      <c r="I102" s="21" t="s">
        <v>17</v>
      </c>
      <c r="J102" s="22" t="s">
        <v>131</v>
      </c>
    </row>
    <row r="103" spans="1:10" ht="45" x14ac:dyDescent="0.25">
      <c r="A103" s="17">
        <v>10</v>
      </c>
      <c r="B103" s="18" t="s">
        <v>143</v>
      </c>
      <c r="C103" s="19" t="s">
        <v>63</v>
      </c>
      <c r="D103" s="18" t="s">
        <v>144</v>
      </c>
      <c r="E103" s="18">
        <v>1</v>
      </c>
      <c r="F103" s="18" t="s">
        <v>28</v>
      </c>
      <c r="G103" s="20"/>
      <c r="H103" s="20">
        <v>1075000</v>
      </c>
      <c r="I103" s="21" t="s">
        <v>17</v>
      </c>
      <c r="J103" s="22" t="s">
        <v>131</v>
      </c>
    </row>
    <row r="104" spans="1:10" ht="30" x14ac:dyDescent="0.25">
      <c r="A104" s="17">
        <v>11</v>
      </c>
      <c r="B104" s="18" t="s">
        <v>145</v>
      </c>
      <c r="C104" s="19" t="s">
        <v>27</v>
      </c>
      <c r="D104" s="18" t="s">
        <v>146</v>
      </c>
      <c r="E104" s="18">
        <v>1</v>
      </c>
      <c r="F104" s="18" t="s">
        <v>22</v>
      </c>
      <c r="G104" s="20"/>
      <c r="H104" s="20">
        <v>50000</v>
      </c>
      <c r="I104" s="21" t="s">
        <v>23</v>
      </c>
      <c r="J104" s="22" t="s">
        <v>142</v>
      </c>
    </row>
    <row r="105" spans="1:10" ht="45" x14ac:dyDescent="0.25">
      <c r="A105" s="17">
        <v>12</v>
      </c>
      <c r="B105" s="18" t="s">
        <v>196</v>
      </c>
      <c r="C105" s="19" t="s">
        <v>47</v>
      </c>
      <c r="D105" s="18" t="s">
        <v>197</v>
      </c>
      <c r="E105" s="18">
        <v>1</v>
      </c>
      <c r="F105" s="18" t="s">
        <v>28</v>
      </c>
      <c r="G105" s="20"/>
      <c r="H105" s="20">
        <v>280000</v>
      </c>
      <c r="I105" s="21" t="s">
        <v>17</v>
      </c>
      <c r="J105" s="22" t="s">
        <v>195</v>
      </c>
    </row>
    <row r="106" spans="1:10" s="71" customFormat="1" ht="51.75" customHeight="1" x14ac:dyDescent="0.25">
      <c r="A106" s="52">
        <v>13</v>
      </c>
      <c r="B106" s="53" t="s">
        <v>200</v>
      </c>
      <c r="C106" s="54" t="s">
        <v>27</v>
      </c>
      <c r="D106" s="53" t="s">
        <v>201</v>
      </c>
      <c r="E106" s="53">
        <v>1</v>
      </c>
      <c r="F106" s="53" t="s">
        <v>28</v>
      </c>
      <c r="G106" s="55"/>
      <c r="H106" s="55">
        <v>71429</v>
      </c>
      <c r="I106" s="56" t="s">
        <v>17</v>
      </c>
      <c r="J106" s="57" t="s">
        <v>202</v>
      </c>
    </row>
    <row r="107" spans="1:10" x14ac:dyDescent="0.25">
      <c r="A107" s="78" t="s">
        <v>15</v>
      </c>
      <c r="B107" s="79"/>
      <c r="C107" s="14" t="s">
        <v>11</v>
      </c>
      <c r="D107" s="14" t="s">
        <v>11</v>
      </c>
      <c r="E107" s="14" t="s">
        <v>11</v>
      </c>
      <c r="F107" s="14"/>
      <c r="G107" s="11" t="s">
        <v>11</v>
      </c>
      <c r="H107" s="12">
        <f>SUM(H94:H106)</f>
        <v>8078704.3599999994</v>
      </c>
      <c r="I107" s="14" t="s">
        <v>11</v>
      </c>
      <c r="J107" s="5"/>
    </row>
    <row r="108" spans="1:10" s="7" customFormat="1" x14ac:dyDescent="0.25">
      <c r="A108" s="78" t="s">
        <v>21</v>
      </c>
      <c r="B108" s="79"/>
      <c r="C108" s="14" t="s">
        <v>11</v>
      </c>
      <c r="D108" s="14" t="s">
        <v>11</v>
      </c>
      <c r="E108" s="14" t="s">
        <v>11</v>
      </c>
      <c r="F108" s="14"/>
      <c r="G108" s="11" t="s">
        <v>11</v>
      </c>
      <c r="H108" s="12">
        <f>H107+H92+H89</f>
        <v>169672428.81471431</v>
      </c>
      <c r="I108" s="14" t="s">
        <v>11</v>
      </c>
      <c r="J108" s="5"/>
    </row>
  </sheetData>
  <sheetProtection formatCells="0" formatColumns="0" formatRows="0" insertColumns="0" insertRows="0" insertHyperlinks="0" deleteColumns="0" deleteRows="0" sort="0" autoFilter="0" pivotTables="0"/>
  <autoFilter ref="A7:J108"/>
  <mergeCells count="11">
    <mergeCell ref="A107:B107"/>
    <mergeCell ref="A108:B108"/>
    <mergeCell ref="A3:I3"/>
    <mergeCell ref="A4:I4"/>
    <mergeCell ref="A90:I90"/>
    <mergeCell ref="A92:B92"/>
    <mergeCell ref="D5:E5"/>
    <mergeCell ref="A10:J10"/>
    <mergeCell ref="A93:J93"/>
    <mergeCell ref="A9:J9"/>
    <mergeCell ref="A89:B89"/>
  </mergeCells>
  <pageMargins left="0.43307086614173229" right="0.23622047244094491" top="0.35433070866141736" bottom="0.35433070866141736" header="0" footer="0"/>
  <pageSetup paperSize="9" scale="48" fitToHeight="3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2018-10-05T06:16:59Z</dcterms:modified>
</cp:coreProperties>
</file>