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8770" windowHeight="12360"/>
  </bookViews>
  <sheets>
    <sheet name="Реестр 2021" sheetId="7" r:id="rId1"/>
  </sheets>
  <definedNames>
    <definedName name="_xlnm._FilterDatabase" localSheetId="0" hidden="1">'Реестр 2021'!$A$2:$L$410</definedName>
    <definedName name="OLE_LINK1" localSheetId="0">'Реестр 2021'!#REF!</definedName>
  </definedNames>
  <calcPr calcId="152511" refMode="R1C1"/>
</workbook>
</file>

<file path=xl/calcChain.xml><?xml version="1.0" encoding="utf-8"?>
<calcChain xmlns="http://schemas.openxmlformats.org/spreadsheetml/2006/main">
  <c r="H349" i="7" l="1"/>
  <c r="H408" i="7"/>
  <c r="H369" i="7"/>
  <c r="H368" i="7" l="1"/>
  <c r="H348" i="7" l="1"/>
  <c r="H367" i="7" l="1"/>
  <c r="H87" i="7" l="1"/>
  <c r="H52" i="7"/>
  <c r="H51" i="7" l="1"/>
  <c r="H50" i="7"/>
  <c r="H49" i="7"/>
  <c r="H48" i="7"/>
  <c r="H347" i="7" l="1"/>
  <c r="H346" i="7"/>
  <c r="H345" i="7"/>
  <c r="H344" i="7"/>
  <c r="H343" i="7"/>
  <c r="H342" i="7"/>
  <c r="H341" i="7"/>
  <c r="H340" i="7"/>
  <c r="H339" i="7"/>
  <c r="H338" i="7"/>
  <c r="H337" i="7"/>
  <c r="H364" i="7" l="1"/>
  <c r="H336" i="7" l="1"/>
  <c r="H335" i="7"/>
  <c r="H47" i="7" l="1"/>
  <c r="H46" i="7"/>
  <c r="H45" i="7"/>
  <c r="H363" i="7" l="1"/>
  <c r="H334" i="7"/>
  <c r="H44" i="7" l="1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0" i="7"/>
  <c r="H333" i="7" l="1"/>
  <c r="H332" i="7"/>
  <c r="H331" i="7"/>
  <c r="H330" i="7"/>
  <c r="H329" i="7"/>
  <c r="H328" i="7"/>
  <c r="H327" i="7"/>
  <c r="H326" i="7"/>
  <c r="H325" i="7"/>
  <c r="H324" i="7"/>
  <c r="H323" i="7"/>
  <c r="H322" i="7"/>
  <c r="H321" i="7"/>
  <c r="H320" i="7"/>
  <c r="H319" i="7"/>
  <c r="H318" i="7"/>
  <c r="H317" i="7"/>
  <c r="H316" i="7"/>
  <c r="H315" i="7"/>
  <c r="H314" i="7"/>
  <c r="H313" i="7"/>
  <c r="H312" i="7" l="1"/>
  <c r="H362" i="7" l="1"/>
  <c r="H361" i="7" l="1"/>
  <c r="H311" i="7" l="1"/>
  <c r="H310" i="7"/>
  <c r="H309" i="7"/>
  <c r="H308" i="7" l="1"/>
  <c r="H307" i="7"/>
  <c r="H306" i="7"/>
  <c r="H305" i="7"/>
  <c r="H304" i="7" l="1"/>
  <c r="H303" i="7"/>
  <c r="H302" i="7"/>
  <c r="H301" i="7"/>
  <c r="H300" i="7"/>
  <c r="H299" i="7"/>
  <c r="H298" i="7" l="1"/>
  <c r="H297" i="7"/>
  <c r="H296" i="7"/>
  <c r="H295" i="7"/>
  <c r="H294" i="7"/>
  <c r="H293" i="7"/>
  <c r="H292" i="7"/>
  <c r="H291" i="7"/>
  <c r="H290" i="7"/>
  <c r="H289" i="7" l="1"/>
  <c r="H288" i="7" l="1"/>
  <c r="H360" i="7" l="1"/>
  <c r="H287" i="7" l="1"/>
  <c r="H286" i="7"/>
  <c r="H285" i="7"/>
  <c r="H284" i="7"/>
  <c r="H283" i="7"/>
  <c r="H282" i="7"/>
  <c r="H281" i="7"/>
  <c r="H280" i="7"/>
  <c r="H279" i="7"/>
  <c r="H278" i="7"/>
  <c r="H277" i="7"/>
  <c r="H276" i="7" l="1"/>
  <c r="H275" i="7"/>
  <c r="H274" i="7"/>
  <c r="H273" i="7"/>
  <c r="H272" i="7"/>
  <c r="H271" i="7"/>
  <c r="H270" i="7"/>
  <c r="H269" i="7" l="1"/>
  <c r="H268" i="7" l="1"/>
  <c r="H267" i="7"/>
  <c r="H266" i="7"/>
  <c r="H265" i="7"/>
  <c r="H264" i="7"/>
  <c r="H146" i="7"/>
  <c r="H359" i="7" l="1"/>
  <c r="H263" i="7" l="1"/>
  <c r="H262" i="7"/>
  <c r="H261" i="7"/>
  <c r="H260" i="7"/>
  <c r="H259" i="7"/>
  <c r="H258" i="7"/>
  <c r="H257" i="7" l="1"/>
  <c r="H256" i="7"/>
  <c r="H255" i="7"/>
  <c r="H254" i="7"/>
  <c r="H253" i="7"/>
  <c r="H252" i="7"/>
  <c r="H251" i="7"/>
  <c r="H250" i="7"/>
  <c r="H249" i="7"/>
  <c r="H248" i="7"/>
  <c r="H247" i="7"/>
  <c r="H246" i="7"/>
  <c r="H245" i="7"/>
  <c r="H244" i="7"/>
  <c r="H243" i="7" l="1"/>
  <c r="H242" i="7" l="1"/>
  <c r="H241" i="7" l="1"/>
  <c r="H240" i="7"/>
  <c r="H239" i="7" l="1"/>
  <c r="H238" i="7"/>
  <c r="H237" i="7"/>
  <c r="H236" i="7"/>
  <c r="H235" i="7"/>
  <c r="H234" i="7"/>
  <c r="H233" i="7"/>
  <c r="H232" i="7"/>
  <c r="H231" i="7"/>
  <c r="H230" i="7"/>
  <c r="H229" i="7"/>
  <c r="H228" i="7"/>
  <c r="H227" i="7"/>
  <c r="H226" i="7"/>
  <c r="H225" i="7"/>
  <c r="H224" i="7"/>
  <c r="H223" i="7"/>
  <c r="H222" i="7"/>
  <c r="H221" i="7"/>
  <c r="H220" i="7"/>
  <c r="H219" i="7"/>
  <c r="H218" i="7" l="1"/>
  <c r="H217" i="7"/>
  <c r="H216" i="7" l="1"/>
  <c r="H215" i="7"/>
  <c r="H214" i="7"/>
  <c r="H213" i="7" l="1"/>
  <c r="H212" i="7" l="1"/>
  <c r="H211" i="7" l="1"/>
  <c r="H210" i="7"/>
  <c r="H209" i="7"/>
  <c r="H208" i="7"/>
  <c r="H207" i="7"/>
  <c r="H206" i="7"/>
  <c r="H205" i="7"/>
  <c r="H204" i="7"/>
  <c r="H29" i="7" l="1"/>
  <c r="H28" i="7"/>
  <c r="H203" i="7" l="1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 l="1"/>
  <c r="H186" i="7" l="1"/>
  <c r="H185" i="7"/>
  <c r="H184" i="7"/>
  <c r="H183" i="7"/>
  <c r="H182" i="7"/>
  <c r="H181" i="7"/>
  <c r="H180" i="7" l="1"/>
  <c r="H179" i="7"/>
  <c r="H178" i="7"/>
  <c r="H176" i="7" l="1"/>
  <c r="H177" i="7"/>
  <c r="H175" i="7" l="1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 l="1"/>
  <c r="H161" i="7" l="1"/>
  <c r="H91" i="7" l="1"/>
  <c r="H160" i="7"/>
  <c r="H358" i="7"/>
  <c r="H159" i="7"/>
  <c r="H357" i="7"/>
  <c r="H15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57" i="7"/>
  <c r="H356" i="7"/>
  <c r="H156" i="7"/>
  <c r="H155" i="7"/>
  <c r="H154" i="7"/>
  <c r="H153" i="7"/>
  <c r="H152" i="7"/>
  <c r="H151" i="7"/>
  <c r="H150" i="7"/>
  <c r="H149" i="7"/>
  <c r="H148" i="7"/>
  <c r="H147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354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353" i="7"/>
  <c r="H352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55" i="7"/>
  <c r="H58" i="7" s="1"/>
  <c r="H351" i="7"/>
  <c r="H98" i="7"/>
  <c r="H97" i="7"/>
  <c r="H96" i="7"/>
  <c r="H95" i="7"/>
  <c r="H94" i="7"/>
  <c r="H11" i="7"/>
  <c r="H10" i="7"/>
  <c r="H9" i="7"/>
  <c r="H8" i="7"/>
  <c r="H7" i="7"/>
  <c r="H6" i="7"/>
  <c r="H62" i="7"/>
  <c r="H93" i="7"/>
  <c r="H92" i="7"/>
  <c r="H53" i="7" l="1"/>
  <c r="H409" i="7"/>
  <c r="H88" i="7"/>
  <c r="H410" i="7" l="1"/>
</calcChain>
</file>

<file path=xl/comments1.xml><?xml version="1.0" encoding="utf-8"?>
<comments xmlns="http://schemas.openxmlformats.org/spreadsheetml/2006/main">
  <authors>
    <author>Автор</author>
  </authors>
  <commentList>
    <comment ref="B408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<sst xmlns="http://schemas.openxmlformats.org/spreadsheetml/2006/main" count="3149" uniqueCount="620">
  <si>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</si>
  <si>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</si>
  <si>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</si>
  <si>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</si>
  <si>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</si>
  <si>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</si>
  <si>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</si>
  <si>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</si>
  <si>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</si>
  <si>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</si>
  <si>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</si>
  <si>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</si>
  <si>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</si>
  <si>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</si>
  <si>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</si>
  <si>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</si>
  <si>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</si>
  <si>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</si>
  <si>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</si>
  <si>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</si>
  <si>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</si>
  <si>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</si>
  <si>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>УБУиФО</t>
  </si>
  <si>
    <t>Раздел 2. Закупки товаров, работ, услуг, осуществляемые согласно пункта 3.1 Правил</t>
  </si>
  <si>
    <t xml:space="preserve">Раздел 1. Закупки товаров, работ, услуг, осуществляемые способами тендера, запроса ценовых предложений </t>
  </si>
  <si>
    <t xml:space="preserve">Реестр планируемых закупок товаров, работ, услуг на 2022 год </t>
  </si>
  <si>
    <t>Услуги по предоставлению доступа к информационным ресурсам Учет.кз</t>
  </si>
  <si>
    <t>ноябрь 2021</t>
  </si>
  <si>
    <t>СЗ 344 от 17.11.2021</t>
  </si>
  <si>
    <t>Услуги аренды нежилого помещения в г.Алматы</t>
  </si>
  <si>
    <t>пп.23) п.3.1 Правил</t>
  </si>
  <si>
    <t>пп.11) п.3.1 Правил</t>
  </si>
  <si>
    <t>Полная техническая характеристика согласно технической спецификации</t>
  </si>
  <si>
    <t>УСК</t>
  </si>
  <si>
    <t>декабрь 2021</t>
  </si>
  <si>
    <t>СЗ 364 от 07.12.2021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</si>
  <si>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</si>
  <si>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</si>
  <si>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</si>
  <si>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</si>
  <si>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370 от 09.12.2021</t>
  </si>
  <si>
    <t xml:space="preserve">Бутилированная, питьевая вода с предоставлением нового бутыля </t>
  </si>
  <si>
    <t>Бутилированная, питьевая вода</t>
  </si>
  <si>
    <t>Запрос ценовых предложений</t>
  </si>
  <si>
    <t>штука</t>
  </si>
  <si>
    <t>СЗ 378 от 20.12.2021</t>
  </si>
  <si>
    <t>Комплексная генеральная уборка квартир</t>
  </si>
  <si>
    <t>СЗ 379 от 20.12.2021</t>
  </si>
  <si>
    <t>«Переводческие услуги: письменный двусторонний перевод (англо-русский, русско-английский)»</t>
  </si>
  <si>
    <t>«Переводческие услуги: письменный двусторонний перевод (казахско-русский, русско-казахский)»</t>
  </si>
  <si>
    <t>«Переводческие услуги: письменный двусторонний перевод (англо-казахский, казахско-английский)»</t>
  </si>
  <si>
    <t>СОП</t>
  </si>
  <si>
    <t>СЗ 384 от 22.12.2021</t>
  </si>
  <si>
    <t xml:space="preserve">Клининговые услуги для жилых помещений студентов  </t>
  </si>
  <si>
    <t>СЗ 386 от 23.12.2021</t>
  </si>
  <si>
    <t>Утилизация отработанных ртутьсодержащих ламп</t>
  </si>
  <si>
    <t>СЗ 390 от 29.12.2021</t>
  </si>
  <si>
    <t>Услуги по проведению противовирусной дезинфекции помещений</t>
  </si>
  <si>
    <t>СЗ 391 от 29.12.2021</t>
  </si>
  <si>
    <t>Охранные услуги</t>
  </si>
  <si>
    <t>Услуга по аренде нежилого помещения</t>
  </si>
  <si>
    <t>пп.32) п.3.1 Правил</t>
  </si>
  <si>
    <t>Полная техническая характеристика согласно технической спецификации.</t>
  </si>
  <si>
    <t>СЗ 397 от 31.12.2021</t>
  </si>
  <si>
    <t>Бензин Аи-92</t>
  </si>
  <si>
    <t>Бензин Аи-95</t>
  </si>
  <si>
    <t>Дизельное топливо летнее</t>
  </si>
  <si>
    <t>Дизельное топливо зимнее</t>
  </si>
  <si>
    <t>пп.5) п.3.1 Правил</t>
  </si>
  <si>
    <t>литр</t>
  </si>
  <si>
    <t>январь</t>
  </si>
  <si>
    <t>СТС</t>
  </si>
  <si>
    <t>СЗ 01 от 10.01.2022</t>
  </si>
  <si>
    <t>Услуги по вывозу строительного мусора и прочих коммунальных отходов</t>
  </si>
  <si>
    <t>СЗ 02 от 10.01.2022</t>
  </si>
  <si>
    <t>Оказание сервисных услуг по технической эксплуатации и содержанию общего имущества объекта кондоминиума (квартир) жилого комплекса "Северное сияние"</t>
  </si>
  <si>
    <t>Техническое обслуживание лифтов в ЖК "Северное сияние"</t>
  </si>
  <si>
    <t>пп.21) п.3.1 Правил</t>
  </si>
  <si>
    <t>СЗ 03 от 11.01.2021</t>
  </si>
  <si>
    <t>Подписка на периодические издания</t>
  </si>
  <si>
    <t>пп.9) п.3.1 Правил</t>
  </si>
  <si>
    <t>СЗ 04 от 11.01.2021</t>
  </si>
  <si>
    <t>Организация и обеспечение уборки помещений автономной организации образования "Назарбаев Университет</t>
  </si>
  <si>
    <t>СЗ 05 от 11.01.2022</t>
  </si>
  <si>
    <t>Льдогенератор</t>
  </si>
  <si>
    <t>СЗ 06 от 12.01.2022</t>
  </si>
  <si>
    <t>Услуги по вывозу твердо бытовых отходов «Назарбаев Университет»</t>
  </si>
  <si>
    <t>СЗ 07 от 12.01.2022</t>
  </si>
  <si>
    <t xml:space="preserve">Услуги по техническому обслуживанию бытового, офисного оборудования и приборов 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</si>
  <si>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</si>
  <si>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09 от 19.01.2021</t>
  </si>
  <si>
    <t>Договор на оказание сервисных услуг по технической эксплуатации и содержанию парковочных мест в паркинге ЖК «Highvill Astana»</t>
  </si>
  <si>
    <t>СЗ 10 от 19.01.2021</t>
  </si>
  <si>
    <t>Услуги по дезинсекции, дератизации, дезинфекции</t>
  </si>
  <si>
    <t>СЗ 11 от 20.01.2022</t>
  </si>
  <si>
    <t>СЗ 08 от 12.01.2022</t>
  </si>
  <si>
    <t>Абонентские услуги спутникового слежения и мониторинга автотранспорта (арендованные трекеры)</t>
  </si>
  <si>
    <t>СЗ 12 от 26.01.2022</t>
  </si>
  <si>
    <t>Коммунальные и эксплуатационные услуги по технической эксплуатации и
содержанию квартир жилого комплекса
«Хайвил Астана»</t>
  </si>
  <si>
    <t xml:space="preserve">3 660 003,20 </t>
  </si>
  <si>
    <t>Услуги по предоставлению доступа к сети интернет в ЖК "Северное сияние"</t>
  </si>
  <si>
    <t xml:space="preserve">Услуги телефонии, доступа к сети интернет и цифрового интерактивного телевидения в квартирах ЖК "Хайвил Астана" </t>
  </si>
  <si>
    <t>пп.22) п.3.1 Правил</t>
  </si>
  <si>
    <t>СЗ 13 от 02.02.2022</t>
  </si>
  <si>
    <t>Техническое обслуживание, техническое освидетельствование и ремонт лифтов марки "Shindler"</t>
  </si>
  <si>
    <t>Техническое обслуживание, техническое освидетельствование и ремонт лифтов и эскалаторов</t>
  </si>
  <si>
    <t>Полная характеристика согласно технической спецификации.</t>
  </si>
  <si>
    <t>СЗ 14 от 02.02.2022</t>
  </si>
  <si>
    <t>Значок «Class of 2022» д-18мм</t>
  </si>
  <si>
    <t>пп.30) п.3.1 Правил</t>
  </si>
  <si>
    <t>комплект</t>
  </si>
  <si>
    <t>февраль</t>
  </si>
  <si>
    <t>СЗ 15 от 02.02.2022</t>
  </si>
  <si>
    <t>Реагент "Aquaqon RD"</t>
  </si>
  <si>
    <t>пп.6) п.3.1 Правил</t>
  </si>
  <si>
    <t>Услуги по проведению санитарно-бактериалогочиских и санитарно-химических исследований</t>
  </si>
  <si>
    <t>пп.2) п.3.1 Правил</t>
  </si>
  <si>
    <t>СЗ 16 от 07.02.2022</t>
  </si>
  <si>
    <t>СЗ 17 от 07.02.2022</t>
  </si>
  <si>
    <t>Обслуживание скалодрома</t>
  </si>
  <si>
    <t>СЗ 18 от 07.02.2022</t>
  </si>
  <si>
    <t>Монтаж и демонтаж тентовой конструкции (без металлокаркаса)</t>
  </si>
  <si>
    <t>работа</t>
  </si>
  <si>
    <t>СЗ 19 от 09.02.2022</t>
  </si>
  <si>
    <t>СЗ 20 от 09.02.2022</t>
  </si>
  <si>
    <t>СПМ</t>
  </si>
  <si>
    <t>Услуги питания для организации совещания Офиса Президента</t>
  </si>
  <si>
    <t>пп.24) п.3.1 Правил</t>
  </si>
  <si>
    <t>Востановлние кабельной линиии 0,4кВ электроснабжения блока №31</t>
  </si>
  <si>
    <t>СЗ 21 от 14.02.2022</t>
  </si>
  <si>
    <t>Услуги по оформлению зданий баннерами</t>
  </si>
  <si>
    <t>Карниз для штор</t>
  </si>
  <si>
    <t>Крючки для штор</t>
  </si>
  <si>
    <t>Электронные замки</t>
  </si>
  <si>
    <t>упаковка</t>
  </si>
  <si>
    <t>п.м.</t>
  </si>
  <si>
    <t>СЗ 22 от 18.02.2022</t>
  </si>
  <si>
    <t>Жидкое мыло</t>
  </si>
  <si>
    <t>СЗ 23 от 18.02.2022</t>
  </si>
  <si>
    <t>Лампа люминесцентная 18Вт, G24d-2</t>
  </si>
  <si>
    <t>Лампа люминесцентная 18Вт, 2G11</t>
  </si>
  <si>
    <t>Лампа люминесцентная 55Вт, 2G11</t>
  </si>
  <si>
    <t>Лампа люминесцентная 13Вт, G5</t>
  </si>
  <si>
    <t>Лампа газоразрядная 70Вт, G12</t>
  </si>
  <si>
    <t>Лампа накаливания 12В, G4</t>
  </si>
  <si>
    <t>Лампа металлогалогенная 250Вт, Е40</t>
  </si>
  <si>
    <t>Лампа светодиодная 3Вт, GU5.3</t>
  </si>
  <si>
    <t>Лампа светодиодная 5Вт, GU10</t>
  </si>
  <si>
    <t>Лампа светодиодная, 7Вт, E14</t>
  </si>
  <si>
    <t>Лампа светодиодная Е27</t>
  </si>
  <si>
    <t>Лампа светодиодная 9Вт, G13</t>
  </si>
  <si>
    <t>СЗ 24 от 18.02.2022</t>
  </si>
  <si>
    <t xml:space="preserve">Соль таблетированная </t>
  </si>
  <si>
    <t xml:space="preserve">Запрос ценовых предложении </t>
  </si>
  <si>
    <t>кг</t>
  </si>
  <si>
    <t>СЗ 25 от 21.02.2022</t>
  </si>
  <si>
    <t xml:space="preserve">Техническое обслуживание транспортных средств </t>
  </si>
  <si>
    <t xml:space="preserve">Техническое обслуживание микроавтобуса </t>
  </si>
  <si>
    <t>СЗ 26 от 21.02.2022</t>
  </si>
  <si>
    <t>Эмаль ПФ-115, универсальная, цвет бирюзовая</t>
  </si>
  <si>
    <t>Краска для бетонных полов</t>
  </si>
  <si>
    <t>Уайт-спирит</t>
  </si>
  <si>
    <t>Растворитель 646</t>
  </si>
  <si>
    <t xml:space="preserve">Грунт-эмаль по ржавчине 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</si>
  <si>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</si>
  <si>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</si>
  <si>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</si>
  <si>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</si>
  <si>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</si>
  <si>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</si>
  <si>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Краска для радиаторов отопления</t>
  </si>
  <si>
    <t>СЗ 27 от 21.02.2022</t>
  </si>
  <si>
    <t>Сушилка для рук</t>
  </si>
  <si>
    <t>СЗ 28 от 22.02.2022</t>
  </si>
  <si>
    <t xml:space="preserve">Услуги фотографа для организации обучения по программе Executive MBA Высшей школы бизнеса
</t>
  </si>
  <si>
    <t>СЗ 29 от 22.02.2022</t>
  </si>
  <si>
    <t xml:space="preserve">Услуги питания для организации обучения 
по программе Executive MBA
</t>
  </si>
  <si>
    <t xml:space="preserve">Услуги питания для организации обучения 
для курсов «Международные финансы», «Финансовый учет», 
и ориентационной недели ЕМВА
</t>
  </si>
  <si>
    <t>СЗ 30 от 22.02.2022</t>
  </si>
  <si>
    <t>Перчатки</t>
  </si>
  <si>
    <t>Перчатки зимние</t>
  </si>
  <si>
    <t>Перчатки гелевые резиновые</t>
  </si>
  <si>
    <t>пар</t>
  </si>
  <si>
    <t>СЗ 31 от 23.02.2022</t>
  </si>
  <si>
    <t xml:space="preserve">Работы по установке тонировочной (светозащитной) пленки на окна в залах 
Атлетического центра
</t>
  </si>
  <si>
    <t>СЗ 32 от 23.02.2022</t>
  </si>
  <si>
    <t>Фреон R22</t>
  </si>
  <si>
    <t>Виброгаситель (14мм)</t>
  </si>
  <si>
    <t>Виброгаситель (16мм)</t>
  </si>
  <si>
    <t>Клапан Шредера</t>
  </si>
  <si>
    <t>Реле протока воды HFS 20</t>
  </si>
  <si>
    <t>Реле протока воды HFS 25</t>
  </si>
  <si>
    <t>Тест кислотности холодильного масла</t>
  </si>
  <si>
    <t>Припой 5%</t>
  </si>
  <si>
    <t>Припой 30%</t>
  </si>
  <si>
    <t>Пропан</t>
  </si>
  <si>
    <t>Чистка лабораторных халатов</t>
  </si>
  <si>
    <t>СЗ 34 от 25.02.2022</t>
  </si>
  <si>
    <t>Рукава пожарные</t>
  </si>
  <si>
    <t>Лабораторные исследования</t>
  </si>
  <si>
    <t>Материалы для поливочной системы</t>
  </si>
  <si>
    <t>Маска медицинская трехслойная одноразовая</t>
  </si>
  <si>
    <t xml:space="preserve">Респиратор </t>
  </si>
  <si>
    <t>март</t>
  </si>
  <si>
    <t>СЗ 38 от 02.03.2022</t>
  </si>
  <si>
    <t>Перевозка пассажиров</t>
  </si>
  <si>
    <t>СЗ 39 от 02.03.2022</t>
  </si>
  <si>
    <t>рулон</t>
  </si>
  <si>
    <t>СЗ 40 от 02.03.2022</t>
  </si>
  <si>
    <t>Работы по изготавлению издательско-полинрафической продукции</t>
  </si>
  <si>
    <t>пп.3) п.3.1 Правил</t>
  </si>
  <si>
    <t>Услуги складского хранения, складской обработки и учета товаров, находящихся на хранения</t>
  </si>
  <si>
    <t>Изготовление шторы в японском стиле</t>
  </si>
  <si>
    <t>Туалетная бумага</t>
  </si>
  <si>
    <t>Воздушные фильтры для вентиляционных установок</t>
  </si>
  <si>
    <t>СЗ 42 от 02.03.2022</t>
  </si>
  <si>
    <t>Газонокосилка</t>
  </si>
  <si>
    <t>СЗ 43 от 03.03.2022</t>
  </si>
  <si>
    <t>Дезинфицирующее средство (кожный антисептик 5 л.)</t>
  </si>
  <si>
    <t>Дезинфицирующее средство (кожный антисептик 1 л.)</t>
  </si>
  <si>
    <t>СЗ 44 от 03.03.2022</t>
  </si>
  <si>
    <t>Гидравлическое испытание наружных тепловых сетей</t>
  </si>
  <si>
    <t>СЗ 45 от 04.03.2022</t>
  </si>
  <si>
    <t>Секатор садовый</t>
  </si>
  <si>
    <t>Лейка садовая с насадкой</t>
  </si>
  <si>
    <t>Песок крупной фракции</t>
  </si>
  <si>
    <t>Песок средней фракции</t>
  </si>
  <si>
    <t>Чернозем</t>
  </si>
  <si>
    <t xml:space="preserve">Тачка садовая </t>
  </si>
  <si>
    <t>м³</t>
  </si>
  <si>
    <t>СЗ 46 от 04.03.2022</t>
  </si>
  <si>
    <t>Автобус</t>
  </si>
  <si>
    <t>СЗ 47 от 04.03.2022</t>
  </si>
  <si>
    <t>Изготовление дубликатов ключей</t>
  </si>
  <si>
    <t>Товары и материалы для обслуживания слаботочных систем</t>
  </si>
  <si>
    <t>Компрессор спиральный ZP 83 KCE-TFD-522 Copeland</t>
  </si>
  <si>
    <t>Отделитель жидкости Alco A14-306 (3/4"), 1.4л</t>
  </si>
  <si>
    <t>Маслоотделитель RSPW 55855 (5/8'')</t>
  </si>
  <si>
    <t>Припой с флюсом</t>
  </si>
  <si>
    <t>Виброгаситель BC-VE 5 (5/8") Becool</t>
  </si>
  <si>
    <t>Виброгаситель BC-VE 6 (3/4") Becool</t>
  </si>
  <si>
    <t>Медный отвод (поворот) 90град. 5/8"</t>
  </si>
  <si>
    <t>Медный отвод (поворот) 90град. 3/4"</t>
  </si>
  <si>
    <t>Тройник медный 5/8</t>
  </si>
  <si>
    <t>Тройник медный 3/4</t>
  </si>
  <si>
    <t>Переходник медный для кондиционирования 5/8″- 1/4″</t>
  </si>
  <si>
    <t>Переходник медный для кондиционирования 3/4″- 1/4″</t>
  </si>
  <si>
    <t>Гайка 1/4" для кондиционера</t>
  </si>
  <si>
    <t>АДАПТЕР ДЛЯ МАНОМЕТРА 1/4" SAE X 1/8"</t>
  </si>
  <si>
    <t>Манометр высокого давления с краном для фреона CT-466G-H</t>
  </si>
  <si>
    <t>EBG61207110 (датчик протока хладоносителя от LG ACAH060LBTA)</t>
  </si>
  <si>
    <t>СЗ 50 от 04.03.2022</t>
  </si>
  <si>
    <t>Сетевой контроллер «Johnson Controls</t>
  </si>
  <si>
    <t>СЗ 51 от 05.03.2022</t>
  </si>
  <si>
    <t>Изготовление скатертей</t>
  </si>
  <si>
    <t>СЗ 52 от 05.03.2022</t>
  </si>
  <si>
    <t>Кресло-мешок</t>
  </si>
  <si>
    <t>Ремонт электродвигателей</t>
  </si>
  <si>
    <t>СЗ 54 от 05.03.2022</t>
  </si>
  <si>
    <t>Услуги по планово-профилактическому обслуживанию автоматических страховочных устройств TRUBLUE</t>
  </si>
  <si>
    <t>услуги</t>
  </si>
  <si>
    <t>СЗ 55 от 05.03.2022</t>
  </si>
  <si>
    <t>Сервисное обслуживание котельной на территории «Назарбаев Университет»</t>
  </si>
  <si>
    <t>СЗ 56 от 10.03.2022</t>
  </si>
  <si>
    <t>Запасные части для автоматики теплового узла и системы ГВС</t>
  </si>
  <si>
    <t>СЗ 57 от 10.03.2022</t>
  </si>
  <si>
    <t xml:space="preserve">Услуги видеоператора
</t>
  </si>
  <si>
    <t>СЗ 58 от 10.03.2022</t>
  </si>
  <si>
    <t xml:space="preserve">Запрос ценовых предложений </t>
  </si>
  <si>
    <t>Пломба-наклейка</t>
  </si>
  <si>
    <t>СЗ 59 от 11.03.2022</t>
  </si>
  <si>
    <t>Услуги по предоставлению гостиничных номеров, а также услуги питания для организации обучения по программе Executive MBA (ужины)</t>
  </si>
  <si>
    <t>пп.23,24) п.3.1 Правил</t>
  </si>
  <si>
    <t>СЗ 60 от 14.03.2022</t>
  </si>
  <si>
    <t>Услуги синхронного перевода для организации семинаров и конференций школ и департаментов "Назарбаев Университет"</t>
  </si>
  <si>
    <t>Услуги питания для проведения обучения, семинаров и конференций школ и департаментов "Назарбаев Университет (стандарт, бизнес, люкс)</t>
  </si>
  <si>
    <t>услуги синхронного перевода для организаций обучения школ "Назарбаев Университет"</t>
  </si>
  <si>
    <t xml:space="preserve">Услуги фотографа </t>
  </si>
  <si>
    <t>СЗ 61 от 14.03.2022</t>
  </si>
  <si>
    <t>Услуги по подбору персонала (HeadHunter)</t>
  </si>
  <si>
    <t>УЧР</t>
  </si>
  <si>
    <t>СЗ 62 от 14.03.2022</t>
  </si>
  <si>
    <t>СЗ 63 от 14.03.2022</t>
  </si>
  <si>
    <t>Запасные части для секционных ворот</t>
  </si>
  <si>
    <t xml:space="preserve">комплект </t>
  </si>
  <si>
    <t>СЗ 64 от 14.03.2022</t>
  </si>
  <si>
    <t>Скотч малярный</t>
  </si>
  <si>
    <t>Валик малярный 100мм. с ручкой</t>
  </si>
  <si>
    <t>Валик малярный 240мм. с ручкой</t>
  </si>
  <si>
    <t>Ручка телескопическая</t>
  </si>
  <si>
    <t>Кисть плоская 30 мм</t>
  </si>
  <si>
    <t>Кисть флейцевая, 100 мм</t>
  </si>
  <si>
    <t>Кисть флейцевая, 50 мм</t>
  </si>
  <si>
    <t>Кисть флейцевая, 70 мм</t>
  </si>
  <si>
    <t>Кисть плоская 100мм</t>
  </si>
  <si>
    <t xml:space="preserve">Миксер </t>
  </si>
  <si>
    <t>Шпатель 100 мм</t>
  </si>
  <si>
    <t>Шпатель 300 мм</t>
  </si>
  <si>
    <t xml:space="preserve">Шпатель 350 мм. </t>
  </si>
  <si>
    <t>СЗ 65 от 15.03.2022</t>
  </si>
  <si>
    <t>Конвертер - преобразователь интерфейса ICP-CON I-7561</t>
  </si>
  <si>
    <t>запрос ценовых предложений</t>
  </si>
  <si>
    <t>Счетчик 3-ф актив-реакт iEM3155 Schneider Electric</t>
  </si>
  <si>
    <t>Саморез 4,2х75мм</t>
  </si>
  <si>
    <t>пачка</t>
  </si>
  <si>
    <t>Саморез 3,5х51мм</t>
  </si>
  <si>
    <t>Саморез 3,0*16мм</t>
  </si>
  <si>
    <t>СЗ 67 от 16.03.2022</t>
  </si>
  <si>
    <t>Универсальный силиконовый герметик 310 мл.</t>
  </si>
  <si>
    <t>Герметик</t>
  </si>
  <si>
    <t>Гвозди жидкие 280 мл.</t>
  </si>
  <si>
    <t>Однокомпонентный герметик</t>
  </si>
  <si>
    <t>Герметик двухкомпонентный полиуретановый</t>
  </si>
  <si>
    <t>Пена монтажная</t>
  </si>
  <si>
    <t>СЗ 68 от 17.03.2022</t>
  </si>
  <si>
    <t>Техническое обслуживание дизель-генераторных установок</t>
  </si>
  <si>
    <t>СЗ 69 от 17.03.2022</t>
  </si>
  <si>
    <t>Материалы для благоустройства</t>
  </si>
  <si>
    <t>СЗ 70 от 17.03.2022</t>
  </si>
  <si>
    <t>Нож для бензиновой мотокосы (триммера)</t>
  </si>
  <si>
    <t>Свечи для триммера</t>
  </si>
  <si>
    <t>Стартер для триммера (мотокоса)</t>
  </si>
  <si>
    <t>Нож для бензиновой газонокосилки</t>
  </si>
  <si>
    <t>Свечи для газонокосилки</t>
  </si>
  <si>
    <t>Стартер для газонокосилки</t>
  </si>
  <si>
    <t>Масло моторное для 2-х тактных двигателей</t>
  </si>
  <si>
    <t>Масло моторное для 4-х тактных двигателей</t>
  </si>
  <si>
    <t>Нож для минитрактора газонокосилка Stihl RT 5097.0/С (правый)</t>
  </si>
  <si>
    <t>Нож для минитрактора газонокосилка Stihl RT 5097.0/С (левый)</t>
  </si>
  <si>
    <t>Свечи для минитрактора газонокосилка Stihl RT 5097</t>
  </si>
  <si>
    <t>Воздушный фильтр для минитрактора газонокосилка Stihl RT 5097</t>
  </si>
  <si>
    <t>Топливный фильтр для минитрактора газонокосилка Stihl RT 5097</t>
  </si>
  <si>
    <t>Масляный фильтр для минитрактора газонокосилка Stihl RT 5097</t>
  </si>
  <si>
    <t>Масло летнее для минитрактора газонокосилка Stihl RT 5097</t>
  </si>
  <si>
    <t>СЗ 71 от 17.03.2022</t>
  </si>
  <si>
    <t>Дверная и оконная фурнитура</t>
  </si>
  <si>
    <t>Термостатический элемент RTR 7090</t>
  </si>
  <si>
    <t>пп. 5) п.3.1. Правил</t>
  </si>
  <si>
    <t>Термостатический встраиваемый клапан диаметр 15мм</t>
  </si>
  <si>
    <t>СЗ 73 от 17.03.2022</t>
  </si>
  <si>
    <t>Раствор перекиси водорода (НУ)</t>
  </si>
  <si>
    <t>Препарат для обеззараживания воды тепловых сетей</t>
  </si>
  <si>
    <t>Препарат для поддержания рН воды тепловых сетей</t>
  </si>
  <si>
    <t>Запасные таблетки для тестера DPD1 (100 шт в уп.)</t>
  </si>
  <si>
    <t>Запасные таблетки для тестера Phenol Red (100 шт в уп.</t>
  </si>
  <si>
    <t>Таблетированная средство для коагуляции в воде фонтанов</t>
  </si>
  <si>
    <t>Таблетированная дезинфицирущее средство в воде фонтанов</t>
  </si>
  <si>
    <t>Гранулированный быстрорастворимый хлорсодержащий препарат</t>
  </si>
  <si>
    <t>СЗ 74 от 17.03.2022</t>
  </si>
  <si>
    <t>Запасные части для автоматизированной системы управления и диспетчеризации</t>
  </si>
  <si>
    <t>СЗ 75 от 17.03.2022</t>
  </si>
  <si>
    <t>Подрозетники</t>
  </si>
  <si>
    <t>СЗ 76 от 24.03.2022</t>
  </si>
  <si>
    <t>Стеновой протектор</t>
  </si>
  <si>
    <t>кв. м</t>
  </si>
  <si>
    <t>Заградительная сетка</t>
  </si>
  <si>
    <t>Накладка на ракетку для настольного тенниса</t>
  </si>
  <si>
    <t>Менеджер горения Горелки №3/ Siemens LMV 52.200 B2</t>
  </si>
  <si>
    <t>Топливный насос SUNTEC T4C 10-7 W</t>
  </si>
  <si>
    <t>СЗ 78 от 24.03.2022</t>
  </si>
  <si>
    <t>Погрузочно-разгрузочные услуги</t>
  </si>
  <si>
    <t>Техническое обслуживание распределительных пунктов, трансформаторных пунктов (РП, ТП)</t>
  </si>
  <si>
    <t>СЗ 80 от 24.03.2022</t>
  </si>
  <si>
    <t>Светодиодная панель, встраиваемая 595х595мм</t>
  </si>
  <si>
    <t>Светодиодная панель, накладной, 595х295мм</t>
  </si>
  <si>
    <t>Светодиодная панель, встраиваемая, 595х295мм</t>
  </si>
  <si>
    <t>Светодиодная панель, встраиваемая, 1195х295мм</t>
  </si>
  <si>
    <t>Светильник светодиодный круглый встраеваемый R225</t>
  </si>
  <si>
    <t>Светильник светодиодный круглый R200</t>
  </si>
  <si>
    <t>Светильник светодиодный круглый R175</t>
  </si>
  <si>
    <t>Светильник светодиодный круглый R120</t>
  </si>
  <si>
    <t>Светильник светодиодный круглый R85</t>
  </si>
  <si>
    <t>Светильник светодиодный круглый с ИК датчиком</t>
  </si>
  <si>
    <t>Cветодиодный светильник с микроволновым датчиком движения, круглый накладной</t>
  </si>
  <si>
    <t>Светильник светодиодный, круглый накладной R225</t>
  </si>
  <si>
    <t>Светильник архитектурный, светодиодный линейный  650мм</t>
  </si>
  <si>
    <t>Светильник архитектурный, светодиодный линейный 1000мм</t>
  </si>
  <si>
    <t>Светильник архитектурный, светодиодный линейный 1200мм</t>
  </si>
  <si>
    <t>Прожектор светодиодный 30Вт</t>
  </si>
  <si>
    <t>Прожектор светодиодный 50Вт</t>
  </si>
  <si>
    <t>Прожектор светодиодный 100Вт</t>
  </si>
  <si>
    <t>Прожектор светодиодный 150Вт</t>
  </si>
  <si>
    <t>Светильник люминесцентный 1х18Вт, накладной</t>
  </si>
  <si>
    <t>Светодиодный светильник настенно-потолочный</t>
  </si>
  <si>
    <t>СЗ 81 от 25.03.2022</t>
  </si>
  <si>
    <t>Водоэмульсионная краска</t>
  </si>
  <si>
    <t xml:space="preserve">Краска фасадная  </t>
  </si>
  <si>
    <t>Чистка витражей и фасадов методом промышленного альпинизма</t>
  </si>
  <si>
    <t>СЗ 85 от 28.03.2022</t>
  </si>
  <si>
    <t xml:space="preserve">Дверное полотно, коробка, наличники,
 доборная доска и фурнитура
</t>
  </si>
  <si>
    <t>СЗ 86 от 28.03.2022</t>
  </si>
  <si>
    <t>СЗ 41 от 02.03.2022,      СЗ 87 от 28.03.2022</t>
  </si>
  <si>
    <t>Товары для флориста</t>
  </si>
  <si>
    <t>СЗ 88 от 28.03.2022</t>
  </si>
  <si>
    <t>Провод медный, ПВС 3х1,5мм²</t>
  </si>
  <si>
    <t>метр</t>
  </si>
  <si>
    <t>Провод медный, ПВС 3х2,5мм²</t>
  </si>
  <si>
    <t>Кабель медный, ВВГ 3х1,5мм²</t>
  </si>
  <si>
    <t>Кабель медный, ВВГ 3х2,5мм²</t>
  </si>
  <si>
    <t>Провод медный, ПВС 4х4мм²</t>
  </si>
  <si>
    <t>Кабель медный, КГ 5х4мм²</t>
  </si>
  <si>
    <t>Кабель медный, КГ 5х10мм²</t>
  </si>
  <si>
    <t>Кабель медный, КГ 5х16мм²</t>
  </si>
  <si>
    <t>Провод медный ПВ-3, 1х50мм² (для заземления)</t>
  </si>
  <si>
    <t>Кабельный канал, 16х16</t>
  </si>
  <si>
    <t>Кабельный канал, 25х16</t>
  </si>
  <si>
    <t>Кабельный канал, 25х25</t>
  </si>
  <si>
    <t>Кабельный канал, 40х40</t>
  </si>
  <si>
    <t>Кабельный канал напольный</t>
  </si>
  <si>
    <t>Радиатор масляный</t>
  </si>
  <si>
    <t>Концентрат гликоли (пропиленгликоль)</t>
  </si>
  <si>
    <t>Трубы</t>
  </si>
  <si>
    <t>Отводы</t>
  </si>
  <si>
    <t>Тройник</t>
  </si>
  <si>
    <t>Комплектующие радиаторов отопления и крепежные материалы</t>
  </si>
  <si>
    <t>СЗ 90 от 29.03.2022</t>
  </si>
  <si>
    <t>Работы по замене стояков из оцинкованных труб на пластиковые трубы внутренней системы ГВС, в блоке 19 участок системы от лежаков цокольного этажа по 7 этаж включительно</t>
  </si>
  <si>
    <t>СЗ 91 от 29.03.2022</t>
  </si>
  <si>
    <t>СЗ 40 от 02.03.2022, СЗ 83 от 28.03.2022, СЗ 84 от 28.03.2022</t>
  </si>
  <si>
    <t>Сухая смесь (гипсовая универсальная шпатлевка)</t>
  </si>
  <si>
    <t>килограмм</t>
  </si>
  <si>
    <t>Сухая смесь (финишная полимерная шпатлевка)</t>
  </si>
  <si>
    <t>Ротгипс</t>
  </si>
  <si>
    <t>Штукатурка</t>
  </si>
  <si>
    <t>Цемент</t>
  </si>
  <si>
    <t>СЗ 92 от 31.03.2022</t>
  </si>
  <si>
    <t>Научно- техническая обработка документов автономной организации образования «Назарбаев Университет» за 2015-2016 годы</t>
  </si>
  <si>
    <t>АУ</t>
  </si>
  <si>
    <t>СЗ 93 от 31.03.2022</t>
  </si>
  <si>
    <t>Крючки для двери металлические</t>
  </si>
  <si>
    <t>СЗ 94 от 31.03.2022</t>
  </si>
  <si>
    <t>Ведро оцинкованное</t>
  </si>
  <si>
    <t>Ведро пластмассовое</t>
  </si>
  <si>
    <t>Средство для очистки механизмов</t>
  </si>
  <si>
    <t>баллон</t>
  </si>
  <si>
    <t xml:space="preserve">Лопата штыковая (копальная) прямоугольная, с деревянным черенком </t>
  </si>
  <si>
    <t xml:space="preserve">Метла с черенком полипропиленовая  </t>
  </si>
  <si>
    <t>Мешки полипропиленовые</t>
  </si>
  <si>
    <t>Шпагат</t>
  </si>
  <si>
    <t xml:space="preserve">Агротекс </t>
  </si>
  <si>
    <t>СЗ 95 от 31.03.2022</t>
  </si>
  <si>
    <t>СЗ 68 от 17.03.2022, СЗ 97 от 04.04.2022</t>
  </si>
  <si>
    <t>СЗ 46 от 04.03.2022, СЗ 98 от 04.04.2022</t>
  </si>
  <si>
    <t>СЗ 72 от 17.03.2022, СЗ 99 от 04.04.2022</t>
  </si>
  <si>
    <t>СЗ 37 от 28.02.2022, СЗ 100 от 04.04.2022</t>
  </si>
  <si>
    <t>Диск отрезной 125 мм.</t>
  </si>
  <si>
    <t>Диск алмазный 125 мм.</t>
  </si>
  <si>
    <t>Сверло по кафелю</t>
  </si>
  <si>
    <t>Терка для шлифования</t>
  </si>
  <si>
    <t>Лента герметизирующая 0,15*3м</t>
  </si>
  <si>
    <t>Лента герметизирующая 0,1*10м</t>
  </si>
  <si>
    <t xml:space="preserve">Перчатки нейлон </t>
  </si>
  <si>
    <t>пара</t>
  </si>
  <si>
    <t>Карабин-застежка</t>
  </si>
  <si>
    <t>Лопата штыковая с черенком</t>
  </si>
  <si>
    <t>Лопата совковая с черенком</t>
  </si>
  <si>
    <t>апрель</t>
  </si>
  <si>
    <t>Сервисное обслуживание бассейна Блока 35 (Атлетический центр)</t>
  </si>
  <si>
    <t>Тендер</t>
  </si>
  <si>
    <t>СЗ 103 от 04.04.2022</t>
  </si>
  <si>
    <t>СЗ 49 от 04.03.2022, СЗ 104 от 04.04.2022</t>
  </si>
  <si>
    <t xml:space="preserve">Услуги питания для проведения обучения Высшей школы бизнеса 
по программе Executive MBA </t>
  </si>
  <si>
    <t>пп.24) п.3.1</t>
  </si>
  <si>
    <t xml:space="preserve">Услуги питания для организации конференции 
Высшей школы государственной политики
</t>
  </si>
  <si>
    <t>СЗ 105 от 05.04.2022</t>
  </si>
  <si>
    <t>СЗ 106 от 05.04.2022</t>
  </si>
  <si>
    <t>Диспенсер для жидкого мыла</t>
  </si>
  <si>
    <t>СЗ 107 от 07.04.2022</t>
  </si>
  <si>
    <t>Канцелярские товары</t>
  </si>
  <si>
    <t>СЗ 108 от 07.04.2022</t>
  </si>
  <si>
    <t>СЗ 77 от 24.03.2022, СЗ 109 от 07.04.2022</t>
  </si>
  <si>
    <t>Перевозка грузов</t>
  </si>
  <si>
    <t>Мойка микроавтобуса</t>
  </si>
  <si>
    <t>Шиномонтаж микроавтобуса</t>
  </si>
  <si>
    <t>СЗ 110 от 07.04.2022</t>
  </si>
  <si>
    <t>февраль, апрель</t>
  </si>
  <si>
    <t>СЗ 33 от 24.02.2022, СЗ 111 от 07.04.2022</t>
  </si>
  <si>
    <t>Техническое обслуживание источников бесперебойного питания</t>
  </si>
  <si>
    <t>УТС</t>
  </si>
  <si>
    <t>СЗ 112 от 07.04.2022</t>
  </si>
  <si>
    <t>Универсальный концентрат для тонирования</t>
  </si>
  <si>
    <t>Плиты подвесного потолка</t>
  </si>
  <si>
    <t>Уровень</t>
  </si>
  <si>
    <t>Электролобзик</t>
  </si>
  <si>
    <t>Набор пилок для лобзика</t>
  </si>
  <si>
    <t xml:space="preserve">Набор коронок для резки кафеля </t>
  </si>
  <si>
    <t>Просекатель для профилей ГКЛ</t>
  </si>
  <si>
    <t xml:space="preserve">Набор ключей </t>
  </si>
  <si>
    <t>Стамеска</t>
  </si>
  <si>
    <t>СЗ 113 от 07.04.2022</t>
  </si>
  <si>
    <t>Торцевое уплотнение для насоса GRUNDFOS TP 200-360/4A-F-А-BAQE</t>
  </si>
  <si>
    <t>Торцевое уплотнение для насоса Wilo MVI 7005/1-3/16/E50-2</t>
  </si>
  <si>
    <t>Клапан сброса избыточного давления для FLAMCO SPC 1/3-lw</t>
  </si>
  <si>
    <t>Клапан RPB (ЗИП) для FLAMCO SPC 1/3-lw</t>
  </si>
  <si>
    <t>Клапан PA (ЗИП) для FLAMCO SPC 1/3-lw</t>
  </si>
  <si>
    <t>Кран, термометр, оправа, бобышка</t>
  </si>
  <si>
    <t>СЗ 114 от 07.04.2022</t>
  </si>
  <si>
    <t>СЗ 89 от 28.03.2022, СЗ 116 от 08.04.2022</t>
  </si>
  <si>
    <t>СЗ 65 от 15.03.2022, СЗ от 117 от 08.04.2022</t>
  </si>
  <si>
    <t>СЗ 67 от 16.03.2022, СЗ 118 от 08.04.2022</t>
  </si>
  <si>
    <t>СЗ 66 от 16.03.2022, СЗ 119 от 08.04.2022</t>
  </si>
  <si>
    <t>Платы внутреннего блока с кодирующим штекером</t>
  </si>
  <si>
    <t>СЗ 115 от 08.04.2022</t>
  </si>
  <si>
    <t>Ремонт кофейного оборудования</t>
  </si>
  <si>
    <t>СЗ 120 от 08.04.2022</t>
  </si>
  <si>
    <t>Анкерные и профильные материалы</t>
  </si>
  <si>
    <t>Плитка напольная, смеси, плинтус и клей для линолеума</t>
  </si>
  <si>
    <t>Набор и материалы для строительства</t>
  </si>
  <si>
    <t>СЗ 121 от 11.04.2022</t>
  </si>
  <si>
    <t>СЗ 35 от 25.02.2022, СЗ 122 от 11.04.2022</t>
  </si>
  <si>
    <t>СЗ 36 от 25.02.2022, СЗ 123от 12.04.2022</t>
  </si>
  <si>
    <t>Электрическая плита</t>
  </si>
  <si>
    <t>Микроволновая печь</t>
  </si>
  <si>
    <t>Холодильник двухкамерный</t>
  </si>
  <si>
    <t>СЗ 124 от 12.04.2022</t>
  </si>
  <si>
    <t>Реставрация полотна боксерского ринга</t>
  </si>
  <si>
    <t>СЗ 125 от 12.04.2022</t>
  </si>
  <si>
    <t>Работы по установке электронных замков</t>
  </si>
  <si>
    <t>Запрос ценовых предложении</t>
  </si>
  <si>
    <t>СЗ 126 от 12.04.2022</t>
  </si>
  <si>
    <t>Напольное покрытие</t>
  </si>
  <si>
    <t>СЗ 127 от 13.04.2022</t>
  </si>
  <si>
    <t>Работы по замене вводного автоматического выключателя 0,4кВ ввода №1 (электроснабжение 1 блока)</t>
  </si>
  <si>
    <t>Аудит в области пожарной безопасности</t>
  </si>
  <si>
    <t>СЗ 128 от 13.04.2022</t>
  </si>
  <si>
    <t>СЗ 71 от 17.03.2022, СЗ 129 от 13.04.2022</t>
  </si>
  <si>
    <t>СЗ 102 от 04.04.2022, СЗ 130 от 14.04.2022</t>
  </si>
  <si>
    <t>март, апрель</t>
  </si>
  <si>
    <t>СЗ 48 от 04.03.2022, СЗ 101 от 04.04.2022, СЗ 131 от 14.04.2022</t>
  </si>
  <si>
    <t>Диск щеточный беспроставочный</t>
  </si>
  <si>
    <t>Шина летняя, 235/45/R18</t>
  </si>
  <si>
    <t>Шина зимняя, 235/45/R18</t>
  </si>
  <si>
    <t>Шина летняя, 255/65/17</t>
  </si>
  <si>
    <t>Шина зимняя, 255/65/17</t>
  </si>
  <si>
    <t>Шина зимняя, 235/55/17</t>
  </si>
  <si>
    <t>Шина летняя, 205/55/16</t>
  </si>
  <si>
    <t>Шина зимняя, 205/55/16</t>
  </si>
  <si>
    <t>Шина летняя, 215/65/16С</t>
  </si>
  <si>
    <t>Шина зимняя, 215/65/16С</t>
  </si>
  <si>
    <t>Шина летняя, 225/70/16</t>
  </si>
  <si>
    <t>Шина летняя, 215/60/16</t>
  </si>
  <si>
    <t>Шина зимняя, 215/60/16</t>
  </si>
  <si>
    <t>Шина летняя, 215/55/17</t>
  </si>
  <si>
    <t>Шина зимняя, 215/55/17</t>
  </si>
  <si>
    <t>Шина летняя, 215/70/16</t>
  </si>
  <si>
    <t>Шина всесезонная 10.00/75/R15</t>
  </si>
  <si>
    <t>Шина всесезонная 11/R22,5</t>
  </si>
  <si>
    <t>Шина всесезонная 15.5R38</t>
  </si>
  <si>
    <t>Шина летняя, 235/45/R17</t>
  </si>
  <si>
    <t>Шина зимняя, 235/45/R17</t>
  </si>
  <si>
    <t>СЗ 132 от 15.04.2022</t>
  </si>
  <si>
    <t>Сумка для покупок из органического хлопка с логотипом «NAZARBAEV UNIVERSITY LIBRARY»</t>
  </si>
  <si>
    <t>штук</t>
  </si>
  <si>
    <t>Флешка Loon 16 Гб металл с логотипом «NAZARBAEV UNIVERSITY LIBRARY»</t>
  </si>
  <si>
    <t>Бейсболка COMBI с логотипом «NAZARBAEV UNIVERSITY LIBRARY»</t>
  </si>
  <si>
    <t>Термос «Ямал Soft Touch» с чехлом с логотипом «NAZARBAEV UNIVERSITY LIBRARY»</t>
  </si>
  <si>
    <t>Рюкзак "Simplicity" с логотипом «NAZARBAEV UNIVERSITY LIBRARY»</t>
  </si>
  <si>
    <t>Ручка металлическая шариковая  с логотипом «NAZARBAEV UNIVERSITY LIBRARY»</t>
  </si>
  <si>
    <t>Блокнот PRIME SAFE TOUCH, А5 с логотипом «NAZARBAEV UNIVERSITY LIBRARY»</t>
  </si>
  <si>
    <t>Толстовка без начеса с логотипом «NAZARBAEV UNIVERSITY LIBRARY»</t>
  </si>
  <si>
    <t>Свитшот с капюшоном SNAKE с логотипом ISSAI</t>
  </si>
  <si>
    <t>Дорожная кружка с логотипом ISSAI</t>
  </si>
  <si>
    <t>Футболка Regent мужская, синий, с логотипом ISSAI</t>
  </si>
  <si>
    <t>Футболка Regent мужская, белый, с логотипом ISSAI</t>
  </si>
  <si>
    <t>Кепка LONG BEACH 5-ти панельная с логотипом ISSAI</t>
  </si>
  <si>
    <t>Шариковая ручка с зажимом из металла, синий, с логотипом ISSAI</t>
  </si>
  <si>
    <t>Шариковая ручка с зажимом из металла, белый, с логотипом ISSAI</t>
  </si>
  <si>
    <t>СЗ 133 от 15.04.2022</t>
  </si>
  <si>
    <t>Бумага А4</t>
  </si>
  <si>
    <t>СЗ 134 от 18.04.2022</t>
  </si>
  <si>
    <t>Работы по ремонту детский игровой площадки</t>
  </si>
  <si>
    <t>СЗ 135 от 18.04.2022</t>
  </si>
  <si>
    <t>пп.3) п.3.1. Правил</t>
  </si>
  <si>
    <t>СЗ 136 от 18.04.2022</t>
  </si>
  <si>
    <t>Пылесос тонерный</t>
  </si>
  <si>
    <t>Тележка платформенная</t>
  </si>
  <si>
    <t>СЗ 137 от 18.04.2022</t>
  </si>
  <si>
    <t>Химчистка штор</t>
  </si>
  <si>
    <t>Услуга</t>
  </si>
  <si>
    <t>Химчистка тюли</t>
  </si>
  <si>
    <t>СЗ 138 от 18.04.2022</t>
  </si>
  <si>
    <t>СЗ 77 от 24.03.2022, СЗ 139 от 18.04.2022</t>
  </si>
  <si>
    <t>Работы по текущему ремонту кровли здания ШМНУ</t>
  </si>
  <si>
    <t>СЗ 140 от 19.04.2022</t>
  </si>
  <si>
    <t>СЗ 81 от 25.03.2022, СЗ 141 от 19.04.2022</t>
  </si>
  <si>
    <t>Крышный вентилятор Systemair DVS 499 DV Sileo</t>
  </si>
  <si>
    <t>Радиальный вентилятор (улитка) Comefri THLZ 450 RA FF</t>
  </si>
  <si>
    <t>Радиальный вентилятор (улитка) Nicotra Gebhardt RDH E4-04</t>
  </si>
  <si>
    <t>Парогенератор для Emerson</t>
  </si>
  <si>
    <t>Радиаторы охлаждения IGBT</t>
  </si>
  <si>
    <t>Компрессор Emerson ZP61KCE-RFD-522</t>
  </si>
  <si>
    <t>Платы IGBT</t>
  </si>
  <si>
    <t>Плата инвертера  Master Daikin</t>
  </si>
  <si>
    <t>Плата инвертера Slave Daikin</t>
  </si>
  <si>
    <t>Двигатель вентилятора LG P/No EAU63363301. STD: 4681A20168A</t>
  </si>
  <si>
    <t>Двигатель вентилятора LG EAU60905403 (EAU52759301), FMD8531LGB</t>
  </si>
  <si>
    <t>СЗ 142 от 19.04.2022</t>
  </si>
  <si>
    <t>СЗ 79 от 24.03.2022, СЗ 143 от 20.04.2022</t>
  </si>
  <si>
    <t>Кварцевый песок фракции 0,4-0,9 мм</t>
  </si>
  <si>
    <t>Смола ионообменная</t>
  </si>
  <si>
    <t>Активированный кокосовый уголь</t>
  </si>
  <si>
    <t xml:space="preserve">Гравий кварцевый, фр. 2-5 мм </t>
  </si>
  <si>
    <t>СЗ 144 от 20.04.2022</t>
  </si>
  <si>
    <t>Кресло</t>
  </si>
  <si>
    <t>пп.1) п.3.1. Правил</t>
  </si>
  <si>
    <t>СЗ 145 от 20.04.2022</t>
  </si>
  <si>
    <t>Нанесение дорожной разметки</t>
  </si>
  <si>
    <t>СЗ 146 от 21.04.2022</t>
  </si>
  <si>
    <t>СЗ 82 от 25.03.2022, СЗ 147 от 21.04.2022</t>
  </si>
  <si>
    <t>Работы по изготовлению и монтажу стеклопакетов, дверных полотен и перегородок из закаленного стекла</t>
  </si>
  <si>
    <t>СЗ 148 от 21.04.2022</t>
  </si>
  <si>
    <t>СЗ 149 от 21.04.2022</t>
  </si>
  <si>
    <t xml:space="preserve">Восстановление и замена расходных материалов для ИБП в блоках № 5, 31, 42
</t>
  </si>
  <si>
    <t>СЗ 53 от 05.03.2022, СЗ 96 от 04.04.2022, СЗ 150 от 25.04.2022</t>
  </si>
  <si>
    <t xml:space="preserve">тендер </t>
  </si>
  <si>
    <t xml:space="preserve">штука </t>
  </si>
  <si>
    <t>Винтовой компрессор</t>
  </si>
  <si>
    <t>СЗ 151 от 25.04.2022</t>
  </si>
  <si>
    <t>Работы по ремонту блока №19</t>
  </si>
  <si>
    <t>СЗ 152 от 25.04.2022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</si>
</sst>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4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</numFmts>
  <fonts count="4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11"/>
      <color theme="1"/>
      <name val="Arial"/>
      <family val="2"/>
      <charset val="204"/>
    </font>
    <font>
      <sz val="1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7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0" fontId="45" fillId="0" borderId="0"/>
    <xf numFmtId="0" fontId="6" fillId="0" borderId="0"/>
  </cellStyleXfs>
  <cellXfs count="182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4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4" xfId="0" applyFont="1" applyFill="1" applyBorder="1" applyAlignment="1">
      <alignment horizontal="center" vertical="center" wrapText="1"/>
    </xf>
    <xf numFmtId="1" fontId="1" fillId="7" borderId="4" xfId="0" applyNumberFormat="1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/>
    </xf>
    <xf numFmtId="0" fontId="40" fillId="7" borderId="8" xfId="0" applyFont="1" applyFill="1" applyBorder="1" applyAlignment="1">
      <alignment horizontal="center" vertical="center" wrapText="1"/>
    </xf>
    <xf numFmtId="4" fontId="40" fillId="7" borderId="8" xfId="0" applyNumberFormat="1" applyFont="1" applyFill="1" applyBorder="1" applyAlignment="1">
      <alignment horizontal="center" vertical="center" wrapText="1"/>
    </xf>
    <xf numFmtId="49" fontId="40" fillId="7" borderId="4" xfId="0" applyNumberFormat="1" applyFont="1" applyFill="1" applyBorder="1" applyAlignment="1">
      <alignment horizontal="center" vertical="center" wrapText="1"/>
    </xf>
    <xf numFmtId="2" fontId="40" fillId="7" borderId="4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4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41" fillId="7" borderId="6" xfId="0" applyNumberFormat="1" applyFont="1" applyFill="1" applyBorder="1" applyAlignment="1">
      <alignment horizontal="left" vertical="center"/>
    </xf>
    <xf numFmtId="0" fontId="4" fillId="7" borderId="6" xfId="0" applyNumberFormat="1" applyFont="1" applyFill="1" applyBorder="1" applyAlignment="1">
      <alignment vertical="center"/>
    </xf>
    <xf numFmtId="4" fontId="4" fillId="7" borderId="6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8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4" xfId="0" applyNumberFormat="1" applyFont="1" applyFill="1" applyBorder="1" applyAlignment="1">
      <alignment horizontal="center" vertical="center" wrapText="1"/>
    </xf>
    <xf numFmtId="0" fontId="4" fillId="7" borderId="7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0" fontId="46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4" fontId="46" fillId="0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1" applyNumberFormat="1" applyFont="1" applyFill="1" applyBorder="1" applyAlignment="1">
      <alignment horizontal="left" vertical="center" wrapText="1"/>
    </xf>
    <xf numFmtId="4" fontId="1" fillId="0" borderId="3" xfId="1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3" fontId="0" fillId="0" borderId="1" xfId="0" applyNumberFormat="1" applyFill="1" applyBorder="1"/>
    <xf numFmtId="4" fontId="1" fillId="0" borderId="10" xfId="0" applyNumberFormat="1" applyFont="1" applyBorder="1" applyAlignment="1">
      <alignment horizontal="center" vertical="center" wrapText="1"/>
    </xf>
    <xf numFmtId="4" fontId="1" fillId="0" borderId="9" xfId="0" applyNumberFormat="1" applyFont="1" applyBorder="1" applyAlignment="1">
      <alignment horizontal="center" vertical="center" wrapText="1"/>
    </xf>
  </cellXfs>
  <cellStyles count="237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2 2 2" xfId="23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5 2 2 2 2" xfId="23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6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35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4 2 2" xfId="232"/>
    <cellStyle name="Финансовый [0] 6" xfId="178"/>
    <cellStyle name="Финансовый [0] 6 2" xfId="223"/>
    <cellStyle name="Финансовый [0] 6 2 2" xfId="23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21" xfId="229"/>
    <cellStyle name="Финансовый 22" xfId="230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90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90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91</xdr:row>
      <xdr:rowOff>0</xdr:rowOff>
    </xdr:from>
    <xdr:ext cx="4535" cy="341993"/>
    <xdr:pic>
      <xdr:nvPicPr>
        <xdr:cNvPr id="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92</xdr:row>
      <xdr:rowOff>0</xdr:rowOff>
    </xdr:from>
    <xdr:ext cx="4535" cy="341993"/>
    <xdr:pic>
      <xdr:nvPicPr>
        <xdr:cNvPr id="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32923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</xdr:row>
      <xdr:rowOff>0</xdr:rowOff>
    </xdr:from>
    <xdr:ext cx="4535" cy="341993"/>
    <xdr:pic>
      <xdr:nvPicPr>
        <xdr:cNvPr id="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</xdr:row>
      <xdr:rowOff>0</xdr:rowOff>
    </xdr:from>
    <xdr:ext cx="4535" cy="341993"/>
    <xdr:pic>
      <xdr:nvPicPr>
        <xdr:cNvPr id="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7</xdr:row>
      <xdr:rowOff>0</xdr:rowOff>
    </xdr:from>
    <xdr:ext cx="4535" cy="341993"/>
    <xdr:pic>
      <xdr:nvPicPr>
        <xdr:cNvPr id="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8</xdr:row>
      <xdr:rowOff>0</xdr:rowOff>
    </xdr:from>
    <xdr:ext cx="4535" cy="341993"/>
    <xdr:pic>
      <xdr:nvPicPr>
        <xdr:cNvPr id="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</xdr:row>
      <xdr:rowOff>0</xdr:rowOff>
    </xdr:from>
    <xdr:ext cx="4535" cy="341993"/>
    <xdr:pic>
      <xdr:nvPicPr>
        <xdr:cNvPr id="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52</xdr:row>
      <xdr:rowOff>0</xdr:rowOff>
    </xdr:from>
    <xdr:ext cx="4535" cy="341993"/>
    <xdr:pic>
      <xdr:nvPicPr>
        <xdr:cNvPr id="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829176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93</xdr:row>
      <xdr:rowOff>0</xdr:rowOff>
    </xdr:from>
    <xdr:ext cx="4535" cy="341993"/>
    <xdr:pic>
      <xdr:nvPicPr>
        <xdr:cNvPr id="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94</xdr:row>
      <xdr:rowOff>0</xdr:rowOff>
    </xdr:from>
    <xdr:ext cx="4535" cy="341993"/>
    <xdr:pic>
      <xdr:nvPicPr>
        <xdr:cNvPr id="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95</xdr:row>
      <xdr:rowOff>0</xdr:rowOff>
    </xdr:from>
    <xdr:ext cx="4535" cy="341993"/>
    <xdr:pic>
      <xdr:nvPicPr>
        <xdr:cNvPr id="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96</xdr:row>
      <xdr:rowOff>0</xdr:rowOff>
    </xdr:from>
    <xdr:ext cx="4535" cy="341993"/>
    <xdr:pic>
      <xdr:nvPicPr>
        <xdr:cNvPr id="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9374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53</xdr:row>
      <xdr:rowOff>0</xdr:rowOff>
    </xdr:from>
    <xdr:ext cx="4535" cy="341993"/>
    <xdr:pic>
      <xdr:nvPicPr>
        <xdr:cNvPr id="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737184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10</xdr:row>
      <xdr:rowOff>0</xdr:rowOff>
    </xdr:from>
    <xdr:ext cx="4535" cy="341993"/>
    <xdr:pic>
      <xdr:nvPicPr>
        <xdr:cNvPr id="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11</xdr:row>
      <xdr:rowOff>0</xdr:rowOff>
    </xdr:from>
    <xdr:ext cx="4535" cy="341993"/>
    <xdr:pic>
      <xdr:nvPicPr>
        <xdr:cNvPr id="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</xdr:row>
      <xdr:rowOff>0</xdr:rowOff>
    </xdr:from>
    <xdr:ext cx="4535" cy="341993"/>
    <xdr:pic>
      <xdr:nvPicPr>
        <xdr:cNvPr id="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13</xdr:row>
      <xdr:rowOff>0</xdr:rowOff>
    </xdr:from>
    <xdr:ext cx="4535" cy="341993"/>
    <xdr:pic>
      <xdr:nvPicPr>
        <xdr:cNvPr id="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14</xdr:row>
      <xdr:rowOff>0</xdr:rowOff>
    </xdr:from>
    <xdr:ext cx="4535" cy="341993"/>
    <xdr:pic>
      <xdr:nvPicPr>
        <xdr:cNvPr id="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15</xdr:row>
      <xdr:rowOff>0</xdr:rowOff>
    </xdr:from>
    <xdr:ext cx="4535" cy="341993"/>
    <xdr:pic>
      <xdr:nvPicPr>
        <xdr:cNvPr id="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16</xdr:row>
      <xdr:rowOff>0</xdr:rowOff>
    </xdr:from>
    <xdr:ext cx="4535" cy="341993"/>
    <xdr:pic>
      <xdr:nvPicPr>
        <xdr:cNvPr id="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17</xdr:row>
      <xdr:rowOff>0</xdr:rowOff>
    </xdr:from>
    <xdr:ext cx="4535" cy="341993"/>
    <xdr:pic>
      <xdr:nvPicPr>
        <xdr:cNvPr id="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18</xdr:row>
      <xdr:rowOff>0</xdr:rowOff>
    </xdr:from>
    <xdr:ext cx="4535" cy="341993"/>
    <xdr:pic>
      <xdr:nvPicPr>
        <xdr:cNvPr id="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19</xdr:row>
      <xdr:rowOff>0</xdr:rowOff>
    </xdr:from>
    <xdr:ext cx="4535" cy="341993"/>
    <xdr:pic>
      <xdr:nvPicPr>
        <xdr:cNvPr id="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20</xdr:row>
      <xdr:rowOff>0</xdr:rowOff>
    </xdr:from>
    <xdr:ext cx="4535" cy="341993"/>
    <xdr:pic>
      <xdr:nvPicPr>
        <xdr:cNvPr id="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21</xdr:row>
      <xdr:rowOff>0</xdr:rowOff>
    </xdr:from>
    <xdr:ext cx="4535" cy="341993"/>
    <xdr:pic>
      <xdr:nvPicPr>
        <xdr:cNvPr id="2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22</xdr:row>
      <xdr:rowOff>0</xdr:rowOff>
    </xdr:from>
    <xdr:ext cx="4535" cy="341993"/>
    <xdr:pic>
      <xdr:nvPicPr>
        <xdr:cNvPr id="2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23</xdr:row>
      <xdr:rowOff>0</xdr:rowOff>
    </xdr:from>
    <xdr:ext cx="4535" cy="341993"/>
    <xdr:pic>
      <xdr:nvPicPr>
        <xdr:cNvPr id="2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24</xdr:row>
      <xdr:rowOff>0</xdr:rowOff>
    </xdr:from>
    <xdr:ext cx="4535" cy="341993"/>
    <xdr:pic>
      <xdr:nvPicPr>
        <xdr:cNvPr id="2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25</xdr:row>
      <xdr:rowOff>0</xdr:rowOff>
    </xdr:from>
    <xdr:ext cx="4535" cy="341993"/>
    <xdr:pic>
      <xdr:nvPicPr>
        <xdr:cNvPr id="2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89760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30580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26</xdr:row>
      <xdr:rowOff>0</xdr:rowOff>
    </xdr:from>
    <xdr:ext cx="4535" cy="341993"/>
    <xdr:pic>
      <xdr:nvPicPr>
        <xdr:cNvPr id="2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2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27</xdr:row>
      <xdr:rowOff>0</xdr:rowOff>
    </xdr:from>
    <xdr:ext cx="4535" cy="341993"/>
    <xdr:pic>
      <xdr:nvPicPr>
        <xdr:cNvPr id="3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266447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5872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28</xdr:row>
      <xdr:rowOff>0</xdr:rowOff>
    </xdr:from>
    <xdr:ext cx="4535" cy="341993"/>
    <xdr:pic>
      <xdr:nvPicPr>
        <xdr:cNvPr id="3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29</xdr:row>
      <xdr:rowOff>0</xdr:rowOff>
    </xdr:from>
    <xdr:ext cx="4535" cy="341993"/>
    <xdr:pic>
      <xdr:nvPicPr>
        <xdr:cNvPr id="3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3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30</xdr:row>
      <xdr:rowOff>0</xdr:rowOff>
    </xdr:from>
    <xdr:ext cx="4535" cy="341993"/>
    <xdr:pic>
      <xdr:nvPicPr>
        <xdr:cNvPr id="4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4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31</xdr:row>
      <xdr:rowOff>0</xdr:rowOff>
    </xdr:from>
    <xdr:ext cx="4535" cy="341993"/>
    <xdr:pic>
      <xdr:nvPicPr>
        <xdr:cNvPr id="5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32</xdr:row>
      <xdr:rowOff>0</xdr:rowOff>
    </xdr:from>
    <xdr:ext cx="4535" cy="341993"/>
    <xdr:pic>
      <xdr:nvPicPr>
        <xdr:cNvPr id="5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5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33</xdr:row>
      <xdr:rowOff>0</xdr:rowOff>
    </xdr:from>
    <xdr:ext cx="4535" cy="341993"/>
    <xdr:pic>
      <xdr:nvPicPr>
        <xdr:cNvPr id="6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34</xdr:row>
      <xdr:rowOff>0</xdr:rowOff>
    </xdr:from>
    <xdr:ext cx="4535" cy="341993"/>
    <xdr:pic>
      <xdr:nvPicPr>
        <xdr:cNvPr id="6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6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35</xdr:row>
      <xdr:rowOff>0</xdr:rowOff>
    </xdr:from>
    <xdr:ext cx="4535" cy="341993"/>
    <xdr:pic>
      <xdr:nvPicPr>
        <xdr:cNvPr id="7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7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36</xdr:row>
      <xdr:rowOff>0</xdr:rowOff>
    </xdr:from>
    <xdr:ext cx="4535" cy="341993"/>
    <xdr:pic>
      <xdr:nvPicPr>
        <xdr:cNvPr id="8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37</xdr:row>
      <xdr:rowOff>0</xdr:rowOff>
    </xdr:from>
    <xdr:ext cx="4535" cy="341993"/>
    <xdr:pic>
      <xdr:nvPicPr>
        <xdr:cNvPr id="8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8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38</xdr:row>
      <xdr:rowOff>0</xdr:rowOff>
    </xdr:from>
    <xdr:ext cx="4535" cy="341993"/>
    <xdr:pic>
      <xdr:nvPicPr>
        <xdr:cNvPr id="9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39</xdr:row>
      <xdr:rowOff>0</xdr:rowOff>
    </xdr:from>
    <xdr:ext cx="4535" cy="341993"/>
    <xdr:pic>
      <xdr:nvPicPr>
        <xdr:cNvPr id="9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9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40</xdr:row>
      <xdr:rowOff>0</xdr:rowOff>
    </xdr:from>
    <xdr:ext cx="4535" cy="341993"/>
    <xdr:pic>
      <xdr:nvPicPr>
        <xdr:cNvPr id="10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0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41</xdr:row>
      <xdr:rowOff>0</xdr:rowOff>
    </xdr:from>
    <xdr:ext cx="4535" cy="341993"/>
    <xdr:pic>
      <xdr:nvPicPr>
        <xdr:cNvPr id="11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3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4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5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6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42</xdr:row>
      <xdr:rowOff>0</xdr:rowOff>
    </xdr:from>
    <xdr:ext cx="4535" cy="341993"/>
    <xdr:pic>
      <xdr:nvPicPr>
        <xdr:cNvPr id="117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69081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7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8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19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0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43</xdr:row>
      <xdr:rowOff>0</xdr:rowOff>
    </xdr:from>
    <xdr:ext cx="4535" cy="341993"/>
    <xdr:pic>
      <xdr:nvPicPr>
        <xdr:cNvPr id="12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7068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546"/>
  <sheetViews>
    <sheetView tabSelected="1" zoomScale="95" zoomScaleNormal="95" zoomScaleSheetLayoutView="55" workbookViewId="0">
      <pane ySplit="1" topLeftCell="A2" activePane="bottomLeft" state="frozen"/>
      <selection pane="bottomLeft" activeCell="B91" sqref="B91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1.28515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25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23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8" customFormat="1" ht="12.75" hidden="1" x14ac:dyDescent="0.25">
      <c r="A6" s="71">
        <v>1</v>
      </c>
      <c r="B6" s="149" t="s">
        <v>64</v>
      </c>
      <c r="C6" s="137" t="s">
        <v>68</v>
      </c>
      <c r="D6" s="155" t="s">
        <v>32</v>
      </c>
      <c r="E6" s="173">
        <v>15000</v>
      </c>
      <c r="F6" s="141" t="s">
        <v>69</v>
      </c>
      <c r="G6" s="150">
        <v>158.04</v>
      </c>
      <c r="H6" s="161">
        <f t="shared" ref="H6:H52" si="0">E6*G6</f>
        <v>2370600</v>
      </c>
      <c r="I6" s="34" t="s">
        <v>9</v>
      </c>
      <c r="J6" s="163" t="s">
        <v>71</v>
      </c>
      <c r="K6" s="136" t="s">
        <v>70</v>
      </c>
      <c r="L6" s="134" t="s">
        <v>72</v>
      </c>
      <c r="M6" s="129"/>
    </row>
    <row r="7" spans="1:16" s="128" customFormat="1" ht="12.75" hidden="1" x14ac:dyDescent="0.25">
      <c r="A7" s="71">
        <v>2</v>
      </c>
      <c r="B7" s="149" t="s">
        <v>65</v>
      </c>
      <c r="C7" s="137" t="s">
        <v>68</v>
      </c>
      <c r="D7" s="155" t="s">
        <v>32</v>
      </c>
      <c r="E7" s="173">
        <v>5000</v>
      </c>
      <c r="F7" s="165" t="s">
        <v>69</v>
      </c>
      <c r="G7" s="150">
        <v>187.5</v>
      </c>
      <c r="H7" s="161">
        <f t="shared" si="0"/>
        <v>937500</v>
      </c>
      <c r="I7" s="34" t="s">
        <v>9</v>
      </c>
      <c r="J7" s="163" t="s">
        <v>71</v>
      </c>
      <c r="K7" s="164" t="s">
        <v>70</v>
      </c>
      <c r="L7" s="134" t="s">
        <v>72</v>
      </c>
      <c r="M7" s="129"/>
    </row>
    <row r="8" spans="1:16" s="128" customFormat="1" ht="12.75" hidden="1" x14ac:dyDescent="0.25">
      <c r="A8" s="71">
        <v>3</v>
      </c>
      <c r="B8" s="149" t="s">
        <v>66</v>
      </c>
      <c r="C8" s="137" t="s">
        <v>68</v>
      </c>
      <c r="D8" s="155" t="s">
        <v>32</v>
      </c>
      <c r="E8" s="173">
        <v>10000</v>
      </c>
      <c r="F8" s="165" t="s">
        <v>69</v>
      </c>
      <c r="G8" s="150">
        <v>205.36</v>
      </c>
      <c r="H8" s="161">
        <f t="shared" si="0"/>
        <v>2053600.0000000002</v>
      </c>
      <c r="I8" s="34" t="s">
        <v>9</v>
      </c>
      <c r="J8" s="163" t="s">
        <v>71</v>
      </c>
      <c r="K8" s="164" t="s">
        <v>70</v>
      </c>
      <c r="L8" s="134" t="s">
        <v>72</v>
      </c>
      <c r="M8" s="129"/>
    </row>
    <row r="9" spans="1:16" s="128" customFormat="1" ht="12.75" hidden="1" x14ac:dyDescent="0.25">
      <c r="A9" s="71">
        <v>4</v>
      </c>
      <c r="B9" s="149" t="s">
        <v>108</v>
      </c>
      <c r="C9" s="137" t="s">
        <v>109</v>
      </c>
      <c r="D9" s="155" t="s">
        <v>38</v>
      </c>
      <c r="E9" s="165">
        <v>1400</v>
      </c>
      <c r="F9" s="165" t="s">
        <v>110</v>
      </c>
      <c r="G9" s="150">
        <v>2075</v>
      </c>
      <c r="H9" s="161">
        <f t="shared" si="0"/>
        <v>2905000</v>
      </c>
      <c r="I9" s="34" t="s">
        <v>9</v>
      </c>
      <c r="J9" s="163" t="s">
        <v>33</v>
      </c>
      <c r="K9" s="164" t="s">
        <v>111</v>
      </c>
      <c r="L9" s="134" t="s">
        <v>112</v>
      </c>
      <c r="M9" s="129"/>
    </row>
    <row r="10" spans="1:16" s="128" customFormat="1" ht="12.75" hidden="1" x14ac:dyDescent="0.25">
      <c r="A10" s="71">
        <v>5</v>
      </c>
      <c r="B10" s="149" t="s">
        <v>113</v>
      </c>
      <c r="C10" s="137" t="s">
        <v>114</v>
      </c>
      <c r="D10" s="155" t="s">
        <v>32</v>
      </c>
      <c r="E10" s="165">
        <v>320</v>
      </c>
      <c r="F10" s="165" t="s">
        <v>69</v>
      </c>
      <c r="G10" s="150">
        <v>1333</v>
      </c>
      <c r="H10" s="161">
        <f t="shared" si="0"/>
        <v>426560</v>
      </c>
      <c r="I10" s="34" t="s">
        <v>9</v>
      </c>
      <c r="J10" s="163" t="s">
        <v>33</v>
      </c>
      <c r="K10" s="164" t="s">
        <v>111</v>
      </c>
      <c r="L10" s="134" t="s">
        <v>117</v>
      </c>
      <c r="M10" s="129"/>
    </row>
    <row r="11" spans="1:16" s="128" customFormat="1" ht="12.75" hidden="1" x14ac:dyDescent="0.25">
      <c r="A11" s="71">
        <v>6</v>
      </c>
      <c r="B11" s="149" t="s">
        <v>216</v>
      </c>
      <c r="C11" s="137" t="s">
        <v>68</v>
      </c>
      <c r="D11" s="155" t="s">
        <v>32</v>
      </c>
      <c r="E11" s="165">
        <v>5</v>
      </c>
      <c r="F11" s="165" t="s">
        <v>44</v>
      </c>
      <c r="G11" s="150">
        <v>225893</v>
      </c>
      <c r="H11" s="161">
        <f t="shared" si="0"/>
        <v>1129465</v>
      </c>
      <c r="I11" s="34" t="s">
        <v>9</v>
      </c>
      <c r="J11" s="163" t="s">
        <v>33</v>
      </c>
      <c r="K11" s="164" t="s">
        <v>203</v>
      </c>
      <c r="L11" s="134" t="s">
        <v>217</v>
      </c>
      <c r="M11" s="129"/>
    </row>
    <row r="12" spans="1:16" s="128" customFormat="1" ht="25.5" hidden="1" x14ac:dyDescent="0.25">
      <c r="A12" s="71">
        <v>7</v>
      </c>
      <c r="B12" s="149" t="s">
        <v>235</v>
      </c>
      <c r="C12" s="137" t="s">
        <v>68</v>
      </c>
      <c r="D12" s="155" t="s">
        <v>32</v>
      </c>
      <c r="E12" s="165">
        <v>1</v>
      </c>
      <c r="F12" s="165" t="s">
        <v>44</v>
      </c>
      <c r="G12" s="150">
        <v>944000</v>
      </c>
      <c r="H12" s="161">
        <f t="shared" si="0"/>
        <v>944000</v>
      </c>
      <c r="I12" s="34" t="s">
        <v>9</v>
      </c>
      <c r="J12" s="163" t="s">
        <v>33</v>
      </c>
      <c r="K12" s="164" t="s">
        <v>203</v>
      </c>
      <c r="L12" s="134" t="s">
        <v>251</v>
      </c>
      <c r="M12" s="129"/>
    </row>
    <row r="13" spans="1:16" s="128" customFormat="1" ht="25.5" hidden="1" x14ac:dyDescent="0.25">
      <c r="A13" s="71">
        <v>8</v>
      </c>
      <c r="B13" s="149" t="s">
        <v>236</v>
      </c>
      <c r="C13" s="137" t="s">
        <v>68</v>
      </c>
      <c r="D13" s="155" t="s">
        <v>32</v>
      </c>
      <c r="E13" s="165">
        <v>1</v>
      </c>
      <c r="F13" s="165" t="s">
        <v>44</v>
      </c>
      <c r="G13" s="150">
        <v>56000</v>
      </c>
      <c r="H13" s="161">
        <f t="shared" si="0"/>
        <v>56000</v>
      </c>
      <c r="I13" s="34" t="s">
        <v>9</v>
      </c>
      <c r="J13" s="163" t="s">
        <v>33</v>
      </c>
      <c r="K13" s="164" t="s">
        <v>203</v>
      </c>
      <c r="L13" s="134" t="s">
        <v>251</v>
      </c>
      <c r="M13" s="129"/>
    </row>
    <row r="14" spans="1:16" s="128" customFormat="1" ht="12.75" hidden="1" x14ac:dyDescent="0.25">
      <c r="A14" s="71">
        <v>9</v>
      </c>
      <c r="B14" s="149" t="s">
        <v>237</v>
      </c>
      <c r="C14" s="137" t="s">
        <v>68</v>
      </c>
      <c r="D14" s="155" t="s">
        <v>32</v>
      </c>
      <c r="E14" s="165">
        <v>1</v>
      </c>
      <c r="F14" s="165" t="s">
        <v>44</v>
      </c>
      <c r="G14" s="150">
        <v>16800</v>
      </c>
      <c r="H14" s="161">
        <f t="shared" si="0"/>
        <v>16800</v>
      </c>
      <c r="I14" s="34" t="s">
        <v>9</v>
      </c>
      <c r="J14" s="163" t="s">
        <v>33</v>
      </c>
      <c r="K14" s="164" t="s">
        <v>203</v>
      </c>
      <c r="L14" s="134" t="s">
        <v>251</v>
      </c>
      <c r="M14" s="129"/>
    </row>
    <row r="15" spans="1:16" s="128" customFormat="1" ht="12.75" hidden="1" x14ac:dyDescent="0.25">
      <c r="A15" s="71">
        <v>10</v>
      </c>
      <c r="B15" s="149" t="s">
        <v>238</v>
      </c>
      <c r="C15" s="137" t="s">
        <v>68</v>
      </c>
      <c r="D15" s="155" t="s">
        <v>32</v>
      </c>
      <c r="E15" s="165">
        <v>10</v>
      </c>
      <c r="F15" s="165" t="s">
        <v>44</v>
      </c>
      <c r="G15" s="150">
        <v>2240</v>
      </c>
      <c r="H15" s="161">
        <f t="shared" si="0"/>
        <v>22400</v>
      </c>
      <c r="I15" s="34" t="s">
        <v>9</v>
      </c>
      <c r="J15" s="163" t="s">
        <v>33</v>
      </c>
      <c r="K15" s="164" t="s">
        <v>203</v>
      </c>
      <c r="L15" s="134" t="s">
        <v>251</v>
      </c>
      <c r="M15" s="129"/>
    </row>
    <row r="16" spans="1:16" s="128" customFormat="1" ht="12.75" hidden="1" x14ac:dyDescent="0.25">
      <c r="A16" s="71">
        <v>11</v>
      </c>
      <c r="B16" s="149" t="s">
        <v>239</v>
      </c>
      <c r="C16" s="137" t="s">
        <v>68</v>
      </c>
      <c r="D16" s="155" t="s">
        <v>32</v>
      </c>
      <c r="E16" s="165">
        <v>1</v>
      </c>
      <c r="F16" s="165" t="s">
        <v>44</v>
      </c>
      <c r="G16" s="150">
        <v>4320</v>
      </c>
      <c r="H16" s="161">
        <f t="shared" si="0"/>
        <v>4320</v>
      </c>
      <c r="I16" s="34" t="s">
        <v>9</v>
      </c>
      <c r="J16" s="163" t="s">
        <v>33</v>
      </c>
      <c r="K16" s="164" t="s">
        <v>203</v>
      </c>
      <c r="L16" s="134" t="s">
        <v>251</v>
      </c>
      <c r="M16" s="129"/>
    </row>
    <row r="17" spans="1:13" s="128" customFormat="1" ht="12.75" hidden="1" x14ac:dyDescent="0.25">
      <c r="A17" s="71">
        <v>12</v>
      </c>
      <c r="B17" s="149" t="s">
        <v>240</v>
      </c>
      <c r="C17" s="137" t="s">
        <v>68</v>
      </c>
      <c r="D17" s="155" t="s">
        <v>32</v>
      </c>
      <c r="E17" s="165">
        <v>1</v>
      </c>
      <c r="F17" s="165" t="s">
        <v>44</v>
      </c>
      <c r="G17" s="150">
        <v>5760</v>
      </c>
      <c r="H17" s="161">
        <f t="shared" si="0"/>
        <v>5760</v>
      </c>
      <c r="I17" s="34" t="s">
        <v>9</v>
      </c>
      <c r="J17" s="163" t="s">
        <v>33</v>
      </c>
      <c r="K17" s="164" t="s">
        <v>203</v>
      </c>
      <c r="L17" s="134" t="s">
        <v>251</v>
      </c>
      <c r="M17" s="129"/>
    </row>
    <row r="18" spans="1:13" s="128" customFormat="1" ht="12.75" hidden="1" x14ac:dyDescent="0.25">
      <c r="A18" s="71">
        <v>13</v>
      </c>
      <c r="B18" s="149" t="s">
        <v>241</v>
      </c>
      <c r="C18" s="137" t="s">
        <v>68</v>
      </c>
      <c r="D18" s="155" t="s">
        <v>32</v>
      </c>
      <c r="E18" s="165">
        <v>5</v>
      </c>
      <c r="F18" s="165" t="s">
        <v>44</v>
      </c>
      <c r="G18" s="150">
        <v>376</v>
      </c>
      <c r="H18" s="161">
        <f t="shared" si="0"/>
        <v>1880</v>
      </c>
      <c r="I18" s="34" t="s">
        <v>9</v>
      </c>
      <c r="J18" s="163" t="s">
        <v>33</v>
      </c>
      <c r="K18" s="164" t="s">
        <v>203</v>
      </c>
      <c r="L18" s="134" t="s">
        <v>251</v>
      </c>
      <c r="M18" s="129"/>
    </row>
    <row r="19" spans="1:13" s="128" customFormat="1" ht="12.75" hidden="1" x14ac:dyDescent="0.25">
      <c r="A19" s="71">
        <v>14</v>
      </c>
      <c r="B19" s="149" t="s">
        <v>242</v>
      </c>
      <c r="C19" s="137" t="s">
        <v>68</v>
      </c>
      <c r="D19" s="155" t="s">
        <v>32</v>
      </c>
      <c r="E19" s="165">
        <v>5</v>
      </c>
      <c r="F19" s="165" t="s">
        <v>44</v>
      </c>
      <c r="G19" s="150">
        <v>552</v>
      </c>
      <c r="H19" s="161">
        <f t="shared" si="0"/>
        <v>2760</v>
      </c>
      <c r="I19" s="34" t="s">
        <v>9</v>
      </c>
      <c r="J19" s="163" t="s">
        <v>33</v>
      </c>
      <c r="K19" s="164" t="s">
        <v>203</v>
      </c>
      <c r="L19" s="134" t="s">
        <v>251</v>
      </c>
      <c r="M19" s="129"/>
    </row>
    <row r="20" spans="1:13" s="128" customFormat="1" ht="12.75" hidden="1" x14ac:dyDescent="0.25">
      <c r="A20" s="71">
        <v>15</v>
      </c>
      <c r="B20" s="149" t="s">
        <v>243</v>
      </c>
      <c r="C20" s="137" t="s">
        <v>68</v>
      </c>
      <c r="D20" s="155" t="s">
        <v>32</v>
      </c>
      <c r="E20" s="165">
        <v>5</v>
      </c>
      <c r="F20" s="165" t="s">
        <v>44</v>
      </c>
      <c r="G20" s="150">
        <v>784</v>
      </c>
      <c r="H20" s="161">
        <f t="shared" si="0"/>
        <v>3920</v>
      </c>
      <c r="I20" s="34" t="s">
        <v>9</v>
      </c>
      <c r="J20" s="163" t="s">
        <v>33</v>
      </c>
      <c r="K20" s="164" t="s">
        <v>203</v>
      </c>
      <c r="L20" s="134" t="s">
        <v>251</v>
      </c>
      <c r="M20" s="129"/>
    </row>
    <row r="21" spans="1:13" s="128" customFormat="1" ht="12.75" hidden="1" x14ac:dyDescent="0.25">
      <c r="A21" s="71">
        <v>16</v>
      </c>
      <c r="B21" s="149" t="s">
        <v>244</v>
      </c>
      <c r="C21" s="137" t="s">
        <v>68</v>
      </c>
      <c r="D21" s="155" t="s">
        <v>32</v>
      </c>
      <c r="E21" s="165">
        <v>5</v>
      </c>
      <c r="F21" s="165" t="s">
        <v>44</v>
      </c>
      <c r="G21" s="150">
        <v>784</v>
      </c>
      <c r="H21" s="161">
        <f t="shared" si="0"/>
        <v>3920</v>
      </c>
      <c r="I21" s="34" t="s">
        <v>9</v>
      </c>
      <c r="J21" s="163" t="s">
        <v>33</v>
      </c>
      <c r="K21" s="164" t="s">
        <v>203</v>
      </c>
      <c r="L21" s="134" t="s">
        <v>251</v>
      </c>
      <c r="M21" s="129"/>
    </row>
    <row r="22" spans="1:13" s="128" customFormat="1" ht="25.5" hidden="1" x14ac:dyDescent="0.25">
      <c r="A22" s="71">
        <v>17</v>
      </c>
      <c r="B22" s="149" t="s">
        <v>245</v>
      </c>
      <c r="C22" s="137" t="s">
        <v>68</v>
      </c>
      <c r="D22" s="155" t="s">
        <v>32</v>
      </c>
      <c r="E22" s="165">
        <v>5</v>
      </c>
      <c r="F22" s="165" t="s">
        <v>44</v>
      </c>
      <c r="G22" s="150">
        <v>320</v>
      </c>
      <c r="H22" s="161">
        <f t="shared" si="0"/>
        <v>1600</v>
      </c>
      <c r="I22" s="34" t="s">
        <v>9</v>
      </c>
      <c r="J22" s="163" t="s">
        <v>33</v>
      </c>
      <c r="K22" s="164" t="s">
        <v>203</v>
      </c>
      <c r="L22" s="134" t="s">
        <v>251</v>
      </c>
      <c r="M22" s="129"/>
    </row>
    <row r="23" spans="1:13" s="128" customFormat="1" ht="25.5" hidden="1" x14ac:dyDescent="0.25">
      <c r="A23" s="71">
        <v>18</v>
      </c>
      <c r="B23" s="149" t="s">
        <v>246</v>
      </c>
      <c r="C23" s="137" t="s">
        <v>68</v>
      </c>
      <c r="D23" s="155" t="s">
        <v>32</v>
      </c>
      <c r="E23" s="165">
        <v>5</v>
      </c>
      <c r="F23" s="165" t="s">
        <v>44</v>
      </c>
      <c r="G23" s="150">
        <v>320</v>
      </c>
      <c r="H23" s="161">
        <f t="shared" si="0"/>
        <v>1600</v>
      </c>
      <c r="I23" s="34" t="s">
        <v>9</v>
      </c>
      <c r="J23" s="163" t="s">
        <v>33</v>
      </c>
      <c r="K23" s="164" t="s">
        <v>203</v>
      </c>
      <c r="L23" s="134" t="s">
        <v>251</v>
      </c>
      <c r="M23" s="129"/>
    </row>
    <row r="24" spans="1:13" s="128" customFormat="1" ht="12.75" hidden="1" x14ac:dyDescent="0.25">
      <c r="A24" s="71">
        <v>19</v>
      </c>
      <c r="B24" s="149" t="s">
        <v>247</v>
      </c>
      <c r="C24" s="137" t="s">
        <v>68</v>
      </c>
      <c r="D24" s="155" t="s">
        <v>32</v>
      </c>
      <c r="E24" s="165">
        <v>3</v>
      </c>
      <c r="F24" s="165" t="s">
        <v>44</v>
      </c>
      <c r="G24" s="150">
        <v>320</v>
      </c>
      <c r="H24" s="161">
        <f t="shared" si="0"/>
        <v>960</v>
      </c>
      <c r="I24" s="34" t="s">
        <v>9</v>
      </c>
      <c r="J24" s="163" t="s">
        <v>33</v>
      </c>
      <c r="K24" s="164" t="s">
        <v>203</v>
      </c>
      <c r="L24" s="134" t="s">
        <v>251</v>
      </c>
      <c r="M24" s="129"/>
    </row>
    <row r="25" spans="1:13" s="128" customFormat="1" ht="25.5" hidden="1" x14ac:dyDescent="0.25">
      <c r="A25" s="71">
        <v>20</v>
      </c>
      <c r="B25" s="149" t="s">
        <v>248</v>
      </c>
      <c r="C25" s="137" t="s">
        <v>68</v>
      </c>
      <c r="D25" s="155" t="s">
        <v>32</v>
      </c>
      <c r="E25" s="165">
        <v>1</v>
      </c>
      <c r="F25" s="165" t="s">
        <v>44</v>
      </c>
      <c r="G25" s="150">
        <v>480</v>
      </c>
      <c r="H25" s="161">
        <f t="shared" si="0"/>
        <v>480</v>
      </c>
      <c r="I25" s="34" t="s">
        <v>9</v>
      </c>
      <c r="J25" s="163" t="s">
        <v>33</v>
      </c>
      <c r="K25" s="164" t="s">
        <v>203</v>
      </c>
      <c r="L25" s="134" t="s">
        <v>251</v>
      </c>
      <c r="M25" s="129"/>
    </row>
    <row r="26" spans="1:13" s="128" customFormat="1" ht="25.5" hidden="1" x14ac:dyDescent="0.25">
      <c r="A26" s="71">
        <v>21</v>
      </c>
      <c r="B26" s="149" t="s">
        <v>249</v>
      </c>
      <c r="C26" s="137" t="s">
        <v>68</v>
      </c>
      <c r="D26" s="155" t="s">
        <v>32</v>
      </c>
      <c r="E26" s="165">
        <v>1</v>
      </c>
      <c r="F26" s="165" t="s">
        <v>44</v>
      </c>
      <c r="G26" s="150">
        <v>5440</v>
      </c>
      <c r="H26" s="161">
        <f t="shared" si="0"/>
        <v>5440</v>
      </c>
      <c r="I26" s="34" t="s">
        <v>9</v>
      </c>
      <c r="J26" s="163" t="s">
        <v>33</v>
      </c>
      <c r="K26" s="164" t="s">
        <v>203</v>
      </c>
      <c r="L26" s="134" t="s">
        <v>251</v>
      </c>
      <c r="M26" s="129"/>
    </row>
    <row r="27" spans="1:13" s="128" customFormat="1" ht="25.5" hidden="1" x14ac:dyDescent="0.25">
      <c r="A27" s="71">
        <v>22</v>
      </c>
      <c r="B27" s="149" t="s">
        <v>250</v>
      </c>
      <c r="C27" s="137" t="s">
        <v>68</v>
      </c>
      <c r="D27" s="155" t="s">
        <v>32</v>
      </c>
      <c r="E27" s="165">
        <v>1</v>
      </c>
      <c r="F27" s="165" t="s">
        <v>44</v>
      </c>
      <c r="G27" s="150">
        <v>25600</v>
      </c>
      <c r="H27" s="161">
        <f t="shared" si="0"/>
        <v>25600</v>
      </c>
      <c r="I27" s="34" t="s">
        <v>9</v>
      </c>
      <c r="J27" s="163" t="s">
        <v>33</v>
      </c>
      <c r="K27" s="164" t="s">
        <v>203</v>
      </c>
      <c r="L27" s="134" t="s">
        <v>251</v>
      </c>
      <c r="M27" s="129"/>
    </row>
    <row r="28" spans="1:13" s="128" customFormat="1" ht="12.75" hidden="1" x14ac:dyDescent="0.25">
      <c r="A28" s="71">
        <v>23</v>
      </c>
      <c r="B28" s="149" t="s">
        <v>336</v>
      </c>
      <c r="C28" s="137" t="s">
        <v>337</v>
      </c>
      <c r="D28" s="155" t="s">
        <v>32</v>
      </c>
      <c r="E28" s="165">
        <v>140</v>
      </c>
      <c r="F28" s="165" t="s">
        <v>44</v>
      </c>
      <c r="G28" s="150">
        <v>25933</v>
      </c>
      <c r="H28" s="161">
        <f t="shared" si="0"/>
        <v>3630620</v>
      </c>
      <c r="I28" s="34" t="s">
        <v>9</v>
      </c>
      <c r="J28" s="163" t="s">
        <v>33</v>
      </c>
      <c r="K28" s="164" t="s">
        <v>203</v>
      </c>
      <c r="L28" s="134" t="s">
        <v>339</v>
      </c>
      <c r="M28" s="129"/>
    </row>
    <row r="29" spans="1:13" s="128" customFormat="1" ht="25.5" hidden="1" x14ac:dyDescent="0.25">
      <c r="A29" s="71">
        <v>24</v>
      </c>
      <c r="B29" s="149" t="s">
        <v>338</v>
      </c>
      <c r="C29" s="137" t="s">
        <v>337</v>
      </c>
      <c r="D29" s="155" t="s">
        <v>32</v>
      </c>
      <c r="E29" s="165">
        <v>100</v>
      </c>
      <c r="F29" s="165" t="s">
        <v>44</v>
      </c>
      <c r="G29" s="150">
        <v>23386</v>
      </c>
      <c r="H29" s="161">
        <f t="shared" si="0"/>
        <v>2338600</v>
      </c>
      <c r="I29" s="34" t="s">
        <v>9</v>
      </c>
      <c r="J29" s="163" t="s">
        <v>33</v>
      </c>
      <c r="K29" s="164" t="s">
        <v>203</v>
      </c>
      <c r="L29" s="134" t="s">
        <v>339</v>
      </c>
      <c r="M29" s="129"/>
    </row>
    <row r="30" spans="1:13" s="128" customFormat="1" ht="38.25" hidden="1" x14ac:dyDescent="0.25">
      <c r="A30" s="71">
        <v>25</v>
      </c>
      <c r="B30" s="149" t="s">
        <v>551</v>
      </c>
      <c r="C30" s="137" t="s">
        <v>572</v>
      </c>
      <c r="D30" s="155" t="s">
        <v>62</v>
      </c>
      <c r="E30" s="165">
        <v>25</v>
      </c>
      <c r="F30" s="165" t="s">
        <v>552</v>
      </c>
      <c r="G30" s="150">
        <f>2576/1.12</f>
        <v>2300</v>
      </c>
      <c r="H30" s="161">
        <f t="shared" si="0"/>
        <v>57500</v>
      </c>
      <c r="I30" s="34" t="s">
        <v>9</v>
      </c>
      <c r="J30" s="163" t="s">
        <v>125</v>
      </c>
      <c r="K30" s="164" t="s">
        <v>456</v>
      </c>
      <c r="L30" s="134" t="s">
        <v>567</v>
      </c>
      <c r="M30" s="129"/>
    </row>
    <row r="31" spans="1:13" s="128" customFormat="1" ht="25.5" hidden="1" x14ac:dyDescent="0.25">
      <c r="A31" s="71">
        <v>26</v>
      </c>
      <c r="B31" s="149" t="s">
        <v>553</v>
      </c>
      <c r="C31" s="137" t="s">
        <v>572</v>
      </c>
      <c r="D31" s="155" t="s">
        <v>62</v>
      </c>
      <c r="E31" s="165">
        <v>20</v>
      </c>
      <c r="F31" s="165" t="s">
        <v>552</v>
      </c>
      <c r="G31" s="150">
        <v>5095</v>
      </c>
      <c r="H31" s="161">
        <f t="shared" si="0"/>
        <v>101900</v>
      </c>
      <c r="I31" s="34" t="s">
        <v>9</v>
      </c>
      <c r="J31" s="163" t="s">
        <v>125</v>
      </c>
      <c r="K31" s="164" t="s">
        <v>456</v>
      </c>
      <c r="L31" s="134" t="s">
        <v>567</v>
      </c>
      <c r="M31" s="129"/>
    </row>
    <row r="32" spans="1:13" s="128" customFormat="1" ht="25.5" hidden="1" x14ac:dyDescent="0.25">
      <c r="A32" s="71">
        <v>27</v>
      </c>
      <c r="B32" s="149" t="s">
        <v>554</v>
      </c>
      <c r="C32" s="137" t="s">
        <v>572</v>
      </c>
      <c r="D32" s="155" t="s">
        <v>62</v>
      </c>
      <c r="E32" s="165">
        <v>40</v>
      </c>
      <c r="F32" s="165" t="s">
        <v>552</v>
      </c>
      <c r="G32" s="150">
        <f>3136/1.12</f>
        <v>2799.9999999999995</v>
      </c>
      <c r="H32" s="161">
        <f t="shared" si="0"/>
        <v>111999.99999999999</v>
      </c>
      <c r="I32" s="34" t="s">
        <v>9</v>
      </c>
      <c r="J32" s="163" t="s">
        <v>125</v>
      </c>
      <c r="K32" s="164" t="s">
        <v>456</v>
      </c>
      <c r="L32" s="134" t="s">
        <v>567</v>
      </c>
      <c r="M32" s="129"/>
    </row>
    <row r="33" spans="1:13" s="128" customFormat="1" ht="38.25" hidden="1" x14ac:dyDescent="0.25">
      <c r="A33" s="71">
        <v>28</v>
      </c>
      <c r="B33" s="149" t="s">
        <v>555</v>
      </c>
      <c r="C33" s="137" t="s">
        <v>572</v>
      </c>
      <c r="D33" s="155" t="s">
        <v>62</v>
      </c>
      <c r="E33" s="165">
        <v>20</v>
      </c>
      <c r="F33" s="165" t="s">
        <v>552</v>
      </c>
      <c r="G33" s="150">
        <f>8366.4/1.12</f>
        <v>7469.9999999999991</v>
      </c>
      <c r="H33" s="161">
        <f t="shared" si="0"/>
        <v>149399.99999999997</v>
      </c>
      <c r="I33" s="34" t="s">
        <v>9</v>
      </c>
      <c r="J33" s="163" t="s">
        <v>125</v>
      </c>
      <c r="K33" s="164" t="s">
        <v>456</v>
      </c>
      <c r="L33" s="134" t="s">
        <v>567</v>
      </c>
      <c r="M33" s="129"/>
    </row>
    <row r="34" spans="1:13" s="128" customFormat="1" ht="25.5" hidden="1" x14ac:dyDescent="0.25">
      <c r="A34" s="71">
        <v>29</v>
      </c>
      <c r="B34" s="149" t="s">
        <v>556</v>
      </c>
      <c r="C34" s="137" t="s">
        <v>572</v>
      </c>
      <c r="D34" s="155" t="s">
        <v>62</v>
      </c>
      <c r="E34" s="165">
        <v>25</v>
      </c>
      <c r="F34" s="165" t="s">
        <v>552</v>
      </c>
      <c r="G34" s="150">
        <f>7184.8/1.12</f>
        <v>6415</v>
      </c>
      <c r="H34" s="161">
        <f t="shared" si="0"/>
        <v>160375</v>
      </c>
      <c r="I34" s="34" t="s">
        <v>9</v>
      </c>
      <c r="J34" s="163" t="s">
        <v>125</v>
      </c>
      <c r="K34" s="164" t="s">
        <v>456</v>
      </c>
      <c r="L34" s="134" t="s">
        <v>567</v>
      </c>
      <c r="M34" s="129"/>
    </row>
    <row r="35" spans="1:13" s="128" customFormat="1" ht="38.25" hidden="1" x14ac:dyDescent="0.25">
      <c r="A35" s="71">
        <v>30</v>
      </c>
      <c r="B35" s="149" t="s">
        <v>557</v>
      </c>
      <c r="C35" s="137" t="s">
        <v>572</v>
      </c>
      <c r="D35" s="155" t="s">
        <v>62</v>
      </c>
      <c r="E35" s="165">
        <v>21</v>
      </c>
      <c r="F35" s="165" t="s">
        <v>552</v>
      </c>
      <c r="G35" s="150">
        <f>3606.4/1.12</f>
        <v>3220</v>
      </c>
      <c r="H35" s="161">
        <f t="shared" si="0"/>
        <v>67620</v>
      </c>
      <c r="I35" s="34" t="s">
        <v>9</v>
      </c>
      <c r="J35" s="163" t="s">
        <v>125</v>
      </c>
      <c r="K35" s="164" t="s">
        <v>456</v>
      </c>
      <c r="L35" s="134" t="s">
        <v>567</v>
      </c>
      <c r="M35" s="129"/>
    </row>
    <row r="36" spans="1:13" s="128" customFormat="1" ht="38.25" hidden="1" x14ac:dyDescent="0.25">
      <c r="A36" s="71">
        <v>31</v>
      </c>
      <c r="B36" s="149" t="s">
        <v>558</v>
      </c>
      <c r="C36" s="137" t="s">
        <v>572</v>
      </c>
      <c r="D36" s="155" t="s">
        <v>62</v>
      </c>
      <c r="E36" s="165">
        <v>33</v>
      </c>
      <c r="F36" s="165" t="s">
        <v>552</v>
      </c>
      <c r="G36" s="150">
        <f>7179.2/1.12</f>
        <v>6409.9999999999991</v>
      </c>
      <c r="H36" s="161">
        <f t="shared" si="0"/>
        <v>211529.99999999997</v>
      </c>
      <c r="I36" s="34" t="s">
        <v>9</v>
      </c>
      <c r="J36" s="163" t="s">
        <v>125</v>
      </c>
      <c r="K36" s="164" t="s">
        <v>456</v>
      </c>
      <c r="L36" s="134" t="s">
        <v>567</v>
      </c>
      <c r="M36" s="129"/>
    </row>
    <row r="37" spans="1:13" s="128" customFormat="1" ht="25.5" hidden="1" x14ac:dyDescent="0.25">
      <c r="A37" s="71">
        <v>32</v>
      </c>
      <c r="B37" s="149" t="s">
        <v>559</v>
      </c>
      <c r="C37" s="137" t="s">
        <v>572</v>
      </c>
      <c r="D37" s="155" t="s">
        <v>62</v>
      </c>
      <c r="E37" s="165">
        <v>25</v>
      </c>
      <c r="F37" s="165" t="s">
        <v>552</v>
      </c>
      <c r="G37" s="150">
        <f>16128/1.12</f>
        <v>14399.999999999998</v>
      </c>
      <c r="H37" s="161">
        <f t="shared" si="0"/>
        <v>359999.99999999994</v>
      </c>
      <c r="I37" s="34" t="s">
        <v>9</v>
      </c>
      <c r="J37" s="163" t="s">
        <v>125</v>
      </c>
      <c r="K37" s="164" t="s">
        <v>456</v>
      </c>
      <c r="L37" s="134" t="s">
        <v>567</v>
      </c>
      <c r="M37" s="129"/>
    </row>
    <row r="38" spans="1:13" s="128" customFormat="1" ht="25.5" hidden="1" x14ac:dyDescent="0.25">
      <c r="A38" s="71">
        <v>33</v>
      </c>
      <c r="B38" s="149" t="s">
        <v>560</v>
      </c>
      <c r="C38" s="137" t="s">
        <v>572</v>
      </c>
      <c r="D38" s="155" t="s">
        <v>62</v>
      </c>
      <c r="E38" s="165">
        <v>20</v>
      </c>
      <c r="F38" s="165" t="s">
        <v>552</v>
      </c>
      <c r="G38" s="150">
        <f>8971.2/1.12</f>
        <v>8010</v>
      </c>
      <c r="H38" s="161">
        <f t="shared" si="0"/>
        <v>160200</v>
      </c>
      <c r="I38" s="34" t="s">
        <v>9</v>
      </c>
      <c r="J38" s="163" t="s">
        <v>125</v>
      </c>
      <c r="K38" s="164" t="s">
        <v>456</v>
      </c>
      <c r="L38" s="134" t="s">
        <v>567</v>
      </c>
      <c r="M38" s="129"/>
    </row>
    <row r="39" spans="1:13" s="128" customFormat="1" ht="12.75" hidden="1" x14ac:dyDescent="0.25">
      <c r="A39" s="71">
        <v>34</v>
      </c>
      <c r="B39" s="149" t="s">
        <v>561</v>
      </c>
      <c r="C39" s="137" t="s">
        <v>572</v>
      </c>
      <c r="D39" s="155" t="s">
        <v>62</v>
      </c>
      <c r="E39" s="165">
        <v>25</v>
      </c>
      <c r="F39" s="165" t="s">
        <v>552</v>
      </c>
      <c r="G39" s="150">
        <f>4032/1.12</f>
        <v>3599.9999999999995</v>
      </c>
      <c r="H39" s="161">
        <f t="shared" si="0"/>
        <v>89999.999999999985</v>
      </c>
      <c r="I39" s="34" t="s">
        <v>9</v>
      </c>
      <c r="J39" s="163" t="s">
        <v>125</v>
      </c>
      <c r="K39" s="164" t="s">
        <v>456</v>
      </c>
      <c r="L39" s="134" t="s">
        <v>567</v>
      </c>
      <c r="M39" s="129"/>
    </row>
    <row r="40" spans="1:13" s="128" customFormat="1" ht="25.5" hidden="1" x14ac:dyDescent="0.25">
      <c r="A40" s="71">
        <v>35</v>
      </c>
      <c r="B40" s="149" t="s">
        <v>562</v>
      </c>
      <c r="C40" s="137" t="s">
        <v>572</v>
      </c>
      <c r="D40" s="155" t="s">
        <v>62</v>
      </c>
      <c r="E40" s="165">
        <v>16</v>
      </c>
      <c r="F40" s="165" t="s">
        <v>552</v>
      </c>
      <c r="G40" s="150">
        <f>2352/1.12</f>
        <v>2100</v>
      </c>
      <c r="H40" s="161">
        <f t="shared" si="0"/>
        <v>33600</v>
      </c>
      <c r="I40" s="34" t="s">
        <v>9</v>
      </c>
      <c r="J40" s="163" t="s">
        <v>125</v>
      </c>
      <c r="K40" s="164" t="s">
        <v>456</v>
      </c>
      <c r="L40" s="134" t="s">
        <v>567</v>
      </c>
      <c r="M40" s="129"/>
    </row>
    <row r="41" spans="1:13" s="128" customFormat="1" ht="25.5" hidden="1" x14ac:dyDescent="0.25">
      <c r="A41" s="71">
        <v>36</v>
      </c>
      <c r="B41" s="149" t="s">
        <v>563</v>
      </c>
      <c r="C41" s="137" t="s">
        <v>572</v>
      </c>
      <c r="D41" s="155" t="s">
        <v>62</v>
      </c>
      <c r="E41" s="165">
        <v>14</v>
      </c>
      <c r="F41" s="165" t="s">
        <v>552</v>
      </c>
      <c r="G41" s="150">
        <f>2352/1.12</f>
        <v>2100</v>
      </c>
      <c r="H41" s="161">
        <f t="shared" si="0"/>
        <v>29400</v>
      </c>
      <c r="I41" s="34" t="s">
        <v>9</v>
      </c>
      <c r="J41" s="163" t="s">
        <v>125</v>
      </c>
      <c r="K41" s="164" t="s">
        <v>456</v>
      </c>
      <c r="L41" s="134" t="s">
        <v>567</v>
      </c>
      <c r="M41" s="129"/>
    </row>
    <row r="42" spans="1:13" s="128" customFormat="1" ht="25.5" hidden="1" x14ac:dyDescent="0.25">
      <c r="A42" s="71">
        <v>37</v>
      </c>
      <c r="B42" s="149" t="s">
        <v>564</v>
      </c>
      <c r="C42" s="137" t="s">
        <v>572</v>
      </c>
      <c r="D42" s="155" t="s">
        <v>62</v>
      </c>
      <c r="E42" s="165">
        <v>30</v>
      </c>
      <c r="F42" s="165" t="s">
        <v>552</v>
      </c>
      <c r="G42" s="150">
        <f>2072/1.12</f>
        <v>1849.9999999999998</v>
      </c>
      <c r="H42" s="161">
        <f t="shared" si="0"/>
        <v>55499.999999999993</v>
      </c>
      <c r="I42" s="34" t="s">
        <v>9</v>
      </c>
      <c r="J42" s="163" t="s">
        <v>125</v>
      </c>
      <c r="K42" s="164" t="s">
        <v>456</v>
      </c>
      <c r="L42" s="134" t="s">
        <v>567</v>
      </c>
      <c r="M42" s="129"/>
    </row>
    <row r="43" spans="1:13" s="128" customFormat="1" ht="25.5" hidden="1" x14ac:dyDescent="0.25">
      <c r="A43" s="71">
        <v>38</v>
      </c>
      <c r="B43" s="149" t="s">
        <v>565</v>
      </c>
      <c r="C43" s="137" t="s">
        <v>572</v>
      </c>
      <c r="D43" s="155" t="s">
        <v>62</v>
      </c>
      <c r="E43" s="165">
        <v>15</v>
      </c>
      <c r="F43" s="165" t="s">
        <v>552</v>
      </c>
      <c r="G43" s="150">
        <f>364/1.12</f>
        <v>324.99999999999994</v>
      </c>
      <c r="H43" s="161">
        <f t="shared" si="0"/>
        <v>4874.9999999999991</v>
      </c>
      <c r="I43" s="34" t="s">
        <v>9</v>
      </c>
      <c r="J43" s="163" t="s">
        <v>125</v>
      </c>
      <c r="K43" s="164" t="s">
        <v>456</v>
      </c>
      <c r="L43" s="134" t="s">
        <v>567</v>
      </c>
      <c r="M43" s="129"/>
    </row>
    <row r="44" spans="1:13" s="128" customFormat="1" ht="25.5" hidden="1" x14ac:dyDescent="0.25">
      <c r="A44" s="71">
        <v>39</v>
      </c>
      <c r="B44" s="149" t="s">
        <v>566</v>
      </c>
      <c r="C44" s="137" t="s">
        <v>572</v>
      </c>
      <c r="D44" s="155" t="s">
        <v>62</v>
      </c>
      <c r="E44" s="165">
        <v>15</v>
      </c>
      <c r="F44" s="165" t="s">
        <v>552</v>
      </c>
      <c r="G44" s="150">
        <f>364/1.12</f>
        <v>324.99999999999994</v>
      </c>
      <c r="H44" s="161">
        <f t="shared" si="0"/>
        <v>4874.9999999999991</v>
      </c>
      <c r="I44" s="34" t="s">
        <v>9</v>
      </c>
      <c r="J44" s="163" t="s">
        <v>125</v>
      </c>
      <c r="K44" s="164" t="s">
        <v>456</v>
      </c>
      <c r="L44" s="134" t="s">
        <v>567</v>
      </c>
      <c r="M44" s="129"/>
    </row>
    <row r="45" spans="1:13" s="128" customFormat="1" ht="18" hidden="1" customHeight="1" x14ac:dyDescent="0.25">
      <c r="A45" s="71">
        <v>40</v>
      </c>
      <c r="B45" s="149" t="s">
        <v>225</v>
      </c>
      <c r="C45" s="137" t="s">
        <v>68</v>
      </c>
      <c r="D45" s="155" t="s">
        <v>106</v>
      </c>
      <c r="E45" s="165">
        <v>100</v>
      </c>
      <c r="F45" s="165" t="s">
        <v>229</v>
      </c>
      <c r="G45" s="150">
        <v>3250</v>
      </c>
      <c r="H45" s="161">
        <f t="shared" si="0"/>
        <v>325000</v>
      </c>
      <c r="I45" s="34" t="s">
        <v>9</v>
      </c>
      <c r="J45" s="163" t="s">
        <v>33</v>
      </c>
      <c r="K45" s="164" t="s">
        <v>456</v>
      </c>
      <c r="L45" s="134" t="s">
        <v>573</v>
      </c>
      <c r="M45" s="129"/>
    </row>
    <row r="46" spans="1:13" s="128" customFormat="1" ht="15.75" hidden="1" customHeight="1" x14ac:dyDescent="0.25">
      <c r="A46" s="71">
        <v>41</v>
      </c>
      <c r="B46" s="149" t="s">
        <v>226</v>
      </c>
      <c r="C46" s="137" t="s">
        <v>68</v>
      </c>
      <c r="D46" s="155" t="s">
        <v>106</v>
      </c>
      <c r="E46" s="165">
        <v>100</v>
      </c>
      <c r="F46" s="165" t="s">
        <v>229</v>
      </c>
      <c r="G46" s="150">
        <v>3600</v>
      </c>
      <c r="H46" s="161">
        <f t="shared" si="0"/>
        <v>360000</v>
      </c>
      <c r="I46" s="34" t="s">
        <v>9</v>
      </c>
      <c r="J46" s="163" t="s">
        <v>33</v>
      </c>
      <c r="K46" s="164" t="s">
        <v>456</v>
      </c>
      <c r="L46" s="134" t="s">
        <v>573</v>
      </c>
      <c r="M46" s="129"/>
    </row>
    <row r="47" spans="1:13" s="128" customFormat="1" ht="17.25" hidden="1" customHeight="1" x14ac:dyDescent="0.25">
      <c r="A47" s="71">
        <v>42</v>
      </c>
      <c r="B47" s="149" t="s">
        <v>227</v>
      </c>
      <c r="C47" s="137" t="s">
        <v>68</v>
      </c>
      <c r="D47" s="155" t="s">
        <v>106</v>
      </c>
      <c r="E47" s="165">
        <v>200</v>
      </c>
      <c r="F47" s="165" t="s">
        <v>229</v>
      </c>
      <c r="G47" s="150">
        <v>3750</v>
      </c>
      <c r="H47" s="161">
        <f t="shared" si="0"/>
        <v>750000</v>
      </c>
      <c r="I47" s="34" t="s">
        <v>9</v>
      </c>
      <c r="J47" s="163" t="s">
        <v>33</v>
      </c>
      <c r="K47" s="164" t="s">
        <v>456</v>
      </c>
      <c r="L47" s="134" t="s">
        <v>573</v>
      </c>
      <c r="M47" s="129"/>
    </row>
    <row r="48" spans="1:13" s="128" customFormat="1" ht="18" hidden="1" customHeight="1" x14ac:dyDescent="0.25">
      <c r="A48" s="71">
        <v>43</v>
      </c>
      <c r="B48" s="149" t="s">
        <v>598</v>
      </c>
      <c r="C48" s="137" t="s">
        <v>68</v>
      </c>
      <c r="D48" s="155" t="s">
        <v>106</v>
      </c>
      <c r="E48" s="165">
        <v>1725</v>
      </c>
      <c r="F48" s="165" t="s">
        <v>154</v>
      </c>
      <c r="G48" s="150">
        <v>130</v>
      </c>
      <c r="H48" s="161">
        <f t="shared" si="0"/>
        <v>224250</v>
      </c>
      <c r="I48" s="34" t="s">
        <v>9</v>
      </c>
      <c r="J48" s="163" t="s">
        <v>33</v>
      </c>
      <c r="K48" s="164" t="s">
        <v>456</v>
      </c>
      <c r="L48" s="134" t="s">
        <v>602</v>
      </c>
      <c r="M48" s="129"/>
    </row>
    <row r="49" spans="1:18" s="128" customFormat="1" ht="16.5" hidden="1" customHeight="1" x14ac:dyDescent="0.25">
      <c r="A49" s="71">
        <v>44</v>
      </c>
      <c r="B49" s="149" t="s">
        <v>599</v>
      </c>
      <c r="C49" s="137" t="s">
        <v>68</v>
      </c>
      <c r="D49" s="155" t="s">
        <v>106</v>
      </c>
      <c r="E49" s="165">
        <v>2420</v>
      </c>
      <c r="F49" s="165" t="s">
        <v>154</v>
      </c>
      <c r="G49" s="150">
        <v>1275</v>
      </c>
      <c r="H49" s="161">
        <f t="shared" si="0"/>
        <v>3085500</v>
      </c>
      <c r="I49" s="34" t="s">
        <v>9</v>
      </c>
      <c r="J49" s="163" t="s">
        <v>33</v>
      </c>
      <c r="K49" s="164" t="s">
        <v>456</v>
      </c>
      <c r="L49" s="134" t="s">
        <v>602</v>
      </c>
      <c r="M49" s="129"/>
    </row>
    <row r="50" spans="1:18" s="128" customFormat="1" ht="17.25" hidden="1" customHeight="1" x14ac:dyDescent="0.25">
      <c r="A50" s="71">
        <v>45</v>
      </c>
      <c r="B50" s="149" t="s">
        <v>600</v>
      </c>
      <c r="C50" s="137" t="s">
        <v>68</v>
      </c>
      <c r="D50" s="155" t="s">
        <v>106</v>
      </c>
      <c r="E50" s="165">
        <v>812.5</v>
      </c>
      <c r="F50" s="165" t="s">
        <v>154</v>
      </c>
      <c r="G50" s="150">
        <v>2650</v>
      </c>
      <c r="H50" s="161">
        <f t="shared" si="0"/>
        <v>2153125</v>
      </c>
      <c r="I50" s="34" t="s">
        <v>9</v>
      </c>
      <c r="J50" s="163" t="s">
        <v>33</v>
      </c>
      <c r="K50" s="164" t="s">
        <v>456</v>
      </c>
      <c r="L50" s="134" t="s">
        <v>602</v>
      </c>
      <c r="M50" s="129"/>
    </row>
    <row r="51" spans="1:18" s="128" customFormat="1" ht="16.5" hidden="1" customHeight="1" x14ac:dyDescent="0.25">
      <c r="A51" s="71">
        <v>46</v>
      </c>
      <c r="B51" s="149" t="s">
        <v>601</v>
      </c>
      <c r="C51" s="137" t="s">
        <v>68</v>
      </c>
      <c r="D51" s="155" t="s">
        <v>106</v>
      </c>
      <c r="E51" s="165">
        <v>1550</v>
      </c>
      <c r="F51" s="165" t="s">
        <v>154</v>
      </c>
      <c r="G51" s="150">
        <v>135</v>
      </c>
      <c r="H51" s="161">
        <f t="shared" si="0"/>
        <v>209250</v>
      </c>
      <c r="I51" s="34" t="s">
        <v>9</v>
      </c>
      <c r="J51" s="163" t="s">
        <v>33</v>
      </c>
      <c r="K51" s="164" t="s">
        <v>456</v>
      </c>
      <c r="L51" s="134" t="s">
        <v>602</v>
      </c>
      <c r="M51" s="129"/>
    </row>
    <row r="52" spans="1:18" s="128" customFormat="1" ht="18.75" hidden="1" customHeight="1" x14ac:dyDescent="0.25">
      <c r="A52" s="71">
        <v>47</v>
      </c>
      <c r="B52" s="149" t="s">
        <v>603</v>
      </c>
      <c r="C52" s="137" t="s">
        <v>604</v>
      </c>
      <c r="D52" s="155" t="s">
        <v>62</v>
      </c>
      <c r="E52" s="165">
        <v>8</v>
      </c>
      <c r="F52" s="165" t="s">
        <v>44</v>
      </c>
      <c r="G52" s="150">
        <v>267774.15000000002</v>
      </c>
      <c r="H52" s="161">
        <f t="shared" si="0"/>
        <v>2142193.2000000002</v>
      </c>
      <c r="I52" s="34" t="s">
        <v>9</v>
      </c>
      <c r="J52" s="163" t="s">
        <v>33</v>
      </c>
      <c r="K52" s="164" t="s">
        <v>456</v>
      </c>
      <c r="L52" s="134" t="s">
        <v>605</v>
      </c>
      <c r="M52" s="129"/>
    </row>
    <row r="53" spans="1:18" s="2" customFormat="1" ht="20.25" hidden="1" customHeight="1" x14ac:dyDescent="0.25">
      <c r="A53" s="41"/>
      <c r="B53" s="56" t="s">
        <v>18</v>
      </c>
      <c r="C53" s="36"/>
      <c r="D53" s="156"/>
      <c r="E53" s="36"/>
      <c r="F53" s="36"/>
      <c r="G53" s="122"/>
      <c r="H53" s="45">
        <f>SUM(H6:H52)</f>
        <v>27737478.199999999</v>
      </c>
      <c r="I53" s="59"/>
      <c r="J53" s="59"/>
      <c r="K53" s="78"/>
      <c r="L53" s="59"/>
      <c r="M53" s="29"/>
      <c r="N53" s="15"/>
      <c r="O53" s="15"/>
      <c r="P53" s="15"/>
      <c r="Q53" s="15"/>
      <c r="R53" s="15"/>
    </row>
    <row r="54" spans="1:18" s="2" customFormat="1" ht="20.25" hidden="1" customHeight="1" x14ac:dyDescent="0.25">
      <c r="A54" s="48"/>
      <c r="B54" s="50" t="s">
        <v>8</v>
      </c>
      <c r="C54" s="54"/>
      <c r="D54" s="157"/>
      <c r="E54" s="54"/>
      <c r="F54" s="54"/>
      <c r="G54" s="114"/>
      <c r="H54" s="54"/>
      <c r="I54" s="54"/>
      <c r="J54" s="51"/>
      <c r="K54" s="79"/>
      <c r="L54" s="51"/>
      <c r="M54" s="29"/>
      <c r="N54" s="15"/>
      <c r="O54" s="15"/>
      <c r="P54" s="15"/>
      <c r="Q54" s="15"/>
      <c r="R54" s="15"/>
    </row>
    <row r="55" spans="1:18" s="2" customFormat="1" ht="25.5" hidden="1" x14ac:dyDescent="0.25">
      <c r="A55" s="71">
        <v>1</v>
      </c>
      <c r="B55" s="139" t="s">
        <v>128</v>
      </c>
      <c r="C55" s="137" t="s">
        <v>114</v>
      </c>
      <c r="D55" s="155" t="s">
        <v>32</v>
      </c>
      <c r="E55" s="133">
        <v>1</v>
      </c>
      <c r="F55" s="133" t="s">
        <v>122</v>
      </c>
      <c r="G55" s="138">
        <v>1360484.82</v>
      </c>
      <c r="H55" s="161">
        <f t="shared" ref="H55" si="1">E55*G55</f>
        <v>1360484.82</v>
      </c>
      <c r="I55" s="34" t="s">
        <v>9</v>
      </c>
      <c r="J55" s="163" t="s">
        <v>33</v>
      </c>
      <c r="K55" s="164" t="s">
        <v>111</v>
      </c>
      <c r="L55" s="134" t="s">
        <v>129</v>
      </c>
      <c r="M55" s="129"/>
      <c r="N55" s="128"/>
      <c r="O55" s="128"/>
      <c r="P55" s="128"/>
      <c r="Q55" s="128"/>
      <c r="R55" s="128"/>
    </row>
    <row r="56" spans="1:18" s="2" customFormat="1" ht="25.5" hidden="1" x14ac:dyDescent="0.25">
      <c r="A56" s="71">
        <v>2</v>
      </c>
      <c r="B56" s="139" t="s">
        <v>209</v>
      </c>
      <c r="C56" s="137" t="s">
        <v>210</v>
      </c>
      <c r="D56" s="155" t="s">
        <v>38</v>
      </c>
      <c r="E56" s="163">
        <v>1</v>
      </c>
      <c r="F56" s="163" t="s">
        <v>122</v>
      </c>
      <c r="G56" s="138">
        <v>134461969</v>
      </c>
      <c r="H56" s="161">
        <v>134461969</v>
      </c>
      <c r="I56" s="34" t="s">
        <v>9</v>
      </c>
      <c r="J56" s="163" t="s">
        <v>33</v>
      </c>
      <c r="K56" s="164" t="s">
        <v>203</v>
      </c>
      <c r="L56" s="134" t="s">
        <v>208</v>
      </c>
      <c r="M56" s="129"/>
      <c r="N56" s="128"/>
      <c r="O56" s="128"/>
      <c r="P56" s="128"/>
      <c r="Q56" s="128"/>
      <c r="R56" s="128"/>
    </row>
    <row r="57" spans="1:18" s="2" customFormat="1" ht="12.75" hidden="1" x14ac:dyDescent="0.25">
      <c r="A57" s="71">
        <v>3</v>
      </c>
      <c r="B57" s="139" t="s">
        <v>503</v>
      </c>
      <c r="C57" s="137" t="s">
        <v>114</v>
      </c>
      <c r="D57" s="155" t="s">
        <v>38</v>
      </c>
      <c r="E57" s="163">
        <v>1</v>
      </c>
      <c r="F57" s="163" t="s">
        <v>122</v>
      </c>
      <c r="G57" s="138">
        <v>250200</v>
      </c>
      <c r="H57" s="161">
        <v>250200</v>
      </c>
      <c r="I57" s="34" t="s">
        <v>9</v>
      </c>
      <c r="J57" s="163" t="s">
        <v>33</v>
      </c>
      <c r="K57" s="164" t="s">
        <v>456</v>
      </c>
      <c r="L57" s="134" t="s">
        <v>504</v>
      </c>
      <c r="M57" s="129"/>
      <c r="N57" s="128"/>
      <c r="O57" s="128"/>
      <c r="P57" s="128"/>
      <c r="Q57" s="128"/>
      <c r="R57" s="128"/>
    </row>
    <row r="58" spans="1:18" s="2" customFormat="1" ht="20.25" hidden="1" customHeight="1" x14ac:dyDescent="0.25">
      <c r="A58" s="41"/>
      <c r="B58" s="68" t="s">
        <v>19</v>
      </c>
      <c r="C58" s="36"/>
      <c r="D58" s="42"/>
      <c r="E58" s="36"/>
      <c r="F58" s="36"/>
      <c r="G58" s="46"/>
      <c r="H58" s="45">
        <f>SUM(H55:H57)</f>
        <v>136072653.81999999</v>
      </c>
      <c r="I58" s="41"/>
      <c r="J58" s="60"/>
      <c r="K58" s="80"/>
      <c r="L58" s="61"/>
      <c r="M58" s="29"/>
      <c r="N58" s="15"/>
      <c r="O58" s="15"/>
      <c r="P58" s="15"/>
      <c r="Q58" s="15"/>
      <c r="R58" s="15"/>
    </row>
    <row r="59" spans="1:18" s="2" customFormat="1" ht="20.25" hidden="1" customHeight="1" x14ac:dyDescent="0.25">
      <c r="A59" s="48"/>
      <c r="B59" s="50" t="s">
        <v>12</v>
      </c>
      <c r="C59" s="40"/>
      <c r="D59" s="40"/>
      <c r="E59" s="40"/>
      <c r="F59" s="40"/>
      <c r="G59" s="115"/>
      <c r="H59" s="40"/>
      <c r="I59" s="40"/>
      <c r="J59" s="39"/>
      <c r="K59" s="81"/>
      <c r="L59" s="52"/>
      <c r="M59" s="29"/>
      <c r="N59" s="15"/>
      <c r="O59" s="15"/>
      <c r="P59" s="15"/>
      <c r="Q59" s="15"/>
      <c r="R59" s="15"/>
    </row>
    <row r="60" spans="1:18" s="2" customFormat="1" ht="25.5" hidden="1" x14ac:dyDescent="0.25">
      <c r="A60" s="71">
        <v>1</v>
      </c>
      <c r="B60" s="133" t="s">
        <v>21</v>
      </c>
      <c r="C60" s="137" t="s">
        <v>31</v>
      </c>
      <c r="D60" s="149" t="s">
        <v>26</v>
      </c>
      <c r="E60" s="133">
        <v>1</v>
      </c>
      <c r="F60" s="133" t="s">
        <v>20</v>
      </c>
      <c r="G60" s="135"/>
      <c r="H60" s="138">
        <v>235714.28</v>
      </c>
      <c r="I60" s="34" t="s">
        <v>9</v>
      </c>
      <c r="J60" s="133" t="s">
        <v>22</v>
      </c>
      <c r="K60" s="136" t="s">
        <v>27</v>
      </c>
      <c r="L60" s="134" t="s">
        <v>28</v>
      </c>
      <c r="M60" s="129"/>
      <c r="N60" s="128"/>
      <c r="O60" s="128"/>
      <c r="P60" s="128"/>
      <c r="Q60" s="128"/>
      <c r="R60" s="128"/>
    </row>
    <row r="61" spans="1:18" s="2" customFormat="1" ht="25.5" hidden="1" x14ac:dyDescent="0.25">
      <c r="A61" s="71">
        <v>2</v>
      </c>
      <c r="B61" s="133" t="s">
        <v>29</v>
      </c>
      <c r="C61" s="137" t="s">
        <v>30</v>
      </c>
      <c r="D61" s="153" t="s">
        <v>32</v>
      </c>
      <c r="E61" s="133">
        <v>1</v>
      </c>
      <c r="F61" s="133" t="s">
        <v>20</v>
      </c>
      <c r="G61" s="135"/>
      <c r="H61" s="138">
        <v>40520000</v>
      </c>
      <c r="I61" s="34" t="s">
        <v>9</v>
      </c>
      <c r="J61" s="133" t="s">
        <v>33</v>
      </c>
      <c r="K61" s="136" t="s">
        <v>34</v>
      </c>
      <c r="L61" s="134" t="s">
        <v>35</v>
      </c>
      <c r="M61" s="129"/>
      <c r="N61" s="128"/>
      <c r="O61" s="128"/>
      <c r="P61" s="128"/>
      <c r="Q61" s="128"/>
      <c r="R61" s="128"/>
    </row>
    <row r="62" spans="1:18" s="2" customFormat="1" ht="12.75" hidden="1" x14ac:dyDescent="0.25">
      <c r="A62" s="71">
        <v>3</v>
      </c>
      <c r="B62" s="133" t="s">
        <v>59</v>
      </c>
      <c r="C62" s="137" t="s">
        <v>61</v>
      </c>
      <c r="D62" s="153" t="s">
        <v>62</v>
      </c>
      <c r="E62" s="133">
        <v>1</v>
      </c>
      <c r="F62" s="133" t="s">
        <v>20</v>
      </c>
      <c r="G62" s="135"/>
      <c r="H62" s="138">
        <f>423887640/1.12</f>
        <v>378471107.14285713</v>
      </c>
      <c r="I62" s="34" t="s">
        <v>9</v>
      </c>
      <c r="J62" s="163" t="s">
        <v>33</v>
      </c>
      <c r="K62" s="164" t="s">
        <v>34</v>
      </c>
      <c r="L62" s="134" t="s">
        <v>63</v>
      </c>
      <c r="M62" s="129"/>
      <c r="N62" s="128"/>
      <c r="O62" s="128"/>
      <c r="P62" s="128"/>
      <c r="Q62" s="128"/>
      <c r="R62" s="128"/>
    </row>
    <row r="63" spans="1:18" s="2" customFormat="1" ht="12.75" hidden="1" x14ac:dyDescent="0.25">
      <c r="A63" s="71">
        <v>4</v>
      </c>
      <c r="B63" s="140" t="s">
        <v>60</v>
      </c>
      <c r="C63" s="137" t="s">
        <v>30</v>
      </c>
      <c r="D63" s="154" t="s">
        <v>62</v>
      </c>
      <c r="E63" s="133">
        <v>1</v>
      </c>
      <c r="F63" s="141" t="s">
        <v>20</v>
      </c>
      <c r="G63" s="135"/>
      <c r="H63" s="138">
        <v>2720194.19</v>
      </c>
      <c r="I63" s="34" t="s">
        <v>9</v>
      </c>
      <c r="J63" s="163" t="s">
        <v>33</v>
      </c>
      <c r="K63" s="164" t="s">
        <v>34</v>
      </c>
      <c r="L63" s="134" t="s">
        <v>63</v>
      </c>
      <c r="M63" s="129"/>
      <c r="N63" s="128"/>
      <c r="O63" s="128"/>
      <c r="P63" s="128"/>
      <c r="Q63" s="128"/>
      <c r="R63" s="128"/>
    </row>
    <row r="64" spans="1:18" s="2" customFormat="1" ht="63.75" hidden="1" x14ac:dyDescent="0.25">
      <c r="A64" s="71">
        <v>5</v>
      </c>
      <c r="B64" s="140" t="s">
        <v>75</v>
      </c>
      <c r="C64" s="137" t="s">
        <v>77</v>
      </c>
      <c r="D64" s="154" t="s">
        <v>62</v>
      </c>
      <c r="E64" s="133">
        <v>1</v>
      </c>
      <c r="F64" s="141" t="s">
        <v>20</v>
      </c>
      <c r="G64" s="135"/>
      <c r="H64" s="150">
        <v>998431</v>
      </c>
      <c r="I64" s="34" t="s">
        <v>9</v>
      </c>
      <c r="J64" s="163" t="s">
        <v>33</v>
      </c>
      <c r="K64" s="164" t="s">
        <v>70</v>
      </c>
      <c r="L64" s="134" t="s">
        <v>78</v>
      </c>
      <c r="M64" s="129"/>
      <c r="N64" s="128"/>
      <c r="O64" s="128"/>
      <c r="P64" s="128"/>
      <c r="Q64" s="128"/>
      <c r="R64" s="128"/>
    </row>
    <row r="65" spans="1:18" s="2" customFormat="1" ht="25.5" hidden="1" x14ac:dyDescent="0.25">
      <c r="A65" s="71">
        <v>6</v>
      </c>
      <c r="B65" s="140" t="s">
        <v>76</v>
      </c>
      <c r="C65" s="137" t="s">
        <v>77</v>
      </c>
      <c r="D65" s="154" t="s">
        <v>62</v>
      </c>
      <c r="E65" s="133">
        <v>1</v>
      </c>
      <c r="F65" s="141" t="s">
        <v>20</v>
      </c>
      <c r="G65" s="135"/>
      <c r="H65" s="138">
        <v>1028571.43</v>
      </c>
      <c r="I65" s="34" t="s">
        <v>9</v>
      </c>
      <c r="J65" s="163" t="s">
        <v>33</v>
      </c>
      <c r="K65" s="164" t="s">
        <v>70</v>
      </c>
      <c r="L65" s="134" t="s">
        <v>78</v>
      </c>
      <c r="M65" s="129"/>
      <c r="N65" s="128"/>
      <c r="O65" s="128"/>
      <c r="P65" s="128"/>
      <c r="Q65" s="128"/>
      <c r="R65" s="128"/>
    </row>
    <row r="66" spans="1:18" s="2" customFormat="1" ht="12.75" hidden="1" x14ac:dyDescent="0.25">
      <c r="A66" s="71">
        <v>7</v>
      </c>
      <c r="B66" s="140" t="s">
        <v>79</v>
      </c>
      <c r="C66" s="137" t="s">
        <v>80</v>
      </c>
      <c r="D66" s="154" t="s">
        <v>62</v>
      </c>
      <c r="E66" s="163">
        <v>1</v>
      </c>
      <c r="F66" s="165" t="s">
        <v>20</v>
      </c>
      <c r="G66" s="135"/>
      <c r="H66" s="138">
        <v>5750400</v>
      </c>
      <c r="I66" s="34" t="s">
        <v>9</v>
      </c>
      <c r="J66" s="163" t="s">
        <v>33</v>
      </c>
      <c r="K66" s="164" t="s">
        <v>70</v>
      </c>
      <c r="L66" s="134" t="s">
        <v>81</v>
      </c>
      <c r="M66" s="129"/>
      <c r="N66" s="128"/>
      <c r="O66" s="128"/>
      <c r="P66" s="128"/>
      <c r="Q66" s="128"/>
      <c r="R66" s="128"/>
    </row>
    <row r="67" spans="1:18" s="2" customFormat="1" ht="51" hidden="1" x14ac:dyDescent="0.25">
      <c r="A67" s="71">
        <v>8</v>
      </c>
      <c r="B67" s="140" t="s">
        <v>89</v>
      </c>
      <c r="C67" s="137" t="s">
        <v>77</v>
      </c>
      <c r="D67" s="154" t="s">
        <v>62</v>
      </c>
      <c r="E67" s="133">
        <v>1</v>
      </c>
      <c r="F67" s="141" t="s">
        <v>20</v>
      </c>
      <c r="G67" s="135"/>
      <c r="H67" s="138">
        <v>282000</v>
      </c>
      <c r="I67" s="34" t="s">
        <v>9</v>
      </c>
      <c r="J67" s="163" t="s">
        <v>71</v>
      </c>
      <c r="K67" s="164" t="s">
        <v>70</v>
      </c>
      <c r="L67" s="134" t="s">
        <v>90</v>
      </c>
      <c r="M67" s="129"/>
      <c r="N67" s="128"/>
      <c r="O67" s="128"/>
      <c r="P67" s="128"/>
      <c r="Q67" s="128"/>
      <c r="R67" s="128"/>
    </row>
    <row r="68" spans="1:18" s="2" customFormat="1" ht="51" hidden="1" x14ac:dyDescent="0.25">
      <c r="A68" s="71">
        <v>9</v>
      </c>
      <c r="B68" s="140" t="s">
        <v>91</v>
      </c>
      <c r="C68" s="137" t="s">
        <v>77</v>
      </c>
      <c r="D68" s="154" t="s">
        <v>62</v>
      </c>
      <c r="E68" s="133">
        <v>1</v>
      </c>
      <c r="F68" s="141" t="s">
        <v>20</v>
      </c>
      <c r="G68" s="135"/>
      <c r="H68" s="138">
        <v>588592.64000000001</v>
      </c>
      <c r="I68" s="34" t="s">
        <v>9</v>
      </c>
      <c r="J68" s="163" t="s">
        <v>71</v>
      </c>
      <c r="K68" s="164" t="s">
        <v>70</v>
      </c>
      <c r="L68" s="134" t="s">
        <v>92</v>
      </c>
      <c r="M68" s="129"/>
      <c r="N68" s="128"/>
      <c r="O68" s="128"/>
      <c r="P68" s="128"/>
      <c r="Q68" s="128"/>
      <c r="R68" s="128"/>
    </row>
    <row r="69" spans="1:18" s="2" customFormat="1" ht="56.25" hidden="1" customHeight="1" x14ac:dyDescent="0.25">
      <c r="A69" s="71">
        <v>10</v>
      </c>
      <c r="B69" s="149" t="s">
        <v>98</v>
      </c>
      <c r="C69" s="137" t="s">
        <v>77</v>
      </c>
      <c r="D69" s="154" t="s">
        <v>62</v>
      </c>
      <c r="E69" s="133">
        <v>1</v>
      </c>
      <c r="F69" s="133" t="s">
        <v>20</v>
      </c>
      <c r="G69" s="135"/>
      <c r="H69" s="138" t="s">
        <v>99</v>
      </c>
      <c r="I69" s="34" t="s">
        <v>9</v>
      </c>
      <c r="J69" s="163" t="s">
        <v>33</v>
      </c>
      <c r="K69" s="164" t="s">
        <v>70</v>
      </c>
      <c r="L69" s="134" t="s">
        <v>103</v>
      </c>
      <c r="M69" s="129"/>
      <c r="N69" s="128"/>
      <c r="O69" s="128"/>
      <c r="P69" s="128"/>
      <c r="Q69" s="128"/>
      <c r="R69" s="128"/>
    </row>
    <row r="70" spans="1:18" s="2" customFormat="1" ht="32.25" hidden="1" customHeight="1" x14ac:dyDescent="0.25">
      <c r="A70" s="71">
        <v>11</v>
      </c>
      <c r="B70" s="149" t="s">
        <v>100</v>
      </c>
      <c r="C70" s="137" t="s">
        <v>102</v>
      </c>
      <c r="D70" s="154" t="s">
        <v>62</v>
      </c>
      <c r="E70" s="133">
        <v>1</v>
      </c>
      <c r="F70" s="163" t="s">
        <v>20</v>
      </c>
      <c r="G70" s="135"/>
      <c r="H70" s="138">
        <v>1345714.29</v>
      </c>
      <c r="I70" s="34" t="s">
        <v>9</v>
      </c>
      <c r="J70" s="163" t="s">
        <v>33</v>
      </c>
      <c r="K70" s="164" t="s">
        <v>70</v>
      </c>
      <c r="L70" s="134" t="s">
        <v>103</v>
      </c>
      <c r="M70" s="129"/>
      <c r="N70" s="128"/>
      <c r="O70" s="128"/>
      <c r="P70" s="128"/>
      <c r="Q70" s="128"/>
      <c r="R70" s="128"/>
    </row>
    <row r="71" spans="1:18" s="2" customFormat="1" ht="51" hidden="1" x14ac:dyDescent="0.25">
      <c r="A71" s="71">
        <v>12</v>
      </c>
      <c r="B71" s="149" t="s">
        <v>101</v>
      </c>
      <c r="C71" s="137" t="s">
        <v>102</v>
      </c>
      <c r="D71" s="154" t="s">
        <v>62</v>
      </c>
      <c r="E71" s="133">
        <v>1</v>
      </c>
      <c r="F71" s="163" t="s">
        <v>20</v>
      </c>
      <c r="G71" s="135"/>
      <c r="H71" s="138">
        <v>6335700</v>
      </c>
      <c r="I71" s="34" t="s">
        <v>9</v>
      </c>
      <c r="J71" s="163" t="s">
        <v>33</v>
      </c>
      <c r="K71" s="164" t="s">
        <v>70</v>
      </c>
      <c r="L71" s="134" t="s">
        <v>103</v>
      </c>
      <c r="M71" s="129"/>
      <c r="N71" s="128"/>
      <c r="O71" s="128"/>
      <c r="P71" s="128"/>
      <c r="Q71" s="128"/>
      <c r="R71" s="128"/>
    </row>
    <row r="72" spans="1:18" s="2" customFormat="1" ht="38.25" hidden="1" x14ac:dyDescent="0.25">
      <c r="A72" s="71">
        <v>13</v>
      </c>
      <c r="B72" s="149" t="s">
        <v>104</v>
      </c>
      <c r="C72" s="137" t="s">
        <v>77</v>
      </c>
      <c r="D72" s="154" t="s">
        <v>106</v>
      </c>
      <c r="E72" s="163">
        <v>1</v>
      </c>
      <c r="F72" s="163" t="s">
        <v>20</v>
      </c>
      <c r="G72" s="135"/>
      <c r="H72" s="138">
        <v>4799498</v>
      </c>
      <c r="I72" s="34" t="s">
        <v>9</v>
      </c>
      <c r="J72" s="163" t="s">
        <v>33</v>
      </c>
      <c r="K72" s="164" t="s">
        <v>70</v>
      </c>
      <c r="L72" s="134" t="s">
        <v>107</v>
      </c>
      <c r="M72" s="129"/>
      <c r="N72" s="128"/>
      <c r="O72" s="128"/>
      <c r="P72" s="128"/>
      <c r="Q72" s="128"/>
      <c r="R72" s="128"/>
    </row>
    <row r="73" spans="1:18" s="2" customFormat="1" ht="38.25" hidden="1" x14ac:dyDescent="0.25">
      <c r="A73" s="71">
        <v>14</v>
      </c>
      <c r="B73" s="149" t="s">
        <v>105</v>
      </c>
      <c r="C73" s="137" t="s">
        <v>77</v>
      </c>
      <c r="D73" s="154" t="s">
        <v>106</v>
      </c>
      <c r="E73" s="163">
        <v>1</v>
      </c>
      <c r="F73" s="163" t="s">
        <v>20</v>
      </c>
      <c r="G73" s="135"/>
      <c r="H73" s="138">
        <v>51600074.170000002</v>
      </c>
      <c r="I73" s="34" t="s">
        <v>9</v>
      </c>
      <c r="J73" s="163" t="s">
        <v>33</v>
      </c>
      <c r="K73" s="164" t="s">
        <v>70</v>
      </c>
      <c r="L73" s="134" t="s">
        <v>107</v>
      </c>
      <c r="M73" s="129"/>
      <c r="N73" s="128"/>
      <c r="O73" s="128"/>
      <c r="P73" s="128"/>
      <c r="Q73" s="128"/>
      <c r="R73" s="128"/>
    </row>
    <row r="74" spans="1:18" s="2" customFormat="1" ht="38.25" hidden="1" x14ac:dyDescent="0.25">
      <c r="A74" s="71">
        <v>15</v>
      </c>
      <c r="B74" s="149" t="s">
        <v>115</v>
      </c>
      <c r="C74" s="137" t="s">
        <v>116</v>
      </c>
      <c r="D74" s="154" t="s">
        <v>62</v>
      </c>
      <c r="E74" s="163">
        <v>1</v>
      </c>
      <c r="F74" s="163" t="s">
        <v>20</v>
      </c>
      <c r="G74" s="135"/>
      <c r="H74" s="138">
        <v>276500</v>
      </c>
      <c r="I74" s="34" t="s">
        <v>9</v>
      </c>
      <c r="J74" s="163" t="s">
        <v>33</v>
      </c>
      <c r="K74" s="164" t="s">
        <v>111</v>
      </c>
      <c r="L74" s="134" t="s">
        <v>118</v>
      </c>
      <c r="M74" s="129"/>
      <c r="N74" s="128"/>
      <c r="O74" s="128"/>
      <c r="P74" s="128"/>
      <c r="Q74" s="128"/>
      <c r="R74" s="128"/>
    </row>
    <row r="75" spans="1:18" s="2" customFormat="1" ht="25.5" hidden="1" x14ac:dyDescent="0.25">
      <c r="A75" s="71">
        <v>16</v>
      </c>
      <c r="B75" s="149" t="s">
        <v>126</v>
      </c>
      <c r="C75" s="137" t="s">
        <v>127</v>
      </c>
      <c r="D75" s="154" t="s">
        <v>62</v>
      </c>
      <c r="E75" s="163">
        <v>1</v>
      </c>
      <c r="F75" s="163" t="s">
        <v>20</v>
      </c>
      <c r="G75" s="135"/>
      <c r="H75" s="138">
        <v>452500</v>
      </c>
      <c r="I75" s="34" t="s">
        <v>9</v>
      </c>
      <c r="J75" s="163" t="s">
        <v>125</v>
      </c>
      <c r="K75" s="164" t="s">
        <v>111</v>
      </c>
      <c r="L75" s="134" t="s">
        <v>124</v>
      </c>
      <c r="M75" s="129"/>
      <c r="N75" s="128"/>
      <c r="O75" s="128"/>
      <c r="P75" s="128"/>
      <c r="Q75" s="128"/>
      <c r="R75" s="128"/>
    </row>
    <row r="76" spans="1:18" s="2" customFormat="1" ht="51" hidden="1" x14ac:dyDescent="0.25">
      <c r="A76" s="71">
        <v>17</v>
      </c>
      <c r="B76" s="149" t="s">
        <v>174</v>
      </c>
      <c r="C76" s="137" t="s">
        <v>127</v>
      </c>
      <c r="D76" s="154" t="s">
        <v>62</v>
      </c>
      <c r="E76" s="163">
        <v>1</v>
      </c>
      <c r="F76" s="163" t="s">
        <v>20</v>
      </c>
      <c r="G76" s="135"/>
      <c r="H76" s="138">
        <v>67200</v>
      </c>
      <c r="I76" s="34" t="s">
        <v>9</v>
      </c>
      <c r="J76" s="163" t="s">
        <v>125</v>
      </c>
      <c r="K76" s="164" t="s">
        <v>111</v>
      </c>
      <c r="L76" s="134" t="s">
        <v>175</v>
      </c>
      <c r="M76" s="129"/>
      <c r="N76" s="128"/>
      <c r="O76" s="128"/>
      <c r="P76" s="128"/>
      <c r="Q76" s="128"/>
      <c r="R76" s="128"/>
    </row>
    <row r="77" spans="1:18" s="2" customFormat="1" ht="63.75" hidden="1" x14ac:dyDescent="0.25">
      <c r="A77" s="71">
        <v>18</v>
      </c>
      <c r="B77" s="149" t="s">
        <v>176</v>
      </c>
      <c r="C77" s="137" t="s">
        <v>127</v>
      </c>
      <c r="D77" s="154" t="s">
        <v>62</v>
      </c>
      <c r="E77" s="163">
        <v>1</v>
      </c>
      <c r="F77" s="163" t="s">
        <v>20</v>
      </c>
      <c r="G77" s="135"/>
      <c r="H77" s="138">
        <v>205700</v>
      </c>
      <c r="I77" s="34" t="s">
        <v>9</v>
      </c>
      <c r="J77" s="163" t="s">
        <v>125</v>
      </c>
      <c r="K77" s="164" t="s">
        <v>111</v>
      </c>
      <c r="L77" s="134" t="s">
        <v>178</v>
      </c>
      <c r="M77" s="129"/>
      <c r="N77" s="128"/>
      <c r="O77" s="128"/>
      <c r="P77" s="128"/>
      <c r="Q77" s="128"/>
      <c r="R77" s="128"/>
    </row>
    <row r="78" spans="1:18" s="2" customFormat="1" ht="76.5" hidden="1" x14ac:dyDescent="0.25">
      <c r="A78" s="71">
        <v>19</v>
      </c>
      <c r="B78" s="149" t="s">
        <v>177</v>
      </c>
      <c r="C78" s="137" t="s">
        <v>127</v>
      </c>
      <c r="D78" s="154" t="s">
        <v>62</v>
      </c>
      <c r="E78" s="163">
        <v>1</v>
      </c>
      <c r="F78" s="163" t="s">
        <v>20</v>
      </c>
      <c r="G78" s="135"/>
      <c r="H78" s="138">
        <v>1703000</v>
      </c>
      <c r="I78" s="34" t="s">
        <v>9</v>
      </c>
      <c r="J78" s="163" t="s">
        <v>125</v>
      </c>
      <c r="K78" s="164" t="s">
        <v>111</v>
      </c>
      <c r="L78" s="134" t="s">
        <v>178</v>
      </c>
      <c r="M78" s="129"/>
      <c r="N78" s="128"/>
      <c r="O78" s="128"/>
      <c r="P78" s="128"/>
      <c r="Q78" s="128"/>
      <c r="R78" s="128"/>
    </row>
    <row r="79" spans="1:18" s="2" customFormat="1" ht="38.25" hidden="1" x14ac:dyDescent="0.25">
      <c r="A79" s="71">
        <v>20</v>
      </c>
      <c r="B79" s="149" t="s">
        <v>211</v>
      </c>
      <c r="C79" s="137" t="s">
        <v>210</v>
      </c>
      <c r="D79" s="154" t="s">
        <v>106</v>
      </c>
      <c r="E79" s="163">
        <v>1</v>
      </c>
      <c r="F79" s="163" t="s">
        <v>20</v>
      </c>
      <c r="G79" s="135"/>
      <c r="H79" s="138">
        <v>20659392</v>
      </c>
      <c r="I79" s="34" t="s">
        <v>9</v>
      </c>
      <c r="J79" s="163" t="s">
        <v>33</v>
      </c>
      <c r="K79" s="164" t="s">
        <v>203</v>
      </c>
      <c r="L79" s="134" t="s">
        <v>208</v>
      </c>
      <c r="M79" s="129"/>
      <c r="N79" s="128"/>
      <c r="O79" s="128"/>
      <c r="P79" s="128"/>
      <c r="Q79" s="128"/>
      <c r="R79" s="128"/>
    </row>
    <row r="80" spans="1:18" s="2" customFormat="1" ht="51" hidden="1" x14ac:dyDescent="0.25">
      <c r="A80" s="71">
        <v>21</v>
      </c>
      <c r="B80" s="149" t="s">
        <v>271</v>
      </c>
      <c r="C80" s="137" t="s">
        <v>272</v>
      </c>
      <c r="D80" s="154" t="s">
        <v>62</v>
      </c>
      <c r="E80" s="163">
        <v>1</v>
      </c>
      <c r="F80" s="163" t="s">
        <v>20</v>
      </c>
      <c r="G80" s="135"/>
      <c r="H80" s="138">
        <v>35437500</v>
      </c>
      <c r="I80" s="34" t="s">
        <v>9</v>
      </c>
      <c r="J80" s="163" t="s">
        <v>125</v>
      </c>
      <c r="K80" s="164" t="s">
        <v>203</v>
      </c>
      <c r="L80" s="134" t="s">
        <v>273</v>
      </c>
      <c r="M80" s="129"/>
      <c r="N80" s="128"/>
      <c r="O80" s="128"/>
      <c r="P80" s="128"/>
      <c r="Q80" s="128"/>
      <c r="R80" s="128"/>
    </row>
    <row r="81" spans="1:18" s="2" customFormat="1" ht="51" hidden="1" x14ac:dyDescent="0.25">
      <c r="A81" s="71">
        <v>22</v>
      </c>
      <c r="B81" s="149" t="s">
        <v>274</v>
      </c>
      <c r="C81" s="137" t="s">
        <v>127</v>
      </c>
      <c r="D81" s="154" t="s">
        <v>62</v>
      </c>
      <c r="E81" s="163">
        <v>1</v>
      </c>
      <c r="F81" s="163" t="s">
        <v>20</v>
      </c>
      <c r="G81" s="135"/>
      <c r="H81" s="138">
        <v>56315250</v>
      </c>
      <c r="I81" s="34" t="s">
        <v>9</v>
      </c>
      <c r="J81" s="163" t="s">
        <v>125</v>
      </c>
      <c r="K81" s="164" t="s">
        <v>203</v>
      </c>
      <c r="L81" s="134" t="s">
        <v>273</v>
      </c>
      <c r="M81" s="129"/>
      <c r="N81" s="128"/>
      <c r="O81" s="128"/>
      <c r="P81" s="128"/>
      <c r="Q81" s="128"/>
      <c r="R81" s="128"/>
    </row>
    <row r="82" spans="1:18" s="2" customFormat="1" ht="51" hidden="1" x14ac:dyDescent="0.25">
      <c r="A82" s="71">
        <v>23</v>
      </c>
      <c r="B82" s="149" t="s">
        <v>275</v>
      </c>
      <c r="C82" s="137" t="s">
        <v>127</v>
      </c>
      <c r="D82" s="154" t="s">
        <v>62</v>
      </c>
      <c r="E82" s="163">
        <v>1</v>
      </c>
      <c r="F82" s="163" t="s">
        <v>20</v>
      </c>
      <c r="G82" s="135"/>
      <c r="H82" s="138">
        <v>489150</v>
      </c>
      <c r="I82" s="34" t="s">
        <v>9</v>
      </c>
      <c r="J82" s="163" t="s">
        <v>125</v>
      </c>
      <c r="K82" s="164" t="s">
        <v>203</v>
      </c>
      <c r="L82" s="134" t="s">
        <v>273</v>
      </c>
      <c r="M82" s="129"/>
      <c r="N82" s="128"/>
      <c r="O82" s="128"/>
      <c r="P82" s="128"/>
      <c r="Q82" s="128"/>
      <c r="R82" s="128"/>
    </row>
    <row r="83" spans="1:18" s="2" customFormat="1" ht="38.25" hidden="1" x14ac:dyDescent="0.25">
      <c r="A83" s="71">
        <v>24</v>
      </c>
      <c r="B83" s="149" t="s">
        <v>276</v>
      </c>
      <c r="C83" s="137" t="s">
        <v>127</v>
      </c>
      <c r="D83" s="154" t="s">
        <v>62</v>
      </c>
      <c r="E83" s="163">
        <v>1</v>
      </c>
      <c r="F83" s="163" t="s">
        <v>20</v>
      </c>
      <c r="G83" s="135"/>
      <c r="H83" s="138">
        <v>368000</v>
      </c>
      <c r="I83" s="34" t="s">
        <v>9</v>
      </c>
      <c r="J83" s="163" t="s">
        <v>125</v>
      </c>
      <c r="K83" s="164" t="s">
        <v>203</v>
      </c>
      <c r="L83" s="134" t="s">
        <v>273</v>
      </c>
      <c r="M83" s="129"/>
      <c r="N83" s="128"/>
      <c r="O83" s="128"/>
      <c r="P83" s="128"/>
      <c r="Q83" s="128"/>
      <c r="R83" s="128"/>
    </row>
    <row r="84" spans="1:18" s="2" customFormat="1" ht="25.5" hidden="1" x14ac:dyDescent="0.25">
      <c r="A84" s="71">
        <v>25</v>
      </c>
      <c r="B84" s="149" t="s">
        <v>279</v>
      </c>
      <c r="C84" s="137" t="s">
        <v>31</v>
      </c>
      <c r="D84" s="155" t="s">
        <v>38</v>
      </c>
      <c r="E84" s="163">
        <v>1</v>
      </c>
      <c r="F84" s="163" t="s">
        <v>20</v>
      </c>
      <c r="G84" s="135"/>
      <c r="H84" s="138">
        <v>1018303.57</v>
      </c>
      <c r="I84" s="34" t="s">
        <v>9</v>
      </c>
      <c r="J84" s="163" t="s">
        <v>280</v>
      </c>
      <c r="K84" s="164" t="s">
        <v>203</v>
      </c>
      <c r="L84" s="134" t="s">
        <v>281</v>
      </c>
      <c r="M84" s="129"/>
      <c r="N84" s="128"/>
      <c r="O84" s="128"/>
      <c r="P84" s="128"/>
      <c r="Q84" s="128"/>
      <c r="R84" s="128"/>
    </row>
    <row r="85" spans="1:18" s="2" customFormat="1" ht="38.25" hidden="1" x14ac:dyDescent="0.25">
      <c r="A85" s="71">
        <v>26</v>
      </c>
      <c r="B85" s="149" t="s">
        <v>461</v>
      </c>
      <c r="C85" s="137" t="s">
        <v>462</v>
      </c>
      <c r="D85" s="155" t="s">
        <v>62</v>
      </c>
      <c r="E85" s="163">
        <v>1</v>
      </c>
      <c r="F85" s="163" t="s">
        <v>20</v>
      </c>
      <c r="G85" s="135"/>
      <c r="H85" s="138">
        <v>1925000</v>
      </c>
      <c r="I85" s="34" t="s">
        <v>9</v>
      </c>
      <c r="J85" s="163" t="s">
        <v>125</v>
      </c>
      <c r="K85" s="164" t="s">
        <v>456</v>
      </c>
      <c r="L85" s="134" t="s">
        <v>464</v>
      </c>
      <c r="M85" s="129"/>
      <c r="N85" s="128"/>
      <c r="O85" s="128"/>
      <c r="P85" s="128"/>
      <c r="Q85" s="128"/>
      <c r="R85" s="128"/>
    </row>
    <row r="86" spans="1:18" s="2" customFormat="1" ht="83.25" hidden="1" customHeight="1" x14ac:dyDescent="0.25">
      <c r="A86" s="71">
        <v>27</v>
      </c>
      <c r="B86" s="149" t="s">
        <v>463</v>
      </c>
      <c r="C86" s="137" t="s">
        <v>462</v>
      </c>
      <c r="D86" s="155" t="s">
        <v>62</v>
      </c>
      <c r="E86" s="163">
        <v>1</v>
      </c>
      <c r="F86" s="163" t="s">
        <v>20</v>
      </c>
      <c r="G86" s="135"/>
      <c r="H86" s="138">
        <v>266000</v>
      </c>
      <c r="I86" s="34" t="s">
        <v>9</v>
      </c>
      <c r="J86" s="163" t="s">
        <v>125</v>
      </c>
      <c r="K86" s="164" t="s">
        <v>456</v>
      </c>
      <c r="L86" s="134" t="s">
        <v>464</v>
      </c>
      <c r="M86" s="129"/>
      <c r="N86" s="128"/>
      <c r="O86" s="128"/>
      <c r="P86" s="128"/>
      <c r="Q86" s="128"/>
      <c r="R86" s="128"/>
    </row>
    <row r="87" spans="1:18" s="2" customFormat="1" ht="20.25" hidden="1" customHeight="1" x14ac:dyDescent="0.25">
      <c r="A87" s="41"/>
      <c r="B87" s="56"/>
      <c r="C87" s="36"/>
      <c r="D87" s="36"/>
      <c r="E87" s="36"/>
      <c r="F87" s="36"/>
      <c r="G87" s="46"/>
      <c r="H87" s="45">
        <f>SUM(H60:H86)</f>
        <v>613859492.71285725</v>
      </c>
      <c r="I87" s="41"/>
      <c r="J87" s="60"/>
      <c r="K87" s="80"/>
      <c r="L87" s="61"/>
      <c r="M87" s="29"/>
      <c r="N87" s="15"/>
      <c r="O87" s="15"/>
      <c r="P87" s="15"/>
      <c r="Q87" s="15"/>
      <c r="R87" s="15"/>
    </row>
    <row r="88" spans="1:18" s="2" customFormat="1" ht="20.25" hidden="1" customHeight="1" x14ac:dyDescent="0.25">
      <c r="A88" s="41"/>
      <c r="B88" s="56"/>
      <c r="C88" s="62"/>
      <c r="D88" s="62"/>
      <c r="E88" s="62"/>
      <c r="F88" s="62"/>
      <c r="G88" s="116"/>
      <c r="H88" s="63">
        <f>H53+H58+H87</f>
        <v>777669624.73285723</v>
      </c>
      <c r="I88" s="64"/>
      <c r="J88" s="59"/>
      <c r="K88" s="82"/>
      <c r="L88" s="61"/>
      <c r="M88" s="29"/>
      <c r="N88" s="15"/>
      <c r="O88" s="15"/>
      <c r="P88" s="15"/>
      <c r="Q88" s="15"/>
      <c r="R88" s="15"/>
    </row>
    <row r="89" spans="1:18" s="2" customFormat="1" ht="19.5" customHeight="1" x14ac:dyDescent="0.25">
      <c r="A89" s="47"/>
      <c r="B89" s="75" t="s">
        <v>24</v>
      </c>
      <c r="C89" s="37"/>
      <c r="D89" s="38"/>
      <c r="E89" s="37"/>
      <c r="F89" s="37"/>
      <c r="G89" s="117"/>
      <c r="H89" s="37"/>
      <c r="I89" s="37"/>
      <c r="J89" s="37"/>
      <c r="K89" s="83"/>
      <c r="L89" s="37"/>
      <c r="M89" s="28"/>
      <c r="N89" s="15"/>
      <c r="O89" s="15"/>
      <c r="P89" s="15"/>
      <c r="Q89" s="15"/>
      <c r="R89" s="15"/>
    </row>
    <row r="90" spans="1:18" s="15" customFormat="1" ht="20.100000000000001" customHeight="1" x14ac:dyDescent="0.25">
      <c r="A90" s="48"/>
      <c r="B90" s="50" t="s">
        <v>13</v>
      </c>
      <c r="C90" s="40"/>
      <c r="D90" s="40"/>
      <c r="E90" s="40"/>
      <c r="F90" s="40"/>
      <c r="G90" s="115"/>
      <c r="H90" s="40"/>
      <c r="I90" s="40"/>
      <c r="J90" s="51"/>
      <c r="K90" s="84"/>
      <c r="L90" s="52"/>
      <c r="M90" s="29"/>
    </row>
    <row r="91" spans="1:18" s="128" customFormat="1" ht="37.5" customHeight="1" x14ac:dyDescent="0.25">
      <c r="A91" s="127">
        <v>1</v>
      </c>
      <c r="B91" s="130" t="s">
        <v>36</v>
      </c>
      <c r="C91" s="76" t="s">
        <v>37</v>
      </c>
      <c r="D91" s="153" t="s">
        <v>38</v>
      </c>
      <c r="E91" s="131">
        <v>7100000</v>
      </c>
      <c r="F91" s="131" t="s">
        <v>39</v>
      </c>
      <c r="G91" s="132">
        <v>158.93</v>
      </c>
      <c r="H91" s="35">
        <f>E91*G91</f>
        <v>1128403000</v>
      </c>
      <c r="I91" s="34" t="s">
        <v>9</v>
      </c>
      <c r="J91" s="133" t="s">
        <v>33</v>
      </c>
      <c r="K91" s="136" t="s">
        <v>34</v>
      </c>
      <c r="L91" s="134" t="s">
        <v>40</v>
      </c>
      <c r="M91" s="129"/>
    </row>
    <row r="92" spans="1:18" s="128" customFormat="1" ht="37.5" customHeight="1" x14ac:dyDescent="0.25">
      <c r="A92" s="127">
        <v>2</v>
      </c>
      <c r="B92" s="130" t="s">
        <v>41</v>
      </c>
      <c r="C92" s="159" t="s">
        <v>43</v>
      </c>
      <c r="D92" s="160" t="s">
        <v>32</v>
      </c>
      <c r="E92" s="165">
        <v>66</v>
      </c>
      <c r="F92" s="165" t="s">
        <v>44</v>
      </c>
      <c r="G92" s="132">
        <v>2200</v>
      </c>
      <c r="H92" s="161">
        <f t="shared" ref="H92:H163" si="2">E92*G92</f>
        <v>145200</v>
      </c>
      <c r="I92" s="34" t="s">
        <v>9</v>
      </c>
      <c r="J92" s="163" t="s">
        <v>33</v>
      </c>
      <c r="K92" s="164" t="s">
        <v>34</v>
      </c>
      <c r="L92" s="158" t="s">
        <v>45</v>
      </c>
      <c r="M92" s="129"/>
    </row>
    <row r="93" spans="1:18" s="128" customFormat="1" ht="37.5" customHeight="1" x14ac:dyDescent="0.25">
      <c r="A93" s="127">
        <v>3</v>
      </c>
      <c r="B93" s="130" t="s">
        <v>42</v>
      </c>
      <c r="C93" s="162" t="s">
        <v>43</v>
      </c>
      <c r="D93" s="167" t="s">
        <v>32</v>
      </c>
      <c r="E93" s="165">
        <v>168</v>
      </c>
      <c r="F93" s="165" t="s">
        <v>44</v>
      </c>
      <c r="G93" s="132">
        <v>700</v>
      </c>
      <c r="H93" s="161">
        <f t="shared" si="2"/>
        <v>117600</v>
      </c>
      <c r="I93" s="34" t="s">
        <v>9</v>
      </c>
      <c r="J93" s="163" t="s">
        <v>33</v>
      </c>
      <c r="K93" s="164" t="s">
        <v>34</v>
      </c>
      <c r="L93" s="168" t="s">
        <v>45</v>
      </c>
      <c r="M93" s="129"/>
    </row>
    <row r="94" spans="1:18" s="128" customFormat="1" ht="37.5" customHeight="1" x14ac:dyDescent="0.25">
      <c r="A94" s="127">
        <v>4</v>
      </c>
      <c r="B94" s="130" t="s">
        <v>64</v>
      </c>
      <c r="C94" s="162" t="s">
        <v>37</v>
      </c>
      <c r="D94" s="167" t="s">
        <v>32</v>
      </c>
      <c r="E94" s="131">
        <v>96500</v>
      </c>
      <c r="F94" s="162" t="s">
        <v>69</v>
      </c>
      <c r="G94" s="132">
        <v>167.86</v>
      </c>
      <c r="H94" s="161">
        <f t="shared" si="2"/>
        <v>16198490.000000002</v>
      </c>
      <c r="I94" s="34" t="s">
        <v>9</v>
      </c>
      <c r="J94" s="163" t="s">
        <v>71</v>
      </c>
      <c r="K94" s="164" t="s">
        <v>70</v>
      </c>
      <c r="L94" s="134" t="s">
        <v>72</v>
      </c>
      <c r="M94" s="129"/>
    </row>
    <row r="95" spans="1:18" s="128" customFormat="1" ht="37.5" customHeight="1" x14ac:dyDescent="0.25">
      <c r="A95" s="127">
        <v>5</v>
      </c>
      <c r="B95" s="130" t="s">
        <v>65</v>
      </c>
      <c r="C95" s="162" t="s">
        <v>37</v>
      </c>
      <c r="D95" s="167" t="s">
        <v>32</v>
      </c>
      <c r="E95" s="131">
        <v>19000</v>
      </c>
      <c r="F95" s="162" t="s">
        <v>69</v>
      </c>
      <c r="G95" s="132">
        <v>193.75</v>
      </c>
      <c r="H95" s="161">
        <f t="shared" si="2"/>
        <v>3681250</v>
      </c>
      <c r="I95" s="34" t="s">
        <v>9</v>
      </c>
      <c r="J95" s="163" t="s">
        <v>71</v>
      </c>
      <c r="K95" s="164" t="s">
        <v>70</v>
      </c>
      <c r="L95" s="134" t="s">
        <v>72</v>
      </c>
      <c r="M95" s="129"/>
    </row>
    <row r="96" spans="1:18" s="128" customFormat="1" ht="37.5" customHeight="1" x14ac:dyDescent="0.25">
      <c r="A96" s="127">
        <v>6</v>
      </c>
      <c r="B96" s="130" t="s">
        <v>66</v>
      </c>
      <c r="C96" s="162" t="s">
        <v>37</v>
      </c>
      <c r="D96" s="167" t="s">
        <v>32</v>
      </c>
      <c r="E96" s="131">
        <v>167500</v>
      </c>
      <c r="F96" s="162" t="s">
        <v>69</v>
      </c>
      <c r="G96" s="132">
        <v>205.36</v>
      </c>
      <c r="H96" s="161">
        <f t="shared" si="2"/>
        <v>34397800</v>
      </c>
      <c r="I96" s="34" t="s">
        <v>9</v>
      </c>
      <c r="J96" s="163" t="s">
        <v>71</v>
      </c>
      <c r="K96" s="164" t="s">
        <v>70</v>
      </c>
      <c r="L96" s="134" t="s">
        <v>72</v>
      </c>
      <c r="M96" s="129"/>
    </row>
    <row r="97" spans="1:13" s="128" customFormat="1" ht="37.5" customHeight="1" x14ac:dyDescent="0.25">
      <c r="A97" s="127">
        <v>7</v>
      </c>
      <c r="B97" s="130" t="s">
        <v>67</v>
      </c>
      <c r="C97" s="162" t="s">
        <v>37</v>
      </c>
      <c r="D97" s="167" t="s">
        <v>32</v>
      </c>
      <c r="E97" s="131">
        <v>16780</v>
      </c>
      <c r="F97" s="162" t="s">
        <v>69</v>
      </c>
      <c r="G97" s="132">
        <v>339.29</v>
      </c>
      <c r="H97" s="161">
        <f t="shared" si="2"/>
        <v>5693286.2000000002</v>
      </c>
      <c r="I97" s="34" t="s">
        <v>9</v>
      </c>
      <c r="J97" s="163" t="s">
        <v>71</v>
      </c>
      <c r="K97" s="164" t="s">
        <v>70</v>
      </c>
      <c r="L97" s="134" t="s">
        <v>72</v>
      </c>
      <c r="M97" s="129"/>
    </row>
    <row r="98" spans="1:13" s="128" customFormat="1" ht="37.5" customHeight="1" x14ac:dyDescent="0.25">
      <c r="A98" s="127">
        <v>8</v>
      </c>
      <c r="B98" s="130" t="s">
        <v>84</v>
      </c>
      <c r="C98" s="162" t="s">
        <v>43</v>
      </c>
      <c r="D98" s="166" t="s">
        <v>38</v>
      </c>
      <c r="E98" s="131">
        <v>1</v>
      </c>
      <c r="F98" s="162" t="s">
        <v>44</v>
      </c>
      <c r="G98" s="132">
        <v>1600000</v>
      </c>
      <c r="H98" s="161">
        <f t="shared" si="2"/>
        <v>1600000</v>
      </c>
      <c r="I98" s="34" t="s">
        <v>9</v>
      </c>
      <c r="J98" s="163" t="s">
        <v>33</v>
      </c>
      <c r="K98" s="164" t="s">
        <v>70</v>
      </c>
      <c r="L98" s="168" t="s">
        <v>85</v>
      </c>
      <c r="M98" s="129"/>
    </row>
    <row r="99" spans="1:13" s="128" customFormat="1" ht="37.5" customHeight="1" x14ac:dyDescent="0.25">
      <c r="A99" s="127">
        <v>9</v>
      </c>
      <c r="B99" s="130" t="s">
        <v>131</v>
      </c>
      <c r="C99" s="162" t="s">
        <v>43</v>
      </c>
      <c r="D99" s="166" t="s">
        <v>38</v>
      </c>
      <c r="E99" s="131">
        <v>200</v>
      </c>
      <c r="F99" s="162" t="s">
        <v>135</v>
      </c>
      <c r="G99" s="132">
        <v>3275</v>
      </c>
      <c r="H99" s="161">
        <f t="shared" si="2"/>
        <v>655000</v>
      </c>
      <c r="I99" s="34" t="s">
        <v>9</v>
      </c>
      <c r="J99" s="163" t="s">
        <v>33</v>
      </c>
      <c r="K99" s="175" t="s">
        <v>111</v>
      </c>
      <c r="L99" s="168" t="s">
        <v>136</v>
      </c>
      <c r="M99" s="129"/>
    </row>
    <row r="100" spans="1:13" s="128" customFormat="1" ht="37.5" customHeight="1" x14ac:dyDescent="0.25">
      <c r="A100" s="127">
        <v>10</v>
      </c>
      <c r="B100" s="130" t="s">
        <v>132</v>
      </c>
      <c r="C100" s="162" t="s">
        <v>43</v>
      </c>
      <c r="D100" s="166" t="s">
        <v>38</v>
      </c>
      <c r="E100" s="131">
        <v>6</v>
      </c>
      <c r="F100" s="162" t="s">
        <v>134</v>
      </c>
      <c r="G100" s="132">
        <v>1300</v>
      </c>
      <c r="H100" s="161">
        <f t="shared" si="2"/>
        <v>7800</v>
      </c>
      <c r="I100" s="34" t="s">
        <v>9</v>
      </c>
      <c r="J100" s="163" t="s">
        <v>33</v>
      </c>
      <c r="K100" s="175" t="s">
        <v>111</v>
      </c>
      <c r="L100" s="168" t="s">
        <v>136</v>
      </c>
      <c r="M100" s="129"/>
    </row>
    <row r="101" spans="1:13" s="128" customFormat="1" ht="37.5" customHeight="1" x14ac:dyDescent="0.25">
      <c r="A101" s="127">
        <v>11</v>
      </c>
      <c r="B101" s="130" t="s">
        <v>133</v>
      </c>
      <c r="C101" s="162" t="s">
        <v>43</v>
      </c>
      <c r="D101" s="166" t="s">
        <v>38</v>
      </c>
      <c r="E101" s="131">
        <v>10</v>
      </c>
      <c r="F101" s="162" t="s">
        <v>44</v>
      </c>
      <c r="G101" s="132">
        <v>160000</v>
      </c>
      <c r="H101" s="161">
        <f t="shared" si="2"/>
        <v>1600000</v>
      </c>
      <c r="I101" s="34" t="s">
        <v>9</v>
      </c>
      <c r="J101" s="163" t="s">
        <v>33</v>
      </c>
      <c r="K101" s="175" t="s">
        <v>111</v>
      </c>
      <c r="L101" s="168" t="s">
        <v>136</v>
      </c>
      <c r="M101" s="129"/>
    </row>
    <row r="102" spans="1:13" s="128" customFormat="1" ht="37.5" customHeight="1" x14ac:dyDescent="0.25">
      <c r="A102" s="127">
        <v>12</v>
      </c>
      <c r="B102" s="130" t="s">
        <v>137</v>
      </c>
      <c r="C102" s="162" t="s">
        <v>43</v>
      </c>
      <c r="D102" s="166" t="s">
        <v>38</v>
      </c>
      <c r="E102" s="131">
        <v>6000</v>
      </c>
      <c r="F102" s="162" t="s">
        <v>69</v>
      </c>
      <c r="G102" s="132">
        <v>750</v>
      </c>
      <c r="H102" s="161">
        <f t="shared" si="2"/>
        <v>4500000</v>
      </c>
      <c r="I102" s="34" t="s">
        <v>9</v>
      </c>
      <c r="J102" s="163" t="s">
        <v>33</v>
      </c>
      <c r="K102" s="175" t="s">
        <v>111</v>
      </c>
      <c r="L102" s="168" t="s">
        <v>138</v>
      </c>
      <c r="M102" s="129"/>
    </row>
    <row r="103" spans="1:13" s="128" customFormat="1" ht="37.5" customHeight="1" x14ac:dyDescent="0.25">
      <c r="A103" s="127">
        <v>13</v>
      </c>
      <c r="B103" s="130" t="s">
        <v>139</v>
      </c>
      <c r="C103" s="162" t="s">
        <v>43</v>
      </c>
      <c r="D103" s="167" t="s">
        <v>32</v>
      </c>
      <c r="E103" s="131">
        <v>500</v>
      </c>
      <c r="F103" s="162" t="s">
        <v>44</v>
      </c>
      <c r="G103" s="132">
        <v>1549.67</v>
      </c>
      <c r="H103" s="161">
        <f t="shared" si="2"/>
        <v>774835</v>
      </c>
      <c r="I103" s="34" t="s">
        <v>9</v>
      </c>
      <c r="J103" s="163" t="s">
        <v>33</v>
      </c>
      <c r="K103" s="175" t="s">
        <v>111</v>
      </c>
      <c r="L103" s="168" t="s">
        <v>151</v>
      </c>
      <c r="M103" s="129"/>
    </row>
    <row r="104" spans="1:13" s="128" customFormat="1" ht="37.5" customHeight="1" x14ac:dyDescent="0.25">
      <c r="A104" s="127">
        <v>14</v>
      </c>
      <c r="B104" s="130" t="s">
        <v>140</v>
      </c>
      <c r="C104" s="162" t="s">
        <v>43</v>
      </c>
      <c r="D104" s="167" t="s">
        <v>32</v>
      </c>
      <c r="E104" s="131">
        <v>100</v>
      </c>
      <c r="F104" s="162" t="s">
        <v>44</v>
      </c>
      <c r="G104" s="132">
        <v>2377</v>
      </c>
      <c r="H104" s="161">
        <f t="shared" si="2"/>
        <v>237700</v>
      </c>
      <c r="I104" s="34" t="s">
        <v>9</v>
      </c>
      <c r="J104" s="163" t="s">
        <v>33</v>
      </c>
      <c r="K104" s="175" t="s">
        <v>111</v>
      </c>
      <c r="L104" s="168" t="s">
        <v>151</v>
      </c>
      <c r="M104" s="129"/>
    </row>
    <row r="105" spans="1:13" s="128" customFormat="1" ht="37.5" customHeight="1" x14ac:dyDescent="0.25">
      <c r="A105" s="127">
        <v>15</v>
      </c>
      <c r="B105" s="130" t="s">
        <v>141</v>
      </c>
      <c r="C105" s="162" t="s">
        <v>43</v>
      </c>
      <c r="D105" s="167" t="s">
        <v>32</v>
      </c>
      <c r="E105" s="131">
        <v>70</v>
      </c>
      <c r="F105" s="162" t="s">
        <v>44</v>
      </c>
      <c r="G105" s="132">
        <v>3314.33</v>
      </c>
      <c r="H105" s="161">
        <f t="shared" si="2"/>
        <v>232003.1</v>
      </c>
      <c r="I105" s="34" t="s">
        <v>9</v>
      </c>
      <c r="J105" s="163" t="s">
        <v>33</v>
      </c>
      <c r="K105" s="175" t="s">
        <v>111</v>
      </c>
      <c r="L105" s="168" t="s">
        <v>151</v>
      </c>
      <c r="M105" s="129"/>
    </row>
    <row r="106" spans="1:13" s="128" customFormat="1" ht="37.5" customHeight="1" x14ac:dyDescent="0.25">
      <c r="A106" s="127">
        <v>16</v>
      </c>
      <c r="B106" s="130" t="s">
        <v>142</v>
      </c>
      <c r="C106" s="162" t="s">
        <v>43</v>
      </c>
      <c r="D106" s="167" t="s">
        <v>32</v>
      </c>
      <c r="E106" s="131">
        <v>50</v>
      </c>
      <c r="F106" s="162" t="s">
        <v>44</v>
      </c>
      <c r="G106" s="132">
        <v>2190</v>
      </c>
      <c r="H106" s="161">
        <f t="shared" si="2"/>
        <v>109500</v>
      </c>
      <c r="I106" s="34" t="s">
        <v>9</v>
      </c>
      <c r="J106" s="163" t="s">
        <v>33</v>
      </c>
      <c r="K106" s="175" t="s">
        <v>111</v>
      </c>
      <c r="L106" s="168" t="s">
        <v>151</v>
      </c>
      <c r="M106" s="129"/>
    </row>
    <row r="107" spans="1:13" s="128" customFormat="1" ht="37.5" customHeight="1" x14ac:dyDescent="0.25">
      <c r="A107" s="127">
        <v>17</v>
      </c>
      <c r="B107" s="130" t="s">
        <v>143</v>
      </c>
      <c r="C107" s="162" t="s">
        <v>43</v>
      </c>
      <c r="D107" s="167" t="s">
        <v>32</v>
      </c>
      <c r="E107" s="131">
        <v>30</v>
      </c>
      <c r="F107" s="162" t="s">
        <v>44</v>
      </c>
      <c r="G107" s="132">
        <v>18199.330000000002</v>
      </c>
      <c r="H107" s="161">
        <f t="shared" si="2"/>
        <v>545979.9</v>
      </c>
      <c r="I107" s="34" t="s">
        <v>9</v>
      </c>
      <c r="J107" s="163" t="s">
        <v>33</v>
      </c>
      <c r="K107" s="175" t="s">
        <v>111</v>
      </c>
      <c r="L107" s="168" t="s">
        <v>151</v>
      </c>
      <c r="M107" s="129"/>
    </row>
    <row r="108" spans="1:13" s="128" customFormat="1" ht="37.5" customHeight="1" x14ac:dyDescent="0.25">
      <c r="A108" s="127">
        <v>18</v>
      </c>
      <c r="B108" s="130" t="s">
        <v>144</v>
      </c>
      <c r="C108" s="162" t="s">
        <v>43</v>
      </c>
      <c r="D108" s="167" t="s">
        <v>32</v>
      </c>
      <c r="E108" s="131">
        <v>50</v>
      </c>
      <c r="F108" s="162" t="s">
        <v>44</v>
      </c>
      <c r="G108" s="132">
        <v>596.33000000000004</v>
      </c>
      <c r="H108" s="161">
        <f t="shared" si="2"/>
        <v>29816.500000000004</v>
      </c>
      <c r="I108" s="34" t="s">
        <v>9</v>
      </c>
      <c r="J108" s="163" t="s">
        <v>33</v>
      </c>
      <c r="K108" s="175" t="s">
        <v>111</v>
      </c>
      <c r="L108" s="168" t="s">
        <v>151</v>
      </c>
      <c r="M108" s="129"/>
    </row>
    <row r="109" spans="1:13" s="128" customFormat="1" ht="37.5" customHeight="1" x14ac:dyDescent="0.25">
      <c r="A109" s="127">
        <v>19</v>
      </c>
      <c r="B109" s="130" t="s">
        <v>145</v>
      </c>
      <c r="C109" s="162" t="s">
        <v>43</v>
      </c>
      <c r="D109" s="167" t="s">
        <v>32</v>
      </c>
      <c r="E109" s="131">
        <v>150</v>
      </c>
      <c r="F109" s="162" t="s">
        <v>44</v>
      </c>
      <c r="G109" s="132">
        <v>9780</v>
      </c>
      <c r="H109" s="161">
        <f t="shared" si="2"/>
        <v>1467000</v>
      </c>
      <c r="I109" s="34" t="s">
        <v>9</v>
      </c>
      <c r="J109" s="163" t="s">
        <v>33</v>
      </c>
      <c r="K109" s="175" t="s">
        <v>111</v>
      </c>
      <c r="L109" s="168" t="s">
        <v>151</v>
      </c>
      <c r="M109" s="129"/>
    </row>
    <row r="110" spans="1:13" s="128" customFormat="1" ht="37.5" customHeight="1" x14ac:dyDescent="0.25">
      <c r="A110" s="127">
        <v>20</v>
      </c>
      <c r="B110" s="130" t="s">
        <v>146</v>
      </c>
      <c r="C110" s="162" t="s">
        <v>43</v>
      </c>
      <c r="D110" s="167" t="s">
        <v>32</v>
      </c>
      <c r="E110" s="131">
        <v>100</v>
      </c>
      <c r="F110" s="162" t="s">
        <v>44</v>
      </c>
      <c r="G110" s="132">
        <v>2575.67</v>
      </c>
      <c r="H110" s="161">
        <f t="shared" si="2"/>
        <v>257567</v>
      </c>
      <c r="I110" s="34" t="s">
        <v>9</v>
      </c>
      <c r="J110" s="163" t="s">
        <v>33</v>
      </c>
      <c r="K110" s="175" t="s">
        <v>111</v>
      </c>
      <c r="L110" s="168" t="s">
        <v>151</v>
      </c>
      <c r="M110" s="129"/>
    </row>
    <row r="111" spans="1:13" s="128" customFormat="1" ht="37.5" customHeight="1" x14ac:dyDescent="0.25">
      <c r="A111" s="127">
        <v>21</v>
      </c>
      <c r="B111" s="130" t="s">
        <v>147</v>
      </c>
      <c r="C111" s="162" t="s">
        <v>43</v>
      </c>
      <c r="D111" s="167" t="s">
        <v>32</v>
      </c>
      <c r="E111" s="131">
        <v>150</v>
      </c>
      <c r="F111" s="162" t="s">
        <v>44</v>
      </c>
      <c r="G111" s="132">
        <v>1170.67</v>
      </c>
      <c r="H111" s="161">
        <f t="shared" si="2"/>
        <v>175600.5</v>
      </c>
      <c r="I111" s="34" t="s">
        <v>9</v>
      </c>
      <c r="J111" s="163" t="s">
        <v>33</v>
      </c>
      <c r="K111" s="175" t="s">
        <v>111</v>
      </c>
      <c r="L111" s="168" t="s">
        <v>151</v>
      </c>
      <c r="M111" s="129"/>
    </row>
    <row r="112" spans="1:13" s="128" customFormat="1" ht="37.5" customHeight="1" x14ac:dyDescent="0.25">
      <c r="A112" s="127">
        <v>22</v>
      </c>
      <c r="B112" s="130" t="s">
        <v>148</v>
      </c>
      <c r="C112" s="162" t="s">
        <v>43</v>
      </c>
      <c r="D112" s="167" t="s">
        <v>32</v>
      </c>
      <c r="E112" s="131">
        <v>1600</v>
      </c>
      <c r="F112" s="162" t="s">
        <v>44</v>
      </c>
      <c r="G112" s="132">
        <v>1191.67</v>
      </c>
      <c r="H112" s="161">
        <f t="shared" si="2"/>
        <v>1906672</v>
      </c>
      <c r="I112" s="34" t="s">
        <v>9</v>
      </c>
      <c r="J112" s="163" t="s">
        <v>33</v>
      </c>
      <c r="K112" s="175" t="s">
        <v>111</v>
      </c>
      <c r="L112" s="168" t="s">
        <v>151</v>
      </c>
      <c r="M112" s="129"/>
    </row>
    <row r="113" spans="1:13" s="128" customFormat="1" ht="37.5" customHeight="1" x14ac:dyDescent="0.25">
      <c r="A113" s="127">
        <v>23</v>
      </c>
      <c r="B113" s="130" t="s">
        <v>149</v>
      </c>
      <c r="C113" s="162" t="s">
        <v>43</v>
      </c>
      <c r="D113" s="167" t="s">
        <v>32</v>
      </c>
      <c r="E113" s="131">
        <v>2500</v>
      </c>
      <c r="F113" s="162" t="s">
        <v>44</v>
      </c>
      <c r="G113" s="132">
        <v>1124.67</v>
      </c>
      <c r="H113" s="161">
        <f t="shared" si="2"/>
        <v>2811675</v>
      </c>
      <c r="I113" s="34" t="s">
        <v>9</v>
      </c>
      <c r="J113" s="163" t="s">
        <v>33</v>
      </c>
      <c r="K113" s="175" t="s">
        <v>111</v>
      </c>
      <c r="L113" s="168" t="s">
        <v>151</v>
      </c>
      <c r="M113" s="129"/>
    </row>
    <row r="114" spans="1:13" s="128" customFormat="1" ht="37.5" customHeight="1" x14ac:dyDescent="0.25">
      <c r="A114" s="127">
        <v>24</v>
      </c>
      <c r="B114" s="130" t="s">
        <v>150</v>
      </c>
      <c r="C114" s="162" t="s">
        <v>43</v>
      </c>
      <c r="D114" s="167" t="s">
        <v>32</v>
      </c>
      <c r="E114" s="131">
        <v>1500</v>
      </c>
      <c r="F114" s="162" t="s">
        <v>44</v>
      </c>
      <c r="G114" s="132">
        <v>1980.67</v>
      </c>
      <c r="H114" s="161">
        <f t="shared" si="2"/>
        <v>2971005</v>
      </c>
      <c r="I114" s="34" t="s">
        <v>9</v>
      </c>
      <c r="J114" s="163" t="s">
        <v>33</v>
      </c>
      <c r="K114" s="175" t="s">
        <v>111</v>
      </c>
      <c r="L114" s="168" t="s">
        <v>151</v>
      </c>
      <c r="M114" s="129"/>
    </row>
    <row r="115" spans="1:13" s="128" customFormat="1" ht="37.5" customHeight="1" x14ac:dyDescent="0.25">
      <c r="A115" s="127">
        <v>25</v>
      </c>
      <c r="B115" s="130" t="s">
        <v>152</v>
      </c>
      <c r="C115" s="162" t="s">
        <v>153</v>
      </c>
      <c r="D115" s="167" t="s">
        <v>32</v>
      </c>
      <c r="E115" s="131">
        <v>73000</v>
      </c>
      <c r="F115" s="162" t="s">
        <v>154</v>
      </c>
      <c r="G115" s="132">
        <v>150</v>
      </c>
      <c r="H115" s="161">
        <f t="shared" si="2"/>
        <v>10950000</v>
      </c>
      <c r="I115" s="34" t="s">
        <v>9</v>
      </c>
      <c r="J115" s="163" t="s">
        <v>33</v>
      </c>
      <c r="K115" s="175" t="s">
        <v>111</v>
      </c>
      <c r="L115" s="168" t="s">
        <v>155</v>
      </c>
      <c r="M115" s="129"/>
    </row>
    <row r="116" spans="1:13" s="128" customFormat="1" ht="37.5" customHeight="1" x14ac:dyDescent="0.25">
      <c r="A116" s="127">
        <v>26</v>
      </c>
      <c r="B116" s="130" t="s">
        <v>159</v>
      </c>
      <c r="C116" s="162" t="s">
        <v>153</v>
      </c>
      <c r="D116" s="167" t="s">
        <v>32</v>
      </c>
      <c r="E116" s="131">
        <v>6</v>
      </c>
      <c r="F116" s="162" t="s">
        <v>44</v>
      </c>
      <c r="G116" s="132">
        <v>1207.8</v>
      </c>
      <c r="H116" s="161">
        <f t="shared" si="2"/>
        <v>7246.7999999999993</v>
      </c>
      <c r="I116" s="34" t="s">
        <v>9</v>
      </c>
      <c r="J116" s="163" t="s">
        <v>33</v>
      </c>
      <c r="K116" s="175" t="s">
        <v>111</v>
      </c>
      <c r="L116" s="168" t="s">
        <v>171</v>
      </c>
      <c r="M116" s="129"/>
    </row>
    <row r="117" spans="1:13" s="128" customFormat="1" ht="37.5" customHeight="1" x14ac:dyDescent="0.25">
      <c r="A117" s="127">
        <v>27</v>
      </c>
      <c r="B117" s="130" t="s">
        <v>160</v>
      </c>
      <c r="C117" s="162" t="s">
        <v>153</v>
      </c>
      <c r="D117" s="167" t="s">
        <v>32</v>
      </c>
      <c r="E117" s="131">
        <v>100</v>
      </c>
      <c r="F117" s="162" t="s">
        <v>44</v>
      </c>
      <c r="G117" s="132">
        <v>1713.8</v>
      </c>
      <c r="H117" s="161">
        <f t="shared" si="2"/>
        <v>171380</v>
      </c>
      <c r="I117" s="34" t="s">
        <v>9</v>
      </c>
      <c r="J117" s="163" t="s">
        <v>33</v>
      </c>
      <c r="K117" s="175" t="s">
        <v>111</v>
      </c>
      <c r="L117" s="168" t="s">
        <v>171</v>
      </c>
      <c r="M117" s="129"/>
    </row>
    <row r="118" spans="1:13" s="128" customFormat="1" ht="37.5" customHeight="1" x14ac:dyDescent="0.25">
      <c r="A118" s="127">
        <v>28</v>
      </c>
      <c r="B118" s="130" t="s">
        <v>161</v>
      </c>
      <c r="C118" s="162" t="s">
        <v>153</v>
      </c>
      <c r="D118" s="167" t="s">
        <v>32</v>
      </c>
      <c r="E118" s="131">
        <v>10</v>
      </c>
      <c r="F118" s="162" t="s">
        <v>44</v>
      </c>
      <c r="G118" s="132">
        <v>1150</v>
      </c>
      <c r="H118" s="161">
        <f t="shared" si="2"/>
        <v>11500</v>
      </c>
      <c r="I118" s="34" t="s">
        <v>9</v>
      </c>
      <c r="J118" s="163" t="s">
        <v>33</v>
      </c>
      <c r="K118" s="175" t="s">
        <v>111</v>
      </c>
      <c r="L118" s="168" t="s">
        <v>171</v>
      </c>
      <c r="M118" s="129"/>
    </row>
    <row r="119" spans="1:13" s="128" customFormat="1" ht="37.5" customHeight="1" x14ac:dyDescent="0.25">
      <c r="A119" s="127">
        <v>29</v>
      </c>
      <c r="B119" s="130" t="s">
        <v>162</v>
      </c>
      <c r="C119" s="162" t="s">
        <v>153</v>
      </c>
      <c r="D119" s="167" t="s">
        <v>32</v>
      </c>
      <c r="E119" s="131">
        <v>5</v>
      </c>
      <c r="F119" s="162" t="s">
        <v>44</v>
      </c>
      <c r="G119" s="132">
        <v>556.6</v>
      </c>
      <c r="H119" s="161">
        <f t="shared" si="2"/>
        <v>2783</v>
      </c>
      <c r="I119" s="34" t="s">
        <v>9</v>
      </c>
      <c r="J119" s="163" t="s">
        <v>33</v>
      </c>
      <c r="K119" s="175" t="s">
        <v>111</v>
      </c>
      <c r="L119" s="168" t="s">
        <v>171</v>
      </c>
      <c r="M119" s="129"/>
    </row>
    <row r="120" spans="1:13" s="128" customFormat="1" ht="37.5" customHeight="1" x14ac:dyDescent="0.25">
      <c r="A120" s="127">
        <v>30</v>
      </c>
      <c r="B120" s="130" t="s">
        <v>163</v>
      </c>
      <c r="C120" s="162" t="s">
        <v>153</v>
      </c>
      <c r="D120" s="167" t="s">
        <v>32</v>
      </c>
      <c r="E120" s="131">
        <v>44</v>
      </c>
      <c r="F120" s="162" t="s">
        <v>44</v>
      </c>
      <c r="G120" s="132">
        <v>5155</v>
      </c>
      <c r="H120" s="161">
        <f t="shared" si="2"/>
        <v>226820</v>
      </c>
      <c r="I120" s="34" t="s">
        <v>9</v>
      </c>
      <c r="J120" s="163" t="s">
        <v>33</v>
      </c>
      <c r="K120" s="175" t="s">
        <v>111</v>
      </c>
      <c r="L120" s="168" t="s">
        <v>171</v>
      </c>
      <c r="M120" s="129"/>
    </row>
    <row r="121" spans="1:13" s="128" customFormat="1" ht="37.5" customHeight="1" x14ac:dyDescent="0.25">
      <c r="A121" s="127">
        <v>31</v>
      </c>
      <c r="B121" s="130" t="s">
        <v>164</v>
      </c>
      <c r="C121" s="162" t="s">
        <v>153</v>
      </c>
      <c r="D121" s="167" t="s">
        <v>32</v>
      </c>
      <c r="E121" s="131">
        <v>55</v>
      </c>
      <c r="F121" s="162" t="s">
        <v>44</v>
      </c>
      <c r="G121" s="132">
        <v>3294</v>
      </c>
      <c r="H121" s="161">
        <f t="shared" si="2"/>
        <v>181170</v>
      </c>
      <c r="I121" s="34" t="s">
        <v>9</v>
      </c>
      <c r="J121" s="163" t="s">
        <v>33</v>
      </c>
      <c r="K121" s="175" t="s">
        <v>111</v>
      </c>
      <c r="L121" s="168" t="s">
        <v>171</v>
      </c>
      <c r="M121" s="129"/>
    </row>
    <row r="122" spans="1:13" s="128" customFormat="1" ht="37.5" customHeight="1" x14ac:dyDescent="0.25">
      <c r="A122" s="127">
        <v>32</v>
      </c>
      <c r="B122" s="130" t="s">
        <v>165</v>
      </c>
      <c r="C122" s="162" t="s">
        <v>153</v>
      </c>
      <c r="D122" s="167" t="s">
        <v>32</v>
      </c>
      <c r="E122" s="131">
        <v>33</v>
      </c>
      <c r="F122" s="162" t="s">
        <v>44</v>
      </c>
      <c r="G122" s="132">
        <v>1098</v>
      </c>
      <c r="H122" s="161">
        <f t="shared" si="2"/>
        <v>36234</v>
      </c>
      <c r="I122" s="34" t="s">
        <v>9</v>
      </c>
      <c r="J122" s="163" t="s">
        <v>33</v>
      </c>
      <c r="K122" s="175" t="s">
        <v>111</v>
      </c>
      <c r="L122" s="168" t="s">
        <v>171</v>
      </c>
      <c r="M122" s="129"/>
    </row>
    <row r="123" spans="1:13" s="128" customFormat="1" ht="37.5" customHeight="1" x14ac:dyDescent="0.25">
      <c r="A123" s="127">
        <v>33</v>
      </c>
      <c r="B123" s="130" t="s">
        <v>166</v>
      </c>
      <c r="C123" s="162" t="s">
        <v>153</v>
      </c>
      <c r="D123" s="167" t="s">
        <v>32</v>
      </c>
      <c r="E123" s="131">
        <v>110</v>
      </c>
      <c r="F123" s="162" t="s">
        <v>44</v>
      </c>
      <c r="G123" s="132">
        <v>3294</v>
      </c>
      <c r="H123" s="161">
        <f t="shared" si="2"/>
        <v>362340</v>
      </c>
      <c r="I123" s="34" t="s">
        <v>9</v>
      </c>
      <c r="J123" s="163" t="s">
        <v>33</v>
      </c>
      <c r="K123" s="175" t="s">
        <v>111</v>
      </c>
      <c r="L123" s="168" t="s">
        <v>171</v>
      </c>
      <c r="M123" s="129"/>
    </row>
    <row r="124" spans="1:13" s="128" customFormat="1" ht="37.5" customHeight="1" x14ac:dyDescent="0.25">
      <c r="A124" s="127">
        <v>34</v>
      </c>
      <c r="B124" s="130" t="s">
        <v>167</v>
      </c>
      <c r="C124" s="162" t="s">
        <v>153</v>
      </c>
      <c r="D124" s="167" t="s">
        <v>32</v>
      </c>
      <c r="E124" s="131">
        <v>6</v>
      </c>
      <c r="F124" s="162" t="s">
        <v>44</v>
      </c>
      <c r="G124" s="132">
        <v>1207.8</v>
      </c>
      <c r="H124" s="161">
        <f t="shared" si="2"/>
        <v>7246.7999999999993</v>
      </c>
      <c r="I124" s="34" t="s">
        <v>9</v>
      </c>
      <c r="J124" s="163" t="s">
        <v>33</v>
      </c>
      <c r="K124" s="175" t="s">
        <v>111</v>
      </c>
      <c r="L124" s="168" t="s">
        <v>171</v>
      </c>
      <c r="M124" s="129"/>
    </row>
    <row r="125" spans="1:13" s="128" customFormat="1" ht="37.5" customHeight="1" x14ac:dyDescent="0.25">
      <c r="A125" s="127">
        <v>35</v>
      </c>
      <c r="B125" s="130" t="s">
        <v>168</v>
      </c>
      <c r="C125" s="162" t="s">
        <v>153</v>
      </c>
      <c r="D125" s="167" t="s">
        <v>32</v>
      </c>
      <c r="E125" s="131">
        <v>5</v>
      </c>
      <c r="F125" s="162" t="s">
        <v>44</v>
      </c>
      <c r="G125" s="132">
        <v>3623.4</v>
      </c>
      <c r="H125" s="161">
        <f t="shared" si="2"/>
        <v>18117</v>
      </c>
      <c r="I125" s="34" t="s">
        <v>9</v>
      </c>
      <c r="J125" s="163" t="s">
        <v>33</v>
      </c>
      <c r="K125" s="175" t="s">
        <v>111</v>
      </c>
      <c r="L125" s="168" t="s">
        <v>171</v>
      </c>
      <c r="M125" s="129"/>
    </row>
    <row r="126" spans="1:13" s="128" customFormat="1" ht="37.5" customHeight="1" x14ac:dyDescent="0.25">
      <c r="A126" s="127">
        <v>36</v>
      </c>
      <c r="B126" s="130" t="s">
        <v>169</v>
      </c>
      <c r="C126" s="162" t="s">
        <v>153</v>
      </c>
      <c r="D126" s="167" t="s">
        <v>32</v>
      </c>
      <c r="E126" s="131">
        <v>5</v>
      </c>
      <c r="F126" s="162" t="s">
        <v>44</v>
      </c>
      <c r="G126" s="132">
        <v>3623.4</v>
      </c>
      <c r="H126" s="161">
        <f t="shared" si="2"/>
        <v>18117</v>
      </c>
      <c r="I126" s="34" t="s">
        <v>9</v>
      </c>
      <c r="J126" s="163" t="s">
        <v>33</v>
      </c>
      <c r="K126" s="175" t="s">
        <v>111</v>
      </c>
      <c r="L126" s="168" t="s">
        <v>171</v>
      </c>
      <c r="M126" s="129"/>
    </row>
    <row r="127" spans="1:13" s="128" customFormat="1" ht="37.5" customHeight="1" x14ac:dyDescent="0.25">
      <c r="A127" s="127">
        <v>37</v>
      </c>
      <c r="B127" s="130" t="s">
        <v>170</v>
      </c>
      <c r="C127" s="162" t="s">
        <v>153</v>
      </c>
      <c r="D127" s="167" t="s">
        <v>32</v>
      </c>
      <c r="E127" s="131">
        <v>22</v>
      </c>
      <c r="F127" s="162" t="s">
        <v>44</v>
      </c>
      <c r="G127" s="132">
        <v>5235</v>
      </c>
      <c r="H127" s="161">
        <f t="shared" si="2"/>
        <v>115170</v>
      </c>
      <c r="I127" s="34" t="s">
        <v>9</v>
      </c>
      <c r="J127" s="163" t="s">
        <v>33</v>
      </c>
      <c r="K127" s="175" t="s">
        <v>111</v>
      </c>
      <c r="L127" s="168" t="s">
        <v>171</v>
      </c>
      <c r="M127" s="129"/>
    </row>
    <row r="128" spans="1:13" s="128" customFormat="1" ht="37.5" customHeight="1" x14ac:dyDescent="0.25">
      <c r="A128" s="127">
        <v>38</v>
      </c>
      <c r="B128" s="130" t="s">
        <v>172</v>
      </c>
      <c r="C128" s="162" t="s">
        <v>43</v>
      </c>
      <c r="D128" s="166" t="s">
        <v>38</v>
      </c>
      <c r="E128" s="131">
        <v>40</v>
      </c>
      <c r="F128" s="162" t="s">
        <v>44</v>
      </c>
      <c r="G128" s="132">
        <v>39500</v>
      </c>
      <c r="H128" s="161">
        <f t="shared" si="2"/>
        <v>1580000</v>
      </c>
      <c r="I128" s="34" t="s">
        <v>9</v>
      </c>
      <c r="J128" s="163" t="s">
        <v>33</v>
      </c>
      <c r="K128" s="175" t="s">
        <v>111</v>
      </c>
      <c r="L128" s="168" t="s">
        <v>173</v>
      </c>
      <c r="M128" s="129"/>
    </row>
    <row r="129" spans="1:13" s="128" customFormat="1" ht="37.5" customHeight="1" x14ac:dyDescent="0.25">
      <c r="A129" s="127">
        <v>39</v>
      </c>
      <c r="B129" s="130" t="s">
        <v>179</v>
      </c>
      <c r="C129" s="162" t="s">
        <v>43</v>
      </c>
      <c r="D129" s="166" t="s">
        <v>38</v>
      </c>
      <c r="E129" s="131">
        <v>1000</v>
      </c>
      <c r="F129" s="162" t="s">
        <v>182</v>
      </c>
      <c r="G129" s="132">
        <v>300</v>
      </c>
      <c r="H129" s="161">
        <f t="shared" si="2"/>
        <v>300000</v>
      </c>
      <c r="I129" s="34" t="s">
        <v>9</v>
      </c>
      <c r="J129" s="139" t="s">
        <v>33</v>
      </c>
      <c r="K129" s="175" t="s">
        <v>111</v>
      </c>
      <c r="L129" s="168" t="s">
        <v>183</v>
      </c>
      <c r="M129" s="129"/>
    </row>
    <row r="130" spans="1:13" s="128" customFormat="1" ht="37.5" customHeight="1" x14ac:dyDescent="0.25">
      <c r="A130" s="127">
        <v>40</v>
      </c>
      <c r="B130" s="130" t="s">
        <v>180</v>
      </c>
      <c r="C130" s="162" t="s">
        <v>43</v>
      </c>
      <c r="D130" s="166" t="s">
        <v>38</v>
      </c>
      <c r="E130" s="131">
        <v>500</v>
      </c>
      <c r="F130" s="162" t="s">
        <v>182</v>
      </c>
      <c r="G130" s="132">
        <v>1000</v>
      </c>
      <c r="H130" s="161">
        <f t="shared" si="2"/>
        <v>500000</v>
      </c>
      <c r="I130" s="34" t="s">
        <v>9</v>
      </c>
      <c r="J130" s="139" t="s">
        <v>33</v>
      </c>
      <c r="K130" s="175" t="s">
        <v>111</v>
      </c>
      <c r="L130" s="168" t="s">
        <v>183</v>
      </c>
      <c r="M130" s="129"/>
    </row>
    <row r="131" spans="1:13" s="128" customFormat="1" ht="37.5" customHeight="1" x14ac:dyDescent="0.25">
      <c r="A131" s="127">
        <v>41</v>
      </c>
      <c r="B131" s="130" t="s">
        <v>181</v>
      </c>
      <c r="C131" s="162" t="s">
        <v>43</v>
      </c>
      <c r="D131" s="166" t="s">
        <v>38</v>
      </c>
      <c r="E131" s="131">
        <v>10</v>
      </c>
      <c r="F131" s="162" t="s">
        <v>182</v>
      </c>
      <c r="G131" s="132">
        <v>1000</v>
      </c>
      <c r="H131" s="161">
        <f t="shared" si="2"/>
        <v>10000</v>
      </c>
      <c r="I131" s="34" t="s">
        <v>9</v>
      </c>
      <c r="J131" s="139" t="s">
        <v>33</v>
      </c>
      <c r="K131" s="175" t="s">
        <v>111</v>
      </c>
      <c r="L131" s="168" t="s">
        <v>183</v>
      </c>
      <c r="M131" s="129"/>
    </row>
    <row r="132" spans="1:13" s="128" customFormat="1" ht="37.5" customHeight="1" x14ac:dyDescent="0.25">
      <c r="A132" s="127">
        <v>42</v>
      </c>
      <c r="B132" s="130" t="s">
        <v>186</v>
      </c>
      <c r="C132" s="162" t="s">
        <v>43</v>
      </c>
      <c r="D132" s="166" t="s">
        <v>38</v>
      </c>
      <c r="E132" s="131">
        <v>3</v>
      </c>
      <c r="F132" s="162" t="s">
        <v>44</v>
      </c>
      <c r="G132" s="132">
        <v>148892.85999999999</v>
      </c>
      <c r="H132" s="161">
        <f t="shared" si="2"/>
        <v>446678.57999999996</v>
      </c>
      <c r="I132" s="34" t="s">
        <v>9</v>
      </c>
      <c r="J132" s="139" t="s">
        <v>33</v>
      </c>
      <c r="K132" s="175" t="s">
        <v>475</v>
      </c>
      <c r="L132" s="168" t="s">
        <v>476</v>
      </c>
      <c r="M132" s="129"/>
    </row>
    <row r="133" spans="1:13" s="128" customFormat="1" ht="37.5" customHeight="1" x14ac:dyDescent="0.25">
      <c r="A133" s="127">
        <v>43</v>
      </c>
      <c r="B133" s="130" t="s">
        <v>187</v>
      </c>
      <c r="C133" s="162" t="s">
        <v>43</v>
      </c>
      <c r="D133" s="166" t="s">
        <v>38</v>
      </c>
      <c r="E133" s="131">
        <v>1</v>
      </c>
      <c r="F133" s="162" t="s">
        <v>44</v>
      </c>
      <c r="G133" s="132">
        <v>7425.41</v>
      </c>
      <c r="H133" s="161">
        <f t="shared" si="2"/>
        <v>7425.41</v>
      </c>
      <c r="I133" s="34" t="s">
        <v>9</v>
      </c>
      <c r="J133" s="139" t="s">
        <v>33</v>
      </c>
      <c r="K133" s="175" t="s">
        <v>475</v>
      </c>
      <c r="L133" s="168" t="s">
        <v>476</v>
      </c>
      <c r="M133" s="129"/>
    </row>
    <row r="134" spans="1:13" s="128" customFormat="1" ht="37.5" customHeight="1" x14ac:dyDescent="0.25">
      <c r="A134" s="127">
        <v>44</v>
      </c>
      <c r="B134" s="130" t="s">
        <v>188</v>
      </c>
      <c r="C134" s="162" t="s">
        <v>43</v>
      </c>
      <c r="D134" s="166" t="s">
        <v>38</v>
      </c>
      <c r="E134" s="131">
        <v>3</v>
      </c>
      <c r="F134" s="162" t="s">
        <v>44</v>
      </c>
      <c r="G134" s="132">
        <v>8861.59</v>
      </c>
      <c r="H134" s="161">
        <f t="shared" si="2"/>
        <v>26584.77</v>
      </c>
      <c r="I134" s="34" t="s">
        <v>9</v>
      </c>
      <c r="J134" s="139" t="s">
        <v>33</v>
      </c>
      <c r="K134" s="175" t="s">
        <v>475</v>
      </c>
      <c r="L134" s="168" t="s">
        <v>476</v>
      </c>
      <c r="M134" s="129"/>
    </row>
    <row r="135" spans="1:13" s="128" customFormat="1" ht="37.5" customHeight="1" x14ac:dyDescent="0.25">
      <c r="A135" s="127">
        <v>45</v>
      </c>
      <c r="B135" s="130" t="s">
        <v>189</v>
      </c>
      <c r="C135" s="162" t="s">
        <v>43</v>
      </c>
      <c r="D135" s="166" t="s">
        <v>38</v>
      </c>
      <c r="E135" s="131">
        <v>15</v>
      </c>
      <c r="F135" s="162" t="s">
        <v>44</v>
      </c>
      <c r="G135" s="132">
        <v>435.39</v>
      </c>
      <c r="H135" s="161">
        <f t="shared" si="2"/>
        <v>6530.8499999999995</v>
      </c>
      <c r="I135" s="34" t="s">
        <v>9</v>
      </c>
      <c r="J135" s="139" t="s">
        <v>33</v>
      </c>
      <c r="K135" s="175" t="s">
        <v>475</v>
      </c>
      <c r="L135" s="168" t="s">
        <v>476</v>
      </c>
      <c r="M135" s="129"/>
    </row>
    <row r="136" spans="1:13" s="128" customFormat="1" ht="37.5" customHeight="1" x14ac:dyDescent="0.25">
      <c r="A136" s="127">
        <v>46</v>
      </c>
      <c r="B136" s="130" t="s">
        <v>190</v>
      </c>
      <c r="C136" s="162" t="s">
        <v>43</v>
      </c>
      <c r="D136" s="166" t="s">
        <v>38</v>
      </c>
      <c r="E136" s="131">
        <v>1</v>
      </c>
      <c r="F136" s="162" t="s">
        <v>44</v>
      </c>
      <c r="G136" s="132">
        <v>27904.32</v>
      </c>
      <c r="H136" s="161">
        <f t="shared" si="2"/>
        <v>27904.32</v>
      </c>
      <c r="I136" s="34" t="s">
        <v>9</v>
      </c>
      <c r="J136" s="139" t="s">
        <v>33</v>
      </c>
      <c r="K136" s="175" t="s">
        <v>475</v>
      </c>
      <c r="L136" s="168" t="s">
        <v>476</v>
      </c>
      <c r="M136" s="129"/>
    </row>
    <row r="137" spans="1:13" s="128" customFormat="1" ht="37.5" customHeight="1" x14ac:dyDescent="0.25">
      <c r="A137" s="127">
        <v>47</v>
      </c>
      <c r="B137" s="130" t="s">
        <v>191</v>
      </c>
      <c r="C137" s="162" t="s">
        <v>43</v>
      </c>
      <c r="D137" s="166" t="s">
        <v>38</v>
      </c>
      <c r="E137" s="131">
        <v>1</v>
      </c>
      <c r="F137" s="162" t="s">
        <v>44</v>
      </c>
      <c r="G137" s="132">
        <v>47000</v>
      </c>
      <c r="H137" s="161">
        <f t="shared" si="2"/>
        <v>47000</v>
      </c>
      <c r="I137" s="34" t="s">
        <v>9</v>
      </c>
      <c r="J137" s="139" t="s">
        <v>33</v>
      </c>
      <c r="K137" s="175" t="s">
        <v>475</v>
      </c>
      <c r="L137" s="168" t="s">
        <v>476</v>
      </c>
      <c r="M137" s="129"/>
    </row>
    <row r="138" spans="1:13" s="128" customFormat="1" ht="37.5" customHeight="1" x14ac:dyDescent="0.25">
      <c r="A138" s="127">
        <v>48</v>
      </c>
      <c r="B138" s="130" t="s">
        <v>192</v>
      </c>
      <c r="C138" s="162" t="s">
        <v>43</v>
      </c>
      <c r="D138" s="166" t="s">
        <v>38</v>
      </c>
      <c r="E138" s="131">
        <v>2</v>
      </c>
      <c r="F138" s="162" t="s">
        <v>44</v>
      </c>
      <c r="G138" s="132">
        <v>11042.62</v>
      </c>
      <c r="H138" s="161">
        <f t="shared" si="2"/>
        <v>22085.24</v>
      </c>
      <c r="I138" s="34" t="s">
        <v>9</v>
      </c>
      <c r="J138" s="139" t="s">
        <v>33</v>
      </c>
      <c r="K138" s="175" t="s">
        <v>475</v>
      </c>
      <c r="L138" s="168" t="s">
        <v>476</v>
      </c>
      <c r="M138" s="129"/>
    </row>
    <row r="139" spans="1:13" s="128" customFormat="1" ht="37.5" customHeight="1" x14ac:dyDescent="0.25">
      <c r="A139" s="127">
        <v>49</v>
      </c>
      <c r="B139" s="130" t="s">
        <v>193</v>
      </c>
      <c r="C139" s="162" t="s">
        <v>43</v>
      </c>
      <c r="D139" s="166" t="s">
        <v>38</v>
      </c>
      <c r="E139" s="131">
        <v>30</v>
      </c>
      <c r="F139" s="162" t="s">
        <v>44</v>
      </c>
      <c r="G139" s="132">
        <v>1008.8</v>
      </c>
      <c r="H139" s="161">
        <f t="shared" si="2"/>
        <v>30264</v>
      </c>
      <c r="I139" s="34" t="s">
        <v>9</v>
      </c>
      <c r="J139" s="139" t="s">
        <v>33</v>
      </c>
      <c r="K139" s="175" t="s">
        <v>475</v>
      </c>
      <c r="L139" s="168" t="s">
        <v>476</v>
      </c>
      <c r="M139" s="129"/>
    </row>
    <row r="140" spans="1:13" s="128" customFormat="1" ht="37.5" customHeight="1" x14ac:dyDescent="0.25">
      <c r="A140" s="127">
        <v>50</v>
      </c>
      <c r="B140" s="130" t="s">
        <v>194</v>
      </c>
      <c r="C140" s="162" t="s">
        <v>43</v>
      </c>
      <c r="D140" s="166" t="s">
        <v>38</v>
      </c>
      <c r="E140" s="131">
        <v>20</v>
      </c>
      <c r="F140" s="162" t="s">
        <v>44</v>
      </c>
      <c r="G140" s="132">
        <v>4828.9799999999996</v>
      </c>
      <c r="H140" s="161">
        <f t="shared" si="2"/>
        <v>96579.599999999991</v>
      </c>
      <c r="I140" s="34" t="s">
        <v>9</v>
      </c>
      <c r="J140" s="139" t="s">
        <v>33</v>
      </c>
      <c r="K140" s="175" t="s">
        <v>475</v>
      </c>
      <c r="L140" s="168" t="s">
        <v>476</v>
      </c>
      <c r="M140" s="129"/>
    </row>
    <row r="141" spans="1:13" s="128" customFormat="1" ht="37.5" customHeight="1" x14ac:dyDescent="0.25">
      <c r="A141" s="127">
        <v>51</v>
      </c>
      <c r="B141" s="130" t="s">
        <v>195</v>
      </c>
      <c r="C141" s="162" t="s">
        <v>43</v>
      </c>
      <c r="D141" s="166" t="s">
        <v>38</v>
      </c>
      <c r="E141" s="131">
        <v>30</v>
      </c>
      <c r="F141" s="162" t="s">
        <v>69</v>
      </c>
      <c r="G141" s="132">
        <v>830.36</v>
      </c>
      <c r="H141" s="161">
        <f t="shared" si="2"/>
        <v>24910.799999999999</v>
      </c>
      <c r="I141" s="34" t="s">
        <v>9</v>
      </c>
      <c r="J141" s="139" t="s">
        <v>33</v>
      </c>
      <c r="K141" s="175" t="s">
        <v>475</v>
      </c>
      <c r="L141" s="168" t="s">
        <v>476</v>
      </c>
      <c r="M141" s="129"/>
    </row>
    <row r="142" spans="1:13" s="128" customFormat="1" ht="37.5" customHeight="1" x14ac:dyDescent="0.25">
      <c r="A142" s="127">
        <v>52</v>
      </c>
      <c r="B142" s="130" t="s">
        <v>198</v>
      </c>
      <c r="C142" s="162" t="s">
        <v>43</v>
      </c>
      <c r="D142" s="166" t="s">
        <v>32</v>
      </c>
      <c r="E142" s="131">
        <v>41</v>
      </c>
      <c r="F142" s="162" t="s">
        <v>44</v>
      </c>
      <c r="G142" s="132">
        <v>11614.88</v>
      </c>
      <c r="H142" s="161">
        <f t="shared" si="2"/>
        <v>476210.07999999996</v>
      </c>
      <c r="I142" s="34" t="s">
        <v>9</v>
      </c>
      <c r="J142" s="139" t="s">
        <v>33</v>
      </c>
      <c r="K142" s="175" t="s">
        <v>475</v>
      </c>
      <c r="L142" s="168" t="s">
        <v>509</v>
      </c>
      <c r="M142" s="129"/>
    </row>
    <row r="143" spans="1:13" s="128" customFormat="1" ht="37.5" customHeight="1" x14ac:dyDescent="0.25">
      <c r="A143" s="127">
        <v>53</v>
      </c>
      <c r="B143" s="130" t="s">
        <v>200</v>
      </c>
      <c r="C143" s="162" t="s">
        <v>43</v>
      </c>
      <c r="D143" s="166" t="s">
        <v>32</v>
      </c>
      <c r="E143" s="131">
        <v>1</v>
      </c>
      <c r="F143" s="162" t="s">
        <v>110</v>
      </c>
      <c r="G143" s="132">
        <v>0</v>
      </c>
      <c r="H143" s="161">
        <f t="shared" si="2"/>
        <v>0</v>
      </c>
      <c r="I143" s="34" t="s">
        <v>9</v>
      </c>
      <c r="J143" s="139" t="s">
        <v>33</v>
      </c>
      <c r="K143" s="175" t="s">
        <v>111</v>
      </c>
      <c r="L143" s="168" t="s">
        <v>444</v>
      </c>
      <c r="M143" s="129"/>
    </row>
    <row r="144" spans="1:13" s="128" customFormat="1" ht="37.5" customHeight="1" x14ac:dyDescent="0.25">
      <c r="A144" s="127">
        <v>54</v>
      </c>
      <c r="B144" s="130" t="s">
        <v>201</v>
      </c>
      <c r="C144" s="162" t="s">
        <v>43</v>
      </c>
      <c r="D144" s="166" t="s">
        <v>38</v>
      </c>
      <c r="E144" s="131">
        <v>10000</v>
      </c>
      <c r="F144" s="162" t="s">
        <v>44</v>
      </c>
      <c r="G144" s="132">
        <v>9</v>
      </c>
      <c r="H144" s="161">
        <f t="shared" si="2"/>
        <v>90000</v>
      </c>
      <c r="I144" s="34" t="s">
        <v>9</v>
      </c>
      <c r="J144" s="139" t="s">
        <v>33</v>
      </c>
      <c r="K144" s="175" t="s">
        <v>203</v>
      </c>
      <c r="L144" s="168" t="s">
        <v>204</v>
      </c>
      <c r="M144" s="129"/>
    </row>
    <row r="145" spans="1:13" s="128" customFormat="1" ht="37.5" customHeight="1" x14ac:dyDescent="0.25">
      <c r="A145" s="127">
        <v>55</v>
      </c>
      <c r="B145" s="130" t="s">
        <v>202</v>
      </c>
      <c r="C145" s="162" t="s">
        <v>43</v>
      </c>
      <c r="D145" s="166" t="s">
        <v>38</v>
      </c>
      <c r="E145" s="131">
        <v>500</v>
      </c>
      <c r="F145" s="162" t="s">
        <v>44</v>
      </c>
      <c r="G145" s="132">
        <v>500</v>
      </c>
      <c r="H145" s="161">
        <f t="shared" si="2"/>
        <v>250000</v>
      </c>
      <c r="I145" s="34" t="s">
        <v>9</v>
      </c>
      <c r="J145" s="139" t="s">
        <v>33</v>
      </c>
      <c r="K145" s="175" t="s">
        <v>203</v>
      </c>
      <c r="L145" s="168" t="s">
        <v>204</v>
      </c>
      <c r="M145" s="129"/>
    </row>
    <row r="146" spans="1:13" s="128" customFormat="1" ht="37.5" customHeight="1" x14ac:dyDescent="0.25">
      <c r="A146" s="127">
        <v>56</v>
      </c>
      <c r="B146" s="130" t="s">
        <v>213</v>
      </c>
      <c r="C146" s="162" t="s">
        <v>37</v>
      </c>
      <c r="D146" s="166" t="s">
        <v>38</v>
      </c>
      <c r="E146" s="131">
        <v>51161</v>
      </c>
      <c r="F146" s="162" t="s">
        <v>207</v>
      </c>
      <c r="G146" s="132">
        <v>548</v>
      </c>
      <c r="H146" s="161">
        <f t="shared" si="2"/>
        <v>28036228</v>
      </c>
      <c r="I146" s="34" t="s">
        <v>9</v>
      </c>
      <c r="J146" s="139" t="s">
        <v>33</v>
      </c>
      <c r="K146" s="175" t="s">
        <v>203</v>
      </c>
      <c r="L146" s="168" t="s">
        <v>418</v>
      </c>
      <c r="M146" s="129"/>
    </row>
    <row r="147" spans="1:13" s="128" customFormat="1" ht="37.5" customHeight="1" x14ac:dyDescent="0.25">
      <c r="A147" s="127">
        <v>57</v>
      </c>
      <c r="B147" s="130" t="s">
        <v>214</v>
      </c>
      <c r="C147" s="162" t="s">
        <v>43</v>
      </c>
      <c r="D147" s="166" t="s">
        <v>38</v>
      </c>
      <c r="E147" s="131">
        <v>1</v>
      </c>
      <c r="F147" s="162" t="s">
        <v>110</v>
      </c>
      <c r="G147" s="132">
        <v>5777798.5599999996</v>
      </c>
      <c r="H147" s="161">
        <f t="shared" si="2"/>
        <v>5777798.5599999996</v>
      </c>
      <c r="I147" s="34" t="s">
        <v>9</v>
      </c>
      <c r="J147" s="139" t="s">
        <v>33</v>
      </c>
      <c r="K147" s="175" t="s">
        <v>203</v>
      </c>
      <c r="L147" s="168" t="s">
        <v>215</v>
      </c>
      <c r="M147" s="129"/>
    </row>
    <row r="148" spans="1:13" s="128" customFormat="1" ht="37.5" customHeight="1" x14ac:dyDescent="0.25">
      <c r="A148" s="127">
        <v>58</v>
      </c>
      <c r="B148" s="130" t="s">
        <v>218</v>
      </c>
      <c r="C148" s="162" t="s">
        <v>43</v>
      </c>
      <c r="D148" s="166" t="s">
        <v>38</v>
      </c>
      <c r="E148" s="131">
        <v>200</v>
      </c>
      <c r="F148" s="162" t="s">
        <v>44</v>
      </c>
      <c r="G148" s="132">
        <v>7679</v>
      </c>
      <c r="H148" s="161">
        <f t="shared" si="2"/>
        <v>1535800</v>
      </c>
      <c r="I148" s="34" t="s">
        <v>9</v>
      </c>
      <c r="J148" s="139" t="s">
        <v>33</v>
      </c>
      <c r="K148" s="175" t="s">
        <v>203</v>
      </c>
      <c r="L148" s="168" t="s">
        <v>220</v>
      </c>
      <c r="M148" s="129"/>
    </row>
    <row r="149" spans="1:13" s="128" customFormat="1" ht="37.5" customHeight="1" x14ac:dyDescent="0.25">
      <c r="A149" s="127">
        <v>59</v>
      </c>
      <c r="B149" s="130" t="s">
        <v>219</v>
      </c>
      <c r="C149" s="162" t="s">
        <v>43</v>
      </c>
      <c r="D149" s="166" t="s">
        <v>38</v>
      </c>
      <c r="E149" s="131">
        <v>100</v>
      </c>
      <c r="F149" s="162" t="s">
        <v>44</v>
      </c>
      <c r="G149" s="132">
        <v>1719</v>
      </c>
      <c r="H149" s="161">
        <f t="shared" si="2"/>
        <v>171900</v>
      </c>
      <c r="I149" s="34" t="s">
        <v>9</v>
      </c>
      <c r="J149" s="139" t="s">
        <v>33</v>
      </c>
      <c r="K149" s="175" t="s">
        <v>203</v>
      </c>
      <c r="L149" s="168" t="s">
        <v>220</v>
      </c>
      <c r="M149" s="129"/>
    </row>
    <row r="150" spans="1:13" s="128" customFormat="1" ht="37.5" customHeight="1" x14ac:dyDescent="0.25">
      <c r="A150" s="127">
        <v>60</v>
      </c>
      <c r="B150" s="130" t="s">
        <v>223</v>
      </c>
      <c r="C150" s="162" t="s">
        <v>43</v>
      </c>
      <c r="D150" s="166" t="s">
        <v>38</v>
      </c>
      <c r="E150" s="131">
        <v>8</v>
      </c>
      <c r="F150" s="162" t="s">
        <v>44</v>
      </c>
      <c r="G150" s="132">
        <v>10000</v>
      </c>
      <c r="H150" s="161">
        <f t="shared" si="2"/>
        <v>80000</v>
      </c>
      <c r="I150" s="34" t="s">
        <v>9</v>
      </c>
      <c r="J150" s="139" t="s">
        <v>33</v>
      </c>
      <c r="K150" s="175" t="s">
        <v>203</v>
      </c>
      <c r="L150" s="168" t="s">
        <v>230</v>
      </c>
      <c r="M150" s="129"/>
    </row>
    <row r="151" spans="1:13" s="128" customFormat="1" ht="37.5" customHeight="1" x14ac:dyDescent="0.25">
      <c r="A151" s="127">
        <v>61</v>
      </c>
      <c r="B151" s="130" t="s">
        <v>224</v>
      </c>
      <c r="C151" s="162" t="s">
        <v>43</v>
      </c>
      <c r="D151" s="166" t="s">
        <v>38</v>
      </c>
      <c r="E151" s="131">
        <v>10</v>
      </c>
      <c r="F151" s="162" t="s">
        <v>44</v>
      </c>
      <c r="G151" s="132">
        <v>0</v>
      </c>
      <c r="H151" s="161">
        <f t="shared" si="2"/>
        <v>0</v>
      </c>
      <c r="I151" s="34" t="s">
        <v>9</v>
      </c>
      <c r="J151" s="139" t="s">
        <v>33</v>
      </c>
      <c r="K151" s="175" t="s">
        <v>203</v>
      </c>
      <c r="L151" s="168" t="s">
        <v>442</v>
      </c>
      <c r="M151" s="129"/>
    </row>
    <row r="152" spans="1:13" s="128" customFormat="1" ht="37.5" customHeight="1" x14ac:dyDescent="0.25">
      <c r="A152" s="127">
        <v>62</v>
      </c>
      <c r="B152" s="130" t="s">
        <v>225</v>
      </c>
      <c r="C152" s="162" t="s">
        <v>43</v>
      </c>
      <c r="D152" s="166" t="s">
        <v>38</v>
      </c>
      <c r="E152" s="131">
        <v>100</v>
      </c>
      <c r="F152" s="162" t="s">
        <v>229</v>
      </c>
      <c r="G152" s="132">
        <v>0</v>
      </c>
      <c r="H152" s="161">
        <f t="shared" si="2"/>
        <v>0</v>
      </c>
      <c r="I152" s="34" t="s">
        <v>9</v>
      </c>
      <c r="J152" s="139" t="s">
        <v>33</v>
      </c>
      <c r="K152" s="175" t="s">
        <v>203</v>
      </c>
      <c r="L152" s="168" t="s">
        <v>442</v>
      </c>
      <c r="M152" s="129"/>
    </row>
    <row r="153" spans="1:13" s="128" customFormat="1" ht="37.5" customHeight="1" x14ac:dyDescent="0.25">
      <c r="A153" s="127">
        <v>63</v>
      </c>
      <c r="B153" s="130" t="s">
        <v>226</v>
      </c>
      <c r="C153" s="162" t="s">
        <v>43</v>
      </c>
      <c r="D153" s="166" t="s">
        <v>38</v>
      </c>
      <c r="E153" s="131">
        <v>100</v>
      </c>
      <c r="F153" s="162" t="s">
        <v>229</v>
      </c>
      <c r="G153" s="132">
        <v>0</v>
      </c>
      <c r="H153" s="161">
        <f t="shared" si="2"/>
        <v>0</v>
      </c>
      <c r="I153" s="34" t="s">
        <v>9</v>
      </c>
      <c r="J153" s="139" t="s">
        <v>33</v>
      </c>
      <c r="K153" s="175" t="s">
        <v>203</v>
      </c>
      <c r="L153" s="168" t="s">
        <v>442</v>
      </c>
      <c r="M153" s="129"/>
    </row>
    <row r="154" spans="1:13" s="128" customFormat="1" ht="37.5" customHeight="1" x14ac:dyDescent="0.25">
      <c r="A154" s="127">
        <v>64</v>
      </c>
      <c r="B154" s="130" t="s">
        <v>227</v>
      </c>
      <c r="C154" s="162" t="s">
        <v>43</v>
      </c>
      <c r="D154" s="166" t="s">
        <v>38</v>
      </c>
      <c r="E154" s="131">
        <v>200</v>
      </c>
      <c r="F154" s="162" t="s">
        <v>229</v>
      </c>
      <c r="G154" s="132">
        <v>0</v>
      </c>
      <c r="H154" s="161">
        <f t="shared" si="2"/>
        <v>0</v>
      </c>
      <c r="I154" s="34" t="s">
        <v>9</v>
      </c>
      <c r="J154" s="139" t="s">
        <v>33</v>
      </c>
      <c r="K154" s="175" t="s">
        <v>203</v>
      </c>
      <c r="L154" s="168" t="s">
        <v>442</v>
      </c>
      <c r="M154" s="129"/>
    </row>
    <row r="155" spans="1:13" s="128" customFormat="1" ht="37.5" customHeight="1" x14ac:dyDescent="0.25">
      <c r="A155" s="127">
        <v>65</v>
      </c>
      <c r="B155" s="130" t="s">
        <v>228</v>
      </c>
      <c r="C155" s="162" t="s">
        <v>43</v>
      </c>
      <c r="D155" s="166" t="s">
        <v>38</v>
      </c>
      <c r="E155" s="131">
        <v>3</v>
      </c>
      <c r="F155" s="162" t="s">
        <v>44</v>
      </c>
      <c r="G155" s="132">
        <v>38915</v>
      </c>
      <c r="H155" s="161">
        <f t="shared" si="2"/>
        <v>116745</v>
      </c>
      <c r="I155" s="34" t="s">
        <v>9</v>
      </c>
      <c r="J155" s="139" t="s">
        <v>33</v>
      </c>
      <c r="K155" s="175" t="s">
        <v>203</v>
      </c>
      <c r="L155" s="168" t="s">
        <v>230</v>
      </c>
      <c r="M155" s="129"/>
    </row>
    <row r="156" spans="1:13" s="128" customFormat="1" ht="37.5" customHeight="1" x14ac:dyDescent="0.25">
      <c r="A156" s="127">
        <v>66</v>
      </c>
      <c r="B156" s="130" t="s">
        <v>231</v>
      </c>
      <c r="C156" s="162" t="s">
        <v>37</v>
      </c>
      <c r="D156" s="167" t="s">
        <v>32</v>
      </c>
      <c r="E156" s="131">
        <v>1</v>
      </c>
      <c r="F156" s="162" t="s">
        <v>44</v>
      </c>
      <c r="G156" s="132">
        <v>58350000</v>
      </c>
      <c r="H156" s="161">
        <f t="shared" si="2"/>
        <v>58350000</v>
      </c>
      <c r="I156" s="34" t="s">
        <v>9</v>
      </c>
      <c r="J156" s="139" t="s">
        <v>71</v>
      </c>
      <c r="K156" s="175" t="s">
        <v>203</v>
      </c>
      <c r="L156" s="168" t="s">
        <v>232</v>
      </c>
      <c r="M156" s="129"/>
    </row>
    <row r="157" spans="1:13" s="128" customFormat="1" ht="37.5" customHeight="1" x14ac:dyDescent="0.25">
      <c r="A157" s="127">
        <v>67</v>
      </c>
      <c r="B157" s="130" t="s">
        <v>234</v>
      </c>
      <c r="C157" s="162" t="s">
        <v>43</v>
      </c>
      <c r="D157" s="167" t="s">
        <v>38</v>
      </c>
      <c r="E157" s="131">
        <v>1</v>
      </c>
      <c r="F157" s="162" t="s">
        <v>110</v>
      </c>
      <c r="G157" s="132">
        <v>0</v>
      </c>
      <c r="H157" s="161">
        <f t="shared" si="2"/>
        <v>0</v>
      </c>
      <c r="I157" s="34" t="s">
        <v>9</v>
      </c>
      <c r="J157" s="139" t="s">
        <v>33</v>
      </c>
      <c r="K157" s="175" t="s">
        <v>203</v>
      </c>
      <c r="L157" s="168" t="s">
        <v>460</v>
      </c>
      <c r="M157" s="129"/>
    </row>
    <row r="158" spans="1:13" s="128" customFormat="1" ht="37.5" customHeight="1" x14ac:dyDescent="0.25">
      <c r="A158" s="127">
        <v>68</v>
      </c>
      <c r="B158" s="130" t="s">
        <v>252</v>
      </c>
      <c r="C158" s="162" t="s">
        <v>37</v>
      </c>
      <c r="D158" s="167" t="s">
        <v>32</v>
      </c>
      <c r="E158" s="131">
        <v>4</v>
      </c>
      <c r="F158" s="162" t="s">
        <v>44</v>
      </c>
      <c r="G158" s="132">
        <v>6970614</v>
      </c>
      <c r="H158" s="161">
        <f t="shared" si="2"/>
        <v>27882456</v>
      </c>
      <c r="I158" s="34" t="s">
        <v>9</v>
      </c>
      <c r="J158" s="139" t="s">
        <v>33</v>
      </c>
      <c r="K158" s="175" t="s">
        <v>203</v>
      </c>
      <c r="L158" s="168" t="s">
        <v>253</v>
      </c>
      <c r="M158" s="129"/>
    </row>
    <row r="159" spans="1:13" s="128" customFormat="1" ht="37.5" customHeight="1" x14ac:dyDescent="0.25">
      <c r="A159" s="127">
        <v>69</v>
      </c>
      <c r="B159" s="130" t="s">
        <v>256</v>
      </c>
      <c r="C159" s="162" t="s">
        <v>43</v>
      </c>
      <c r="D159" s="167" t="s">
        <v>106</v>
      </c>
      <c r="E159" s="131">
        <v>10</v>
      </c>
      <c r="F159" s="162" t="s">
        <v>44</v>
      </c>
      <c r="G159" s="132">
        <v>29000</v>
      </c>
      <c r="H159" s="161">
        <f t="shared" si="2"/>
        <v>290000</v>
      </c>
      <c r="I159" s="34" t="s">
        <v>9</v>
      </c>
      <c r="J159" s="139" t="s">
        <v>33</v>
      </c>
      <c r="K159" s="175" t="s">
        <v>203</v>
      </c>
      <c r="L159" s="168" t="s">
        <v>613</v>
      </c>
      <c r="M159" s="129"/>
    </row>
    <row r="160" spans="1:13" s="128" customFormat="1" ht="37.5" customHeight="1" x14ac:dyDescent="0.25">
      <c r="A160" s="127">
        <v>70</v>
      </c>
      <c r="B160" s="130" t="s">
        <v>264</v>
      </c>
      <c r="C160" s="162" t="s">
        <v>43</v>
      </c>
      <c r="D160" s="167" t="s">
        <v>106</v>
      </c>
      <c r="E160" s="131">
        <v>1</v>
      </c>
      <c r="F160" s="162" t="s">
        <v>110</v>
      </c>
      <c r="G160" s="132">
        <v>6874331</v>
      </c>
      <c r="H160" s="161">
        <f t="shared" si="2"/>
        <v>6874331</v>
      </c>
      <c r="I160" s="34" t="s">
        <v>9</v>
      </c>
      <c r="J160" s="139" t="s">
        <v>33</v>
      </c>
      <c r="K160" s="175" t="s">
        <v>203</v>
      </c>
      <c r="L160" s="168" t="s">
        <v>265</v>
      </c>
      <c r="M160" s="129"/>
    </row>
    <row r="161" spans="1:13" s="128" customFormat="1" ht="37.5" customHeight="1" x14ac:dyDescent="0.25">
      <c r="A161" s="127">
        <v>71</v>
      </c>
      <c r="B161" s="130" t="s">
        <v>269</v>
      </c>
      <c r="C161" s="162" t="s">
        <v>43</v>
      </c>
      <c r="D161" s="167" t="s">
        <v>106</v>
      </c>
      <c r="E161" s="131">
        <v>3</v>
      </c>
      <c r="F161" s="162" t="s">
        <v>134</v>
      </c>
      <c r="G161" s="132">
        <v>25000</v>
      </c>
      <c r="H161" s="161">
        <f t="shared" si="2"/>
        <v>75000</v>
      </c>
      <c r="I161" s="34" t="s">
        <v>9</v>
      </c>
      <c r="J161" s="139" t="s">
        <v>33</v>
      </c>
      <c r="K161" s="175" t="s">
        <v>203</v>
      </c>
      <c r="L161" s="168" t="s">
        <v>270</v>
      </c>
      <c r="M161" s="129"/>
    </row>
    <row r="162" spans="1:13" s="128" customFormat="1" ht="37.5" customHeight="1" x14ac:dyDescent="0.25">
      <c r="A162" s="127">
        <v>72</v>
      </c>
      <c r="B162" s="130" t="s">
        <v>283</v>
      </c>
      <c r="C162" s="162" t="s">
        <v>43</v>
      </c>
      <c r="D162" s="167" t="s">
        <v>38</v>
      </c>
      <c r="E162" s="131">
        <v>1</v>
      </c>
      <c r="F162" s="162" t="s">
        <v>284</v>
      </c>
      <c r="G162" s="132">
        <v>4579000</v>
      </c>
      <c r="H162" s="161">
        <f t="shared" si="2"/>
        <v>4579000</v>
      </c>
      <c r="I162" s="34" t="s">
        <v>9</v>
      </c>
      <c r="J162" s="139" t="s">
        <v>33</v>
      </c>
      <c r="K162" s="175" t="s">
        <v>203</v>
      </c>
      <c r="L162" s="168" t="s">
        <v>285</v>
      </c>
      <c r="M162" s="129"/>
    </row>
    <row r="163" spans="1:13" s="128" customFormat="1" ht="37.5" customHeight="1" x14ac:dyDescent="0.25">
      <c r="A163" s="127">
        <v>73</v>
      </c>
      <c r="B163" s="130" t="s">
        <v>286</v>
      </c>
      <c r="C163" s="162" t="s">
        <v>43</v>
      </c>
      <c r="D163" s="167" t="s">
        <v>106</v>
      </c>
      <c r="E163" s="131">
        <v>203</v>
      </c>
      <c r="F163" s="162" t="s">
        <v>44</v>
      </c>
      <c r="G163" s="132">
        <v>1273</v>
      </c>
      <c r="H163" s="161">
        <f t="shared" si="2"/>
        <v>258419</v>
      </c>
      <c r="I163" s="34" t="s">
        <v>9</v>
      </c>
      <c r="J163" s="139" t="s">
        <v>33</v>
      </c>
      <c r="K163" s="175" t="s">
        <v>203</v>
      </c>
      <c r="L163" s="168" t="s">
        <v>299</v>
      </c>
      <c r="M163" s="129"/>
    </row>
    <row r="164" spans="1:13" s="128" customFormat="1" ht="37.5" customHeight="1" x14ac:dyDescent="0.25">
      <c r="A164" s="127">
        <v>74</v>
      </c>
      <c r="B164" s="130" t="s">
        <v>287</v>
      </c>
      <c r="C164" s="162" t="s">
        <v>43</v>
      </c>
      <c r="D164" s="167" t="s">
        <v>106</v>
      </c>
      <c r="E164" s="131">
        <v>203</v>
      </c>
      <c r="F164" s="162" t="s">
        <v>44</v>
      </c>
      <c r="G164" s="132">
        <v>1055.5</v>
      </c>
      <c r="H164" s="161">
        <f t="shared" ref="H164:H227" si="3">E164*G164</f>
        <v>214266.5</v>
      </c>
      <c r="I164" s="34" t="s">
        <v>9</v>
      </c>
      <c r="J164" s="139" t="s">
        <v>33</v>
      </c>
      <c r="K164" s="175" t="s">
        <v>203</v>
      </c>
      <c r="L164" s="168" t="s">
        <v>299</v>
      </c>
      <c r="M164" s="129"/>
    </row>
    <row r="165" spans="1:13" s="128" customFormat="1" ht="37.5" customHeight="1" x14ac:dyDescent="0.25">
      <c r="A165" s="127">
        <v>75</v>
      </c>
      <c r="B165" s="130" t="s">
        <v>288</v>
      </c>
      <c r="C165" s="162" t="s">
        <v>43</v>
      </c>
      <c r="D165" s="167" t="s">
        <v>106</v>
      </c>
      <c r="E165" s="131">
        <v>203</v>
      </c>
      <c r="F165" s="162" t="s">
        <v>44</v>
      </c>
      <c r="G165" s="132">
        <v>1833.5</v>
      </c>
      <c r="H165" s="161">
        <f t="shared" si="3"/>
        <v>372200.5</v>
      </c>
      <c r="I165" s="34" t="s">
        <v>9</v>
      </c>
      <c r="J165" s="139" t="s">
        <v>33</v>
      </c>
      <c r="K165" s="175" t="s">
        <v>203</v>
      </c>
      <c r="L165" s="168" t="s">
        <v>299</v>
      </c>
      <c r="M165" s="129"/>
    </row>
    <row r="166" spans="1:13" s="128" customFormat="1" ht="37.5" customHeight="1" x14ac:dyDescent="0.25">
      <c r="A166" s="127">
        <v>76</v>
      </c>
      <c r="B166" s="130" t="s">
        <v>289</v>
      </c>
      <c r="C166" s="162" t="s">
        <v>43</v>
      </c>
      <c r="D166" s="167" t="s">
        <v>106</v>
      </c>
      <c r="E166" s="131">
        <v>40</v>
      </c>
      <c r="F166" s="162" t="s">
        <v>44</v>
      </c>
      <c r="G166" s="132">
        <v>0</v>
      </c>
      <c r="H166" s="161">
        <f t="shared" si="3"/>
        <v>0</v>
      </c>
      <c r="I166" s="34" t="s">
        <v>9</v>
      </c>
      <c r="J166" s="139" t="s">
        <v>33</v>
      </c>
      <c r="K166" s="175" t="s">
        <v>203</v>
      </c>
      <c r="L166" s="168" t="s">
        <v>498</v>
      </c>
      <c r="M166" s="129"/>
    </row>
    <row r="167" spans="1:13" s="128" customFormat="1" ht="37.5" customHeight="1" x14ac:dyDescent="0.25">
      <c r="A167" s="127">
        <v>77</v>
      </c>
      <c r="B167" s="130" t="s">
        <v>290</v>
      </c>
      <c r="C167" s="162" t="s">
        <v>43</v>
      </c>
      <c r="D167" s="167" t="s">
        <v>106</v>
      </c>
      <c r="E167" s="131">
        <v>230</v>
      </c>
      <c r="F167" s="162" t="s">
        <v>44</v>
      </c>
      <c r="G167" s="132">
        <v>788</v>
      </c>
      <c r="H167" s="161">
        <f t="shared" si="3"/>
        <v>181240</v>
      </c>
      <c r="I167" s="34" t="s">
        <v>9</v>
      </c>
      <c r="J167" s="139" t="s">
        <v>33</v>
      </c>
      <c r="K167" s="175" t="s">
        <v>203</v>
      </c>
      <c r="L167" s="168" t="s">
        <v>299</v>
      </c>
      <c r="M167" s="129"/>
    </row>
    <row r="168" spans="1:13" s="128" customFormat="1" ht="37.5" customHeight="1" x14ac:dyDescent="0.25">
      <c r="A168" s="127">
        <v>78</v>
      </c>
      <c r="B168" s="130" t="s">
        <v>291</v>
      </c>
      <c r="C168" s="162" t="s">
        <v>43</v>
      </c>
      <c r="D168" s="167" t="s">
        <v>106</v>
      </c>
      <c r="E168" s="131">
        <v>230</v>
      </c>
      <c r="F168" s="162" t="s">
        <v>44</v>
      </c>
      <c r="G168" s="132">
        <v>992.5</v>
      </c>
      <c r="H168" s="161">
        <f t="shared" si="3"/>
        <v>228275</v>
      </c>
      <c r="I168" s="34" t="s">
        <v>9</v>
      </c>
      <c r="J168" s="139" t="s">
        <v>33</v>
      </c>
      <c r="K168" s="175" t="s">
        <v>203</v>
      </c>
      <c r="L168" s="168" t="s">
        <v>299</v>
      </c>
      <c r="M168" s="129"/>
    </row>
    <row r="169" spans="1:13" s="128" customFormat="1" ht="37.5" customHeight="1" x14ac:dyDescent="0.25">
      <c r="A169" s="127">
        <v>79</v>
      </c>
      <c r="B169" s="130" t="s">
        <v>292</v>
      </c>
      <c r="C169" s="162" t="s">
        <v>43</v>
      </c>
      <c r="D169" s="167" t="s">
        <v>106</v>
      </c>
      <c r="E169" s="131">
        <v>230</v>
      </c>
      <c r="F169" s="162" t="s">
        <v>44</v>
      </c>
      <c r="G169" s="132">
        <v>599</v>
      </c>
      <c r="H169" s="161">
        <f t="shared" si="3"/>
        <v>137770</v>
      </c>
      <c r="I169" s="34" t="s">
        <v>9</v>
      </c>
      <c r="J169" s="139" t="s">
        <v>33</v>
      </c>
      <c r="K169" s="175" t="s">
        <v>203</v>
      </c>
      <c r="L169" s="168" t="s">
        <v>299</v>
      </c>
      <c r="M169" s="129"/>
    </row>
    <row r="170" spans="1:13" s="128" customFormat="1" ht="37.5" customHeight="1" x14ac:dyDescent="0.25">
      <c r="A170" s="127">
        <v>80</v>
      </c>
      <c r="B170" s="130" t="s">
        <v>293</v>
      </c>
      <c r="C170" s="162" t="s">
        <v>43</v>
      </c>
      <c r="D170" s="167" t="s">
        <v>106</v>
      </c>
      <c r="E170" s="131">
        <v>230</v>
      </c>
      <c r="F170" s="162" t="s">
        <v>44</v>
      </c>
      <c r="G170" s="132">
        <v>641</v>
      </c>
      <c r="H170" s="161">
        <f t="shared" si="3"/>
        <v>147430</v>
      </c>
      <c r="I170" s="34" t="s">
        <v>9</v>
      </c>
      <c r="J170" s="139" t="s">
        <v>33</v>
      </c>
      <c r="K170" s="175" t="s">
        <v>203</v>
      </c>
      <c r="L170" s="168" t="s">
        <v>299</v>
      </c>
      <c r="M170" s="129"/>
    </row>
    <row r="171" spans="1:13" s="128" customFormat="1" ht="37.5" customHeight="1" x14ac:dyDescent="0.25">
      <c r="A171" s="127">
        <v>81</v>
      </c>
      <c r="B171" s="130" t="s">
        <v>294</v>
      </c>
      <c r="C171" s="162" t="s">
        <v>43</v>
      </c>
      <c r="D171" s="167" t="s">
        <v>106</v>
      </c>
      <c r="E171" s="131">
        <v>230</v>
      </c>
      <c r="F171" s="162" t="s">
        <v>44</v>
      </c>
      <c r="G171" s="132">
        <v>1210</v>
      </c>
      <c r="H171" s="161">
        <f t="shared" si="3"/>
        <v>278300</v>
      </c>
      <c r="I171" s="34" t="s">
        <v>9</v>
      </c>
      <c r="J171" s="139" t="s">
        <v>33</v>
      </c>
      <c r="K171" s="175" t="s">
        <v>203</v>
      </c>
      <c r="L171" s="168" t="s">
        <v>299</v>
      </c>
      <c r="M171" s="129"/>
    </row>
    <row r="172" spans="1:13" s="128" customFormat="1" ht="37.5" customHeight="1" x14ac:dyDescent="0.25">
      <c r="A172" s="127">
        <v>82</v>
      </c>
      <c r="B172" s="130" t="s">
        <v>295</v>
      </c>
      <c r="C172" s="162" t="s">
        <v>43</v>
      </c>
      <c r="D172" s="167" t="s">
        <v>106</v>
      </c>
      <c r="E172" s="131">
        <v>20</v>
      </c>
      <c r="F172" s="162" t="s">
        <v>44</v>
      </c>
      <c r="G172" s="132">
        <v>1883.5</v>
      </c>
      <c r="H172" s="161">
        <f t="shared" si="3"/>
        <v>37670</v>
      </c>
      <c r="I172" s="34" t="s">
        <v>9</v>
      </c>
      <c r="J172" s="139" t="s">
        <v>33</v>
      </c>
      <c r="K172" s="175" t="s">
        <v>203</v>
      </c>
      <c r="L172" s="168" t="s">
        <v>299</v>
      </c>
      <c r="M172" s="129"/>
    </row>
    <row r="173" spans="1:13" s="128" customFormat="1" ht="37.5" customHeight="1" x14ac:dyDescent="0.25">
      <c r="A173" s="127">
        <v>83</v>
      </c>
      <c r="B173" s="130" t="s">
        <v>296</v>
      </c>
      <c r="C173" s="162" t="s">
        <v>43</v>
      </c>
      <c r="D173" s="167" t="s">
        <v>106</v>
      </c>
      <c r="E173" s="131">
        <v>200</v>
      </c>
      <c r="F173" s="162" t="s">
        <v>44</v>
      </c>
      <c r="G173" s="132">
        <v>1124</v>
      </c>
      <c r="H173" s="161">
        <f t="shared" si="3"/>
        <v>224800</v>
      </c>
      <c r="I173" s="34" t="s">
        <v>9</v>
      </c>
      <c r="J173" s="139" t="s">
        <v>33</v>
      </c>
      <c r="K173" s="175" t="s">
        <v>203</v>
      </c>
      <c r="L173" s="168" t="s">
        <v>299</v>
      </c>
      <c r="M173" s="129"/>
    </row>
    <row r="174" spans="1:13" s="128" customFormat="1" ht="37.5" customHeight="1" x14ac:dyDescent="0.25">
      <c r="A174" s="127">
        <v>84</v>
      </c>
      <c r="B174" s="130" t="s">
        <v>297</v>
      </c>
      <c r="C174" s="162" t="s">
        <v>43</v>
      </c>
      <c r="D174" s="167" t="s">
        <v>106</v>
      </c>
      <c r="E174" s="131">
        <v>200</v>
      </c>
      <c r="F174" s="162" t="s">
        <v>44</v>
      </c>
      <c r="G174" s="132">
        <v>0</v>
      </c>
      <c r="H174" s="161">
        <f t="shared" si="3"/>
        <v>0</v>
      </c>
      <c r="I174" s="34" t="s">
        <v>9</v>
      </c>
      <c r="J174" s="139" t="s">
        <v>33</v>
      </c>
      <c r="K174" s="175" t="s">
        <v>203</v>
      </c>
      <c r="L174" s="168" t="s">
        <v>498</v>
      </c>
      <c r="M174" s="129"/>
    </row>
    <row r="175" spans="1:13" s="128" customFormat="1" ht="37.5" customHeight="1" x14ac:dyDescent="0.25">
      <c r="A175" s="127">
        <v>85</v>
      </c>
      <c r="B175" s="130" t="s">
        <v>298</v>
      </c>
      <c r="C175" s="162" t="s">
        <v>43</v>
      </c>
      <c r="D175" s="167" t="s">
        <v>106</v>
      </c>
      <c r="E175" s="131">
        <v>31</v>
      </c>
      <c r="F175" s="162" t="s">
        <v>44</v>
      </c>
      <c r="G175" s="132">
        <v>0</v>
      </c>
      <c r="H175" s="161">
        <f t="shared" si="3"/>
        <v>0</v>
      </c>
      <c r="I175" s="34" t="s">
        <v>9</v>
      </c>
      <c r="J175" s="139" t="s">
        <v>33</v>
      </c>
      <c r="K175" s="175" t="s">
        <v>203</v>
      </c>
      <c r="L175" s="168" t="s">
        <v>498</v>
      </c>
      <c r="M175" s="129"/>
    </row>
    <row r="176" spans="1:13" s="128" customFormat="1" ht="37.5" customHeight="1" x14ac:dyDescent="0.25">
      <c r="A176" s="127">
        <v>86</v>
      </c>
      <c r="B176" s="130" t="s">
        <v>300</v>
      </c>
      <c r="C176" s="162" t="s">
        <v>301</v>
      </c>
      <c r="D176" s="167" t="s">
        <v>38</v>
      </c>
      <c r="E176" s="131">
        <v>10</v>
      </c>
      <c r="F176" s="162" t="s">
        <v>44</v>
      </c>
      <c r="G176" s="132">
        <v>0</v>
      </c>
      <c r="H176" s="161">
        <f>E176*G176</f>
        <v>0</v>
      </c>
      <c r="I176" s="34" t="s">
        <v>9</v>
      </c>
      <c r="J176" s="139" t="s">
        <v>33</v>
      </c>
      <c r="K176" s="175" t="s">
        <v>203</v>
      </c>
      <c r="L176" s="168" t="s">
        <v>500</v>
      </c>
      <c r="M176" s="129"/>
    </row>
    <row r="177" spans="1:13" s="128" customFormat="1" ht="37.5" customHeight="1" x14ac:dyDescent="0.25">
      <c r="A177" s="127">
        <v>87</v>
      </c>
      <c r="B177" s="130" t="s">
        <v>302</v>
      </c>
      <c r="C177" s="162" t="s">
        <v>301</v>
      </c>
      <c r="D177" s="167" t="s">
        <v>38</v>
      </c>
      <c r="E177" s="131">
        <v>15</v>
      </c>
      <c r="F177" s="162" t="s">
        <v>44</v>
      </c>
      <c r="G177" s="132">
        <v>0</v>
      </c>
      <c r="H177" s="161">
        <f t="shared" si="3"/>
        <v>0</v>
      </c>
      <c r="I177" s="34" t="s">
        <v>9</v>
      </c>
      <c r="J177" s="139" t="s">
        <v>33</v>
      </c>
      <c r="K177" s="175" t="s">
        <v>203</v>
      </c>
      <c r="L177" s="168" t="s">
        <v>500</v>
      </c>
      <c r="M177" s="129"/>
    </row>
    <row r="178" spans="1:13" s="128" customFormat="1" ht="37.5" customHeight="1" x14ac:dyDescent="0.25">
      <c r="A178" s="127">
        <v>88</v>
      </c>
      <c r="B178" s="130" t="s">
        <v>303</v>
      </c>
      <c r="C178" s="162" t="s">
        <v>43</v>
      </c>
      <c r="D178" s="167" t="s">
        <v>106</v>
      </c>
      <c r="E178" s="131">
        <v>110</v>
      </c>
      <c r="F178" s="162" t="s">
        <v>304</v>
      </c>
      <c r="G178" s="132">
        <v>1330</v>
      </c>
      <c r="H178" s="161">
        <f t="shared" si="3"/>
        <v>146300</v>
      </c>
      <c r="I178" s="34" t="s">
        <v>9</v>
      </c>
      <c r="J178" s="139" t="s">
        <v>33</v>
      </c>
      <c r="K178" s="175" t="s">
        <v>203</v>
      </c>
      <c r="L178" s="168" t="s">
        <v>307</v>
      </c>
      <c r="M178" s="129"/>
    </row>
    <row r="179" spans="1:13" s="128" customFormat="1" ht="37.5" customHeight="1" x14ac:dyDescent="0.25">
      <c r="A179" s="127">
        <v>89</v>
      </c>
      <c r="B179" s="130" t="s">
        <v>305</v>
      </c>
      <c r="C179" s="162" t="s">
        <v>43</v>
      </c>
      <c r="D179" s="167" t="s">
        <v>106</v>
      </c>
      <c r="E179" s="131">
        <v>55</v>
      </c>
      <c r="F179" s="162" t="s">
        <v>304</v>
      </c>
      <c r="G179" s="132">
        <v>1045</v>
      </c>
      <c r="H179" s="161">
        <f t="shared" si="3"/>
        <v>57475</v>
      </c>
      <c r="I179" s="34" t="s">
        <v>9</v>
      </c>
      <c r="J179" s="139" t="s">
        <v>33</v>
      </c>
      <c r="K179" s="175" t="s">
        <v>203</v>
      </c>
      <c r="L179" s="168" t="s">
        <v>307</v>
      </c>
      <c r="M179" s="129"/>
    </row>
    <row r="180" spans="1:13" s="128" customFormat="1" ht="37.5" customHeight="1" x14ac:dyDescent="0.25">
      <c r="A180" s="127">
        <v>90</v>
      </c>
      <c r="B180" s="130" t="s">
        <v>306</v>
      </c>
      <c r="C180" s="162" t="s">
        <v>43</v>
      </c>
      <c r="D180" s="167" t="s">
        <v>106</v>
      </c>
      <c r="E180" s="131">
        <v>22</v>
      </c>
      <c r="F180" s="162" t="s">
        <v>304</v>
      </c>
      <c r="G180" s="132">
        <v>0</v>
      </c>
      <c r="H180" s="161">
        <f t="shared" si="3"/>
        <v>0</v>
      </c>
      <c r="I180" s="34" t="s">
        <v>9</v>
      </c>
      <c r="J180" s="139" t="s">
        <v>33</v>
      </c>
      <c r="K180" s="175" t="s">
        <v>203</v>
      </c>
      <c r="L180" s="168" t="s">
        <v>499</v>
      </c>
      <c r="M180" s="129"/>
    </row>
    <row r="181" spans="1:13" s="128" customFormat="1" ht="37.5" customHeight="1" x14ac:dyDescent="0.25">
      <c r="A181" s="127">
        <v>91</v>
      </c>
      <c r="B181" s="130" t="s">
        <v>308</v>
      </c>
      <c r="C181" s="162" t="s">
        <v>43</v>
      </c>
      <c r="D181" s="167" t="s">
        <v>106</v>
      </c>
      <c r="E181" s="131">
        <v>430</v>
      </c>
      <c r="F181" s="162" t="s">
        <v>44</v>
      </c>
      <c r="G181" s="132">
        <v>0</v>
      </c>
      <c r="H181" s="161">
        <f t="shared" si="3"/>
        <v>0</v>
      </c>
      <c r="I181" s="34" t="s">
        <v>9</v>
      </c>
      <c r="J181" s="139" t="s">
        <v>33</v>
      </c>
      <c r="K181" s="175" t="s">
        <v>203</v>
      </c>
      <c r="L181" s="168" t="s">
        <v>441</v>
      </c>
      <c r="M181" s="129"/>
    </row>
    <row r="182" spans="1:13" s="128" customFormat="1" ht="37.5" customHeight="1" x14ac:dyDescent="0.25">
      <c r="A182" s="127">
        <v>92</v>
      </c>
      <c r="B182" s="130" t="s">
        <v>309</v>
      </c>
      <c r="C182" s="162" t="s">
        <v>43</v>
      </c>
      <c r="D182" s="167" t="s">
        <v>106</v>
      </c>
      <c r="E182" s="131">
        <v>75</v>
      </c>
      <c r="F182" s="162" t="s">
        <v>44</v>
      </c>
      <c r="G182" s="132">
        <v>0</v>
      </c>
      <c r="H182" s="161">
        <f t="shared" si="3"/>
        <v>0</v>
      </c>
      <c r="I182" s="34" t="s">
        <v>9</v>
      </c>
      <c r="J182" s="139" t="s">
        <v>33</v>
      </c>
      <c r="K182" s="175" t="s">
        <v>203</v>
      </c>
      <c r="L182" s="168" t="s">
        <v>441</v>
      </c>
      <c r="M182" s="129"/>
    </row>
    <row r="183" spans="1:13" s="128" customFormat="1" ht="37.5" customHeight="1" x14ac:dyDescent="0.25">
      <c r="A183" s="127">
        <v>93</v>
      </c>
      <c r="B183" s="130" t="s">
        <v>310</v>
      </c>
      <c r="C183" s="162" t="s">
        <v>43</v>
      </c>
      <c r="D183" s="167" t="s">
        <v>106</v>
      </c>
      <c r="E183" s="131">
        <v>130</v>
      </c>
      <c r="F183" s="162" t="s">
        <v>44</v>
      </c>
      <c r="G183" s="132">
        <v>2492</v>
      </c>
      <c r="H183" s="161">
        <f t="shared" si="3"/>
        <v>323960</v>
      </c>
      <c r="I183" s="34" t="s">
        <v>9</v>
      </c>
      <c r="J183" s="139" t="s">
        <v>33</v>
      </c>
      <c r="K183" s="175" t="s">
        <v>203</v>
      </c>
      <c r="L183" s="168" t="s">
        <v>314</v>
      </c>
      <c r="M183" s="129"/>
    </row>
    <row r="184" spans="1:13" s="128" customFormat="1" ht="37.5" customHeight="1" x14ac:dyDescent="0.25">
      <c r="A184" s="127">
        <v>94</v>
      </c>
      <c r="B184" s="130" t="s">
        <v>311</v>
      </c>
      <c r="C184" s="162" t="s">
        <v>43</v>
      </c>
      <c r="D184" s="167" t="s">
        <v>106</v>
      </c>
      <c r="E184" s="131">
        <v>45</v>
      </c>
      <c r="F184" s="162" t="s">
        <v>44</v>
      </c>
      <c r="G184" s="132">
        <v>0</v>
      </c>
      <c r="H184" s="161">
        <f t="shared" si="3"/>
        <v>0</v>
      </c>
      <c r="I184" s="34" t="s">
        <v>9</v>
      </c>
      <c r="J184" s="139" t="s">
        <v>33</v>
      </c>
      <c r="K184" s="175" t="s">
        <v>203</v>
      </c>
      <c r="L184" s="168" t="s">
        <v>441</v>
      </c>
      <c r="M184" s="129"/>
    </row>
    <row r="185" spans="1:13" s="128" customFormat="1" ht="37.5" customHeight="1" x14ac:dyDescent="0.25">
      <c r="A185" s="127">
        <v>95</v>
      </c>
      <c r="B185" s="130" t="s">
        <v>312</v>
      </c>
      <c r="C185" s="162" t="s">
        <v>43</v>
      </c>
      <c r="D185" s="167" t="s">
        <v>106</v>
      </c>
      <c r="E185" s="131">
        <v>99</v>
      </c>
      <c r="F185" s="162" t="s">
        <v>154</v>
      </c>
      <c r="G185" s="132">
        <v>0</v>
      </c>
      <c r="H185" s="161">
        <f t="shared" si="3"/>
        <v>0</v>
      </c>
      <c r="I185" s="34" t="s">
        <v>9</v>
      </c>
      <c r="J185" s="139" t="s">
        <v>33</v>
      </c>
      <c r="K185" s="175" t="s">
        <v>203</v>
      </c>
      <c r="L185" s="168" t="s">
        <v>441</v>
      </c>
      <c r="M185" s="129"/>
    </row>
    <row r="186" spans="1:13" s="128" customFormat="1" ht="37.5" customHeight="1" x14ac:dyDescent="0.25">
      <c r="A186" s="127">
        <v>96</v>
      </c>
      <c r="B186" s="130" t="s">
        <v>313</v>
      </c>
      <c r="C186" s="162" t="s">
        <v>43</v>
      </c>
      <c r="D186" s="167" t="s">
        <v>106</v>
      </c>
      <c r="E186" s="131">
        <v>175</v>
      </c>
      <c r="F186" s="162" t="s">
        <v>44</v>
      </c>
      <c r="G186" s="132">
        <v>3251</v>
      </c>
      <c r="H186" s="161">
        <f t="shared" si="3"/>
        <v>568925</v>
      </c>
      <c r="I186" s="34" t="s">
        <v>9</v>
      </c>
      <c r="J186" s="139" t="s">
        <v>33</v>
      </c>
      <c r="K186" s="175" t="s">
        <v>203</v>
      </c>
      <c r="L186" s="168" t="s">
        <v>314</v>
      </c>
      <c r="M186" s="129"/>
    </row>
    <row r="187" spans="1:13" s="128" customFormat="1" ht="37.5" customHeight="1" x14ac:dyDescent="0.25">
      <c r="A187" s="127">
        <v>97</v>
      </c>
      <c r="B187" s="130" t="s">
        <v>317</v>
      </c>
      <c r="C187" s="162" t="s">
        <v>43</v>
      </c>
      <c r="D187" s="167" t="s">
        <v>38</v>
      </c>
      <c r="E187" s="131">
        <v>1</v>
      </c>
      <c r="F187" s="162" t="s">
        <v>284</v>
      </c>
      <c r="G187" s="132">
        <v>3683598</v>
      </c>
      <c r="H187" s="161">
        <f t="shared" si="3"/>
        <v>3683598</v>
      </c>
      <c r="I187" s="34" t="s">
        <v>9</v>
      </c>
      <c r="J187" s="139" t="s">
        <v>33</v>
      </c>
      <c r="K187" s="175" t="s">
        <v>203</v>
      </c>
      <c r="L187" s="168" t="s">
        <v>318</v>
      </c>
      <c r="M187" s="129"/>
    </row>
    <row r="188" spans="1:13" s="128" customFormat="1" ht="37.5" customHeight="1" x14ac:dyDescent="0.25">
      <c r="A188" s="127">
        <v>98</v>
      </c>
      <c r="B188" s="130" t="s">
        <v>319</v>
      </c>
      <c r="C188" s="162" t="s">
        <v>43</v>
      </c>
      <c r="D188" s="167" t="s">
        <v>106</v>
      </c>
      <c r="E188" s="131">
        <v>16</v>
      </c>
      <c r="F188" s="162" t="s">
        <v>44</v>
      </c>
      <c r="G188" s="132">
        <v>0</v>
      </c>
      <c r="H188" s="161">
        <f t="shared" si="3"/>
        <v>0</v>
      </c>
      <c r="I188" s="34" t="s">
        <v>9</v>
      </c>
      <c r="J188" s="139" t="s">
        <v>33</v>
      </c>
      <c r="K188" s="175" t="s">
        <v>203</v>
      </c>
      <c r="L188" s="168" t="s">
        <v>525</v>
      </c>
      <c r="M188" s="129"/>
    </row>
    <row r="189" spans="1:13" s="128" customFormat="1" ht="37.5" customHeight="1" x14ac:dyDescent="0.25">
      <c r="A189" s="127">
        <v>99</v>
      </c>
      <c r="B189" s="130" t="s">
        <v>320</v>
      </c>
      <c r="C189" s="162" t="s">
        <v>43</v>
      </c>
      <c r="D189" s="167" t="s">
        <v>106</v>
      </c>
      <c r="E189" s="131">
        <v>60</v>
      </c>
      <c r="F189" s="162" t="s">
        <v>44</v>
      </c>
      <c r="G189" s="132">
        <v>3240</v>
      </c>
      <c r="H189" s="161">
        <f t="shared" si="3"/>
        <v>194400</v>
      </c>
      <c r="I189" s="34" t="s">
        <v>9</v>
      </c>
      <c r="J189" s="139" t="s">
        <v>33</v>
      </c>
      <c r="K189" s="175" t="s">
        <v>203</v>
      </c>
      <c r="L189" s="168" t="s">
        <v>334</v>
      </c>
      <c r="M189" s="129"/>
    </row>
    <row r="190" spans="1:13" s="128" customFormat="1" ht="37.5" customHeight="1" x14ac:dyDescent="0.25">
      <c r="A190" s="127">
        <v>100</v>
      </c>
      <c r="B190" s="130" t="s">
        <v>321</v>
      </c>
      <c r="C190" s="162" t="s">
        <v>43</v>
      </c>
      <c r="D190" s="167" t="s">
        <v>106</v>
      </c>
      <c r="E190" s="131">
        <v>6</v>
      </c>
      <c r="F190" s="162" t="s">
        <v>44</v>
      </c>
      <c r="G190" s="132">
        <v>0</v>
      </c>
      <c r="H190" s="161">
        <f t="shared" si="3"/>
        <v>0</v>
      </c>
      <c r="I190" s="34" t="s">
        <v>9</v>
      </c>
      <c r="J190" s="139" t="s">
        <v>33</v>
      </c>
      <c r="K190" s="175" t="s">
        <v>203</v>
      </c>
      <c r="L190" s="168" t="s">
        <v>525</v>
      </c>
      <c r="M190" s="129"/>
    </row>
    <row r="191" spans="1:13" s="128" customFormat="1" ht="37.5" customHeight="1" x14ac:dyDescent="0.25">
      <c r="A191" s="127">
        <v>101</v>
      </c>
      <c r="B191" s="130" t="s">
        <v>322</v>
      </c>
      <c r="C191" s="162" t="s">
        <v>43</v>
      </c>
      <c r="D191" s="167" t="s">
        <v>106</v>
      </c>
      <c r="E191" s="131">
        <v>20</v>
      </c>
      <c r="F191" s="162" t="s">
        <v>44</v>
      </c>
      <c r="G191" s="132">
        <v>0</v>
      </c>
      <c r="H191" s="161">
        <f t="shared" si="3"/>
        <v>0</v>
      </c>
      <c r="I191" s="34" t="s">
        <v>9</v>
      </c>
      <c r="J191" s="139" t="s">
        <v>33</v>
      </c>
      <c r="K191" s="175" t="s">
        <v>203</v>
      </c>
      <c r="L191" s="168" t="s">
        <v>525</v>
      </c>
      <c r="M191" s="129"/>
    </row>
    <row r="192" spans="1:13" s="128" customFormat="1" ht="37.5" customHeight="1" x14ac:dyDescent="0.25">
      <c r="A192" s="127">
        <v>102</v>
      </c>
      <c r="B192" s="130" t="s">
        <v>323</v>
      </c>
      <c r="C192" s="162" t="s">
        <v>43</v>
      </c>
      <c r="D192" s="167" t="s">
        <v>106</v>
      </c>
      <c r="E192" s="131">
        <v>30</v>
      </c>
      <c r="F192" s="162" t="s">
        <v>44</v>
      </c>
      <c r="G192" s="132">
        <v>0</v>
      </c>
      <c r="H192" s="161">
        <f t="shared" si="3"/>
        <v>0</v>
      </c>
      <c r="I192" s="34" t="s">
        <v>9</v>
      </c>
      <c r="J192" s="139" t="s">
        <v>33</v>
      </c>
      <c r="K192" s="175" t="s">
        <v>203</v>
      </c>
      <c r="L192" s="168" t="s">
        <v>525</v>
      </c>
      <c r="M192" s="129"/>
    </row>
    <row r="193" spans="1:13" s="128" customFormat="1" ht="37.5" customHeight="1" x14ac:dyDescent="0.25">
      <c r="A193" s="127">
        <v>103</v>
      </c>
      <c r="B193" s="130" t="s">
        <v>324</v>
      </c>
      <c r="C193" s="162" t="s">
        <v>43</v>
      </c>
      <c r="D193" s="167" t="s">
        <v>106</v>
      </c>
      <c r="E193" s="131">
        <v>20</v>
      </c>
      <c r="F193" s="162" t="s">
        <v>44</v>
      </c>
      <c r="G193" s="132">
        <v>0</v>
      </c>
      <c r="H193" s="161">
        <f t="shared" si="3"/>
        <v>0</v>
      </c>
      <c r="I193" s="34" t="s">
        <v>9</v>
      </c>
      <c r="J193" s="139" t="s">
        <v>33</v>
      </c>
      <c r="K193" s="175" t="s">
        <v>203</v>
      </c>
      <c r="L193" s="168" t="s">
        <v>525</v>
      </c>
      <c r="M193" s="129"/>
    </row>
    <row r="194" spans="1:13" s="128" customFormat="1" ht="37.5" customHeight="1" x14ac:dyDescent="0.25">
      <c r="A194" s="127">
        <v>104</v>
      </c>
      <c r="B194" s="130" t="s">
        <v>325</v>
      </c>
      <c r="C194" s="162" t="s">
        <v>43</v>
      </c>
      <c r="D194" s="167" t="s">
        <v>106</v>
      </c>
      <c r="E194" s="131">
        <v>40</v>
      </c>
      <c r="F194" s="162" t="s">
        <v>69</v>
      </c>
      <c r="G194" s="132">
        <v>0</v>
      </c>
      <c r="H194" s="161">
        <f t="shared" si="3"/>
        <v>0</v>
      </c>
      <c r="I194" s="34" t="s">
        <v>9</v>
      </c>
      <c r="J194" s="139" t="s">
        <v>33</v>
      </c>
      <c r="K194" s="175" t="s">
        <v>203</v>
      </c>
      <c r="L194" s="168" t="s">
        <v>525</v>
      </c>
      <c r="M194" s="129"/>
    </row>
    <row r="195" spans="1:13" s="128" customFormat="1" ht="37.5" customHeight="1" x14ac:dyDescent="0.25">
      <c r="A195" s="127">
        <v>105</v>
      </c>
      <c r="B195" s="130" t="s">
        <v>326</v>
      </c>
      <c r="C195" s="162" t="s">
        <v>43</v>
      </c>
      <c r="D195" s="167" t="s">
        <v>106</v>
      </c>
      <c r="E195" s="131">
        <v>40</v>
      </c>
      <c r="F195" s="162" t="s">
        <v>69</v>
      </c>
      <c r="G195" s="132">
        <v>0</v>
      </c>
      <c r="H195" s="161">
        <f t="shared" si="3"/>
        <v>0</v>
      </c>
      <c r="I195" s="34" t="s">
        <v>9</v>
      </c>
      <c r="J195" s="139" t="s">
        <v>33</v>
      </c>
      <c r="K195" s="175" t="s">
        <v>203</v>
      </c>
      <c r="L195" s="168" t="s">
        <v>525</v>
      </c>
      <c r="M195" s="129"/>
    </row>
    <row r="196" spans="1:13" s="128" customFormat="1" ht="37.5" customHeight="1" x14ac:dyDescent="0.25">
      <c r="A196" s="127">
        <v>106</v>
      </c>
      <c r="B196" s="130" t="s">
        <v>327</v>
      </c>
      <c r="C196" s="162" t="s">
        <v>43</v>
      </c>
      <c r="D196" s="167" t="s">
        <v>106</v>
      </c>
      <c r="E196" s="131">
        <v>7</v>
      </c>
      <c r="F196" s="162" t="s">
        <v>44</v>
      </c>
      <c r="G196" s="132">
        <v>0</v>
      </c>
      <c r="H196" s="161">
        <f t="shared" si="3"/>
        <v>0</v>
      </c>
      <c r="I196" s="34" t="s">
        <v>9</v>
      </c>
      <c r="J196" s="139" t="s">
        <v>33</v>
      </c>
      <c r="K196" s="175" t="s">
        <v>203</v>
      </c>
      <c r="L196" s="168" t="s">
        <v>525</v>
      </c>
      <c r="M196" s="129"/>
    </row>
    <row r="197" spans="1:13" s="128" customFormat="1" ht="37.5" customHeight="1" x14ac:dyDescent="0.25">
      <c r="A197" s="127">
        <v>107</v>
      </c>
      <c r="B197" s="130" t="s">
        <v>328</v>
      </c>
      <c r="C197" s="162" t="s">
        <v>43</v>
      </c>
      <c r="D197" s="167" t="s">
        <v>106</v>
      </c>
      <c r="E197" s="131">
        <v>7</v>
      </c>
      <c r="F197" s="162" t="s">
        <v>44</v>
      </c>
      <c r="G197" s="132">
        <v>0</v>
      </c>
      <c r="H197" s="161">
        <f t="shared" si="3"/>
        <v>0</v>
      </c>
      <c r="I197" s="34" t="s">
        <v>9</v>
      </c>
      <c r="J197" s="139" t="s">
        <v>33</v>
      </c>
      <c r="K197" s="175" t="s">
        <v>203</v>
      </c>
      <c r="L197" s="168" t="s">
        <v>525</v>
      </c>
      <c r="M197" s="129"/>
    </row>
    <row r="198" spans="1:13" s="128" customFormat="1" ht="37.5" customHeight="1" x14ac:dyDescent="0.25">
      <c r="A198" s="127">
        <v>108</v>
      </c>
      <c r="B198" s="130" t="s">
        <v>329</v>
      </c>
      <c r="C198" s="162" t="s">
        <v>43</v>
      </c>
      <c r="D198" s="167" t="s">
        <v>106</v>
      </c>
      <c r="E198" s="131">
        <v>20</v>
      </c>
      <c r="F198" s="162" t="s">
        <v>44</v>
      </c>
      <c r="G198" s="132">
        <v>0</v>
      </c>
      <c r="H198" s="161">
        <f t="shared" si="3"/>
        <v>0</v>
      </c>
      <c r="I198" s="34" t="s">
        <v>9</v>
      </c>
      <c r="J198" s="139" t="s">
        <v>33</v>
      </c>
      <c r="K198" s="175" t="s">
        <v>203</v>
      </c>
      <c r="L198" s="168" t="s">
        <v>525</v>
      </c>
      <c r="M198" s="129"/>
    </row>
    <row r="199" spans="1:13" s="128" customFormat="1" ht="37.5" customHeight="1" x14ac:dyDescent="0.25">
      <c r="A199" s="127">
        <v>109</v>
      </c>
      <c r="B199" s="130" t="s">
        <v>330</v>
      </c>
      <c r="C199" s="162" t="s">
        <v>43</v>
      </c>
      <c r="D199" s="167" t="s">
        <v>106</v>
      </c>
      <c r="E199" s="131">
        <v>5</v>
      </c>
      <c r="F199" s="162" t="s">
        <v>44</v>
      </c>
      <c r="G199" s="132">
        <v>0</v>
      </c>
      <c r="H199" s="161">
        <f t="shared" si="3"/>
        <v>0</v>
      </c>
      <c r="I199" s="34" t="s">
        <v>9</v>
      </c>
      <c r="J199" s="139" t="s">
        <v>33</v>
      </c>
      <c r="K199" s="175" t="s">
        <v>203</v>
      </c>
      <c r="L199" s="168" t="s">
        <v>525</v>
      </c>
      <c r="M199" s="129"/>
    </row>
    <row r="200" spans="1:13" s="128" customFormat="1" ht="37.5" customHeight="1" x14ac:dyDescent="0.25">
      <c r="A200" s="127">
        <v>110</v>
      </c>
      <c r="B200" s="130" t="s">
        <v>331</v>
      </c>
      <c r="C200" s="162" t="s">
        <v>43</v>
      </c>
      <c r="D200" s="167" t="s">
        <v>106</v>
      </c>
      <c r="E200" s="131">
        <v>5</v>
      </c>
      <c r="F200" s="162" t="s">
        <v>44</v>
      </c>
      <c r="G200" s="132">
        <v>0</v>
      </c>
      <c r="H200" s="161">
        <f t="shared" si="3"/>
        <v>0</v>
      </c>
      <c r="I200" s="34" t="s">
        <v>9</v>
      </c>
      <c r="J200" s="139" t="s">
        <v>33</v>
      </c>
      <c r="K200" s="175" t="s">
        <v>203</v>
      </c>
      <c r="L200" s="168" t="s">
        <v>525</v>
      </c>
      <c r="M200" s="129"/>
    </row>
    <row r="201" spans="1:13" s="128" customFormat="1" ht="37.5" customHeight="1" x14ac:dyDescent="0.25">
      <c r="A201" s="127">
        <v>111</v>
      </c>
      <c r="B201" s="130" t="s">
        <v>332</v>
      </c>
      <c r="C201" s="162" t="s">
        <v>43</v>
      </c>
      <c r="D201" s="167" t="s">
        <v>106</v>
      </c>
      <c r="E201" s="131">
        <v>5</v>
      </c>
      <c r="F201" s="162" t="s">
        <v>44</v>
      </c>
      <c r="G201" s="132">
        <v>0</v>
      </c>
      <c r="H201" s="161">
        <f t="shared" si="3"/>
        <v>0</v>
      </c>
      <c r="I201" s="34" t="s">
        <v>9</v>
      </c>
      <c r="J201" s="139" t="s">
        <v>33</v>
      </c>
      <c r="K201" s="175" t="s">
        <v>203</v>
      </c>
      <c r="L201" s="168" t="s">
        <v>525</v>
      </c>
      <c r="M201" s="129"/>
    </row>
    <row r="202" spans="1:13" s="128" customFormat="1" ht="37.5" customHeight="1" x14ac:dyDescent="0.25">
      <c r="A202" s="127">
        <v>112</v>
      </c>
      <c r="B202" s="130" t="s">
        <v>333</v>
      </c>
      <c r="C202" s="162" t="s">
        <v>43</v>
      </c>
      <c r="D202" s="167" t="s">
        <v>106</v>
      </c>
      <c r="E202" s="131">
        <v>10</v>
      </c>
      <c r="F202" s="162" t="s">
        <v>69</v>
      </c>
      <c r="G202" s="132">
        <v>0</v>
      </c>
      <c r="H202" s="161">
        <f t="shared" si="3"/>
        <v>0</v>
      </c>
      <c r="I202" s="34" t="s">
        <v>9</v>
      </c>
      <c r="J202" s="139" t="s">
        <v>33</v>
      </c>
      <c r="K202" s="175" t="s">
        <v>203</v>
      </c>
      <c r="L202" s="168" t="s">
        <v>525</v>
      </c>
      <c r="M202" s="129"/>
    </row>
    <row r="203" spans="1:13" s="128" customFormat="1" ht="37.5" customHeight="1" x14ac:dyDescent="0.25">
      <c r="A203" s="127">
        <v>113</v>
      </c>
      <c r="B203" s="130" t="s">
        <v>335</v>
      </c>
      <c r="C203" s="162" t="s">
        <v>43</v>
      </c>
      <c r="D203" s="167" t="s">
        <v>38</v>
      </c>
      <c r="E203" s="131">
        <v>1</v>
      </c>
      <c r="F203" s="162" t="s">
        <v>284</v>
      </c>
      <c r="G203" s="132">
        <v>0</v>
      </c>
      <c r="H203" s="161">
        <f t="shared" si="3"/>
        <v>0</v>
      </c>
      <c r="I203" s="34" t="s">
        <v>9</v>
      </c>
      <c r="J203" s="139" t="s">
        <v>33</v>
      </c>
      <c r="K203" s="175" t="s">
        <v>203</v>
      </c>
      <c r="L203" s="168" t="s">
        <v>443</v>
      </c>
      <c r="M203" s="129"/>
    </row>
    <row r="204" spans="1:13" s="128" customFormat="1" ht="37.5" customHeight="1" x14ac:dyDescent="0.25">
      <c r="A204" s="127">
        <v>114</v>
      </c>
      <c r="B204" s="130" t="s">
        <v>340</v>
      </c>
      <c r="C204" s="162" t="s">
        <v>301</v>
      </c>
      <c r="D204" s="167" t="s">
        <v>38</v>
      </c>
      <c r="E204" s="131">
        <v>720</v>
      </c>
      <c r="F204" s="162" t="s">
        <v>154</v>
      </c>
      <c r="G204" s="132">
        <v>535.64</v>
      </c>
      <c r="H204" s="161">
        <f t="shared" si="3"/>
        <v>385660.8</v>
      </c>
      <c r="I204" s="34" t="s">
        <v>9</v>
      </c>
      <c r="J204" s="139" t="s">
        <v>33</v>
      </c>
      <c r="K204" s="175" t="s">
        <v>203</v>
      </c>
      <c r="L204" s="168" t="s">
        <v>348</v>
      </c>
      <c r="M204" s="129"/>
    </row>
    <row r="205" spans="1:13" s="128" customFormat="1" ht="37.5" customHeight="1" x14ac:dyDescent="0.25">
      <c r="A205" s="127">
        <v>115</v>
      </c>
      <c r="B205" s="130" t="s">
        <v>341</v>
      </c>
      <c r="C205" s="162" t="s">
        <v>301</v>
      </c>
      <c r="D205" s="167" t="s">
        <v>38</v>
      </c>
      <c r="E205" s="131">
        <v>550</v>
      </c>
      <c r="F205" s="162" t="s">
        <v>154</v>
      </c>
      <c r="G205" s="132">
        <v>4360.12</v>
      </c>
      <c r="H205" s="161">
        <f t="shared" si="3"/>
        <v>2398066</v>
      </c>
      <c r="I205" s="34" t="s">
        <v>9</v>
      </c>
      <c r="J205" s="139" t="s">
        <v>33</v>
      </c>
      <c r="K205" s="175" t="s">
        <v>203</v>
      </c>
      <c r="L205" s="168" t="s">
        <v>348</v>
      </c>
      <c r="M205" s="129"/>
    </row>
    <row r="206" spans="1:13" s="128" customFormat="1" ht="37.5" customHeight="1" x14ac:dyDescent="0.25">
      <c r="A206" s="127">
        <v>116</v>
      </c>
      <c r="B206" s="130" t="s">
        <v>342</v>
      </c>
      <c r="C206" s="162" t="s">
        <v>301</v>
      </c>
      <c r="D206" s="167" t="s">
        <v>38</v>
      </c>
      <c r="E206" s="131">
        <v>700</v>
      </c>
      <c r="F206" s="162" t="s">
        <v>154</v>
      </c>
      <c r="G206" s="132">
        <v>3140.18</v>
      </c>
      <c r="H206" s="161">
        <f t="shared" si="3"/>
        <v>2198126</v>
      </c>
      <c r="I206" s="34" t="s">
        <v>9</v>
      </c>
      <c r="J206" s="139" t="s">
        <v>33</v>
      </c>
      <c r="K206" s="175" t="s">
        <v>203</v>
      </c>
      <c r="L206" s="168" t="s">
        <v>348</v>
      </c>
      <c r="M206" s="129"/>
    </row>
    <row r="207" spans="1:13" s="128" customFormat="1" ht="37.5" customHeight="1" x14ac:dyDescent="0.25">
      <c r="A207" s="127">
        <v>117</v>
      </c>
      <c r="B207" s="130" t="s">
        <v>343</v>
      </c>
      <c r="C207" s="162" t="s">
        <v>301</v>
      </c>
      <c r="D207" s="167" t="s">
        <v>38</v>
      </c>
      <c r="E207" s="131">
        <v>3</v>
      </c>
      <c r="F207" s="162" t="s">
        <v>134</v>
      </c>
      <c r="G207" s="132">
        <v>9750</v>
      </c>
      <c r="H207" s="161">
        <f t="shared" si="3"/>
        <v>29250</v>
      </c>
      <c r="I207" s="34" t="s">
        <v>9</v>
      </c>
      <c r="J207" s="139" t="s">
        <v>33</v>
      </c>
      <c r="K207" s="175" t="s">
        <v>203</v>
      </c>
      <c r="L207" s="168" t="s">
        <v>348</v>
      </c>
      <c r="M207" s="129"/>
    </row>
    <row r="208" spans="1:13" s="128" customFormat="1" ht="37.5" customHeight="1" x14ac:dyDescent="0.25">
      <c r="A208" s="127">
        <v>118</v>
      </c>
      <c r="B208" s="130" t="s">
        <v>344</v>
      </c>
      <c r="C208" s="162" t="s">
        <v>301</v>
      </c>
      <c r="D208" s="167" t="s">
        <v>38</v>
      </c>
      <c r="E208" s="131">
        <v>3</v>
      </c>
      <c r="F208" s="162" t="s">
        <v>134</v>
      </c>
      <c r="G208" s="132">
        <v>9750</v>
      </c>
      <c r="H208" s="161">
        <f t="shared" si="3"/>
        <v>29250</v>
      </c>
      <c r="I208" s="34" t="s">
        <v>9</v>
      </c>
      <c r="J208" s="139" t="s">
        <v>33</v>
      </c>
      <c r="K208" s="175" t="s">
        <v>203</v>
      </c>
      <c r="L208" s="168" t="s">
        <v>348</v>
      </c>
      <c r="M208" s="129"/>
    </row>
    <row r="209" spans="1:13" s="128" customFormat="1" ht="37.5" customHeight="1" x14ac:dyDescent="0.25">
      <c r="A209" s="127">
        <v>119</v>
      </c>
      <c r="B209" s="130" t="s">
        <v>345</v>
      </c>
      <c r="C209" s="162" t="s">
        <v>301</v>
      </c>
      <c r="D209" s="167" t="s">
        <v>38</v>
      </c>
      <c r="E209" s="131">
        <v>45</v>
      </c>
      <c r="F209" s="162" t="s">
        <v>154</v>
      </c>
      <c r="G209" s="132">
        <v>3675</v>
      </c>
      <c r="H209" s="161">
        <f t="shared" si="3"/>
        <v>165375</v>
      </c>
      <c r="I209" s="34" t="s">
        <v>9</v>
      </c>
      <c r="J209" s="139" t="s">
        <v>33</v>
      </c>
      <c r="K209" s="175" t="s">
        <v>203</v>
      </c>
      <c r="L209" s="168" t="s">
        <v>348</v>
      </c>
      <c r="M209" s="129"/>
    </row>
    <row r="210" spans="1:13" s="128" customFormat="1" ht="37.5" customHeight="1" x14ac:dyDescent="0.25">
      <c r="A210" s="127">
        <v>120</v>
      </c>
      <c r="B210" s="130" t="s">
        <v>346</v>
      </c>
      <c r="C210" s="162" t="s">
        <v>301</v>
      </c>
      <c r="D210" s="167" t="s">
        <v>38</v>
      </c>
      <c r="E210" s="131">
        <v>60</v>
      </c>
      <c r="F210" s="162" t="s">
        <v>154</v>
      </c>
      <c r="G210" s="132">
        <v>3092.62</v>
      </c>
      <c r="H210" s="161">
        <f t="shared" si="3"/>
        <v>185557.19999999998</v>
      </c>
      <c r="I210" s="34" t="s">
        <v>9</v>
      </c>
      <c r="J210" s="139" t="s">
        <v>33</v>
      </c>
      <c r="K210" s="175" t="s">
        <v>203</v>
      </c>
      <c r="L210" s="168" t="s">
        <v>348</v>
      </c>
      <c r="M210" s="129"/>
    </row>
    <row r="211" spans="1:13" s="128" customFormat="1" ht="37.5" customHeight="1" x14ac:dyDescent="0.25">
      <c r="A211" s="127">
        <v>121</v>
      </c>
      <c r="B211" s="130" t="s">
        <v>347</v>
      </c>
      <c r="C211" s="162" t="s">
        <v>301</v>
      </c>
      <c r="D211" s="167" t="s">
        <v>38</v>
      </c>
      <c r="E211" s="131">
        <v>250</v>
      </c>
      <c r="F211" s="162" t="s">
        <v>134</v>
      </c>
      <c r="G211" s="132">
        <v>4149.6499999999996</v>
      </c>
      <c r="H211" s="161">
        <f t="shared" si="3"/>
        <v>1037412.4999999999</v>
      </c>
      <c r="I211" s="34" t="s">
        <v>9</v>
      </c>
      <c r="J211" s="139" t="s">
        <v>33</v>
      </c>
      <c r="K211" s="175" t="s">
        <v>203</v>
      </c>
      <c r="L211" s="168" t="s">
        <v>348</v>
      </c>
      <c r="M211" s="129"/>
    </row>
    <row r="212" spans="1:13" s="128" customFormat="1" ht="37.5" customHeight="1" x14ac:dyDescent="0.25">
      <c r="A212" s="127">
        <v>122</v>
      </c>
      <c r="B212" s="130" t="s">
        <v>349</v>
      </c>
      <c r="C212" s="162" t="s">
        <v>43</v>
      </c>
      <c r="D212" s="167" t="s">
        <v>38</v>
      </c>
      <c r="E212" s="131">
        <v>1</v>
      </c>
      <c r="F212" s="162" t="s">
        <v>284</v>
      </c>
      <c r="G212" s="132">
        <v>8079197.5</v>
      </c>
      <c r="H212" s="161">
        <f t="shared" si="3"/>
        <v>8079197.5</v>
      </c>
      <c r="I212" s="34" t="s">
        <v>9</v>
      </c>
      <c r="J212" s="139" t="s">
        <v>33</v>
      </c>
      <c r="K212" s="175" t="s">
        <v>203</v>
      </c>
      <c r="L212" s="168" t="s">
        <v>350</v>
      </c>
      <c r="M212" s="129"/>
    </row>
    <row r="213" spans="1:13" s="128" customFormat="1" ht="37.5" customHeight="1" x14ac:dyDescent="0.25">
      <c r="A213" s="127">
        <v>123</v>
      </c>
      <c r="B213" s="130" t="s">
        <v>351</v>
      </c>
      <c r="C213" s="162" t="s">
        <v>43</v>
      </c>
      <c r="D213" s="167" t="s">
        <v>38</v>
      </c>
      <c r="E213" s="131">
        <v>193</v>
      </c>
      <c r="F213" s="162" t="s">
        <v>44</v>
      </c>
      <c r="G213" s="132">
        <v>10000</v>
      </c>
      <c r="H213" s="161">
        <f t="shared" si="3"/>
        <v>1930000</v>
      </c>
      <c r="I213" s="34" t="s">
        <v>9</v>
      </c>
      <c r="J213" s="139" t="s">
        <v>33</v>
      </c>
      <c r="K213" s="175" t="s">
        <v>203</v>
      </c>
      <c r="L213" s="168" t="s">
        <v>352</v>
      </c>
      <c r="M213" s="129"/>
    </row>
    <row r="214" spans="1:13" s="128" customFormat="1" ht="37.5" customHeight="1" x14ac:dyDescent="0.25">
      <c r="A214" s="127">
        <v>124</v>
      </c>
      <c r="B214" s="130" t="s">
        <v>353</v>
      </c>
      <c r="C214" s="162" t="s">
        <v>43</v>
      </c>
      <c r="D214" s="167" t="s">
        <v>32</v>
      </c>
      <c r="E214" s="131">
        <v>60</v>
      </c>
      <c r="F214" s="162" t="s">
        <v>354</v>
      </c>
      <c r="G214" s="132">
        <v>0</v>
      </c>
      <c r="H214" s="161">
        <f t="shared" si="3"/>
        <v>0</v>
      </c>
      <c r="I214" s="34" t="s">
        <v>9</v>
      </c>
      <c r="J214" s="139" t="s">
        <v>33</v>
      </c>
      <c r="K214" s="175" t="s">
        <v>203</v>
      </c>
      <c r="L214" s="168" t="s">
        <v>581</v>
      </c>
      <c r="M214" s="129"/>
    </row>
    <row r="215" spans="1:13" s="128" customFormat="1" ht="37.5" customHeight="1" x14ac:dyDescent="0.25">
      <c r="A215" s="127">
        <v>125</v>
      </c>
      <c r="B215" s="130" t="s">
        <v>355</v>
      </c>
      <c r="C215" s="162" t="s">
        <v>43</v>
      </c>
      <c r="D215" s="167" t="s">
        <v>32</v>
      </c>
      <c r="E215" s="131">
        <v>60</v>
      </c>
      <c r="F215" s="162" t="s">
        <v>354</v>
      </c>
      <c r="G215" s="132">
        <v>0</v>
      </c>
      <c r="H215" s="161">
        <f t="shared" si="3"/>
        <v>0</v>
      </c>
      <c r="I215" s="34" t="s">
        <v>9</v>
      </c>
      <c r="J215" s="139" t="s">
        <v>33</v>
      </c>
      <c r="K215" s="175" t="s">
        <v>203</v>
      </c>
      <c r="L215" s="168" t="s">
        <v>470</v>
      </c>
      <c r="M215" s="129"/>
    </row>
    <row r="216" spans="1:13" s="128" customFormat="1" ht="37.5" customHeight="1" x14ac:dyDescent="0.25">
      <c r="A216" s="127">
        <v>126</v>
      </c>
      <c r="B216" s="130" t="s">
        <v>356</v>
      </c>
      <c r="C216" s="162" t="s">
        <v>43</v>
      </c>
      <c r="D216" s="167" t="s">
        <v>32</v>
      </c>
      <c r="E216" s="131">
        <v>6</v>
      </c>
      <c r="F216" s="162" t="s">
        <v>44</v>
      </c>
      <c r="G216" s="132">
        <v>0</v>
      </c>
      <c r="H216" s="161">
        <f t="shared" si="3"/>
        <v>0</v>
      </c>
      <c r="I216" s="34" t="s">
        <v>9</v>
      </c>
      <c r="J216" s="139" t="s">
        <v>33</v>
      </c>
      <c r="K216" s="175" t="s">
        <v>203</v>
      </c>
      <c r="L216" s="168" t="s">
        <v>470</v>
      </c>
      <c r="M216" s="129"/>
    </row>
    <row r="217" spans="1:13" s="128" customFormat="1" ht="37.5" customHeight="1" x14ac:dyDescent="0.25">
      <c r="A217" s="127">
        <v>127</v>
      </c>
      <c r="B217" s="130" t="s">
        <v>357</v>
      </c>
      <c r="C217" s="162" t="s">
        <v>301</v>
      </c>
      <c r="D217" s="167" t="s">
        <v>32</v>
      </c>
      <c r="E217" s="131">
        <v>1</v>
      </c>
      <c r="F217" s="162" t="s">
        <v>44</v>
      </c>
      <c r="G217" s="132">
        <v>2001646.16</v>
      </c>
      <c r="H217" s="161">
        <f t="shared" si="3"/>
        <v>2001646.16</v>
      </c>
      <c r="I217" s="34" t="s">
        <v>9</v>
      </c>
      <c r="J217" s="139" t="s">
        <v>33</v>
      </c>
      <c r="K217" s="175" t="s">
        <v>203</v>
      </c>
      <c r="L217" s="168" t="s">
        <v>359</v>
      </c>
      <c r="M217" s="129"/>
    </row>
    <row r="218" spans="1:13" s="128" customFormat="1" ht="37.5" customHeight="1" x14ac:dyDescent="0.25">
      <c r="A218" s="127">
        <v>128</v>
      </c>
      <c r="B218" s="130" t="s">
        <v>358</v>
      </c>
      <c r="C218" s="162" t="s">
        <v>301</v>
      </c>
      <c r="D218" s="167" t="s">
        <v>32</v>
      </c>
      <c r="E218" s="131">
        <v>4</v>
      </c>
      <c r="F218" s="162" t="s">
        <v>44</v>
      </c>
      <c r="G218" s="132">
        <v>1118549.55</v>
      </c>
      <c r="H218" s="161">
        <f t="shared" si="3"/>
        <v>4474198.2</v>
      </c>
      <c r="I218" s="34" t="s">
        <v>9</v>
      </c>
      <c r="J218" s="139" t="s">
        <v>33</v>
      </c>
      <c r="K218" s="175" t="s">
        <v>203</v>
      </c>
      <c r="L218" s="168" t="s">
        <v>359</v>
      </c>
      <c r="M218" s="129"/>
    </row>
    <row r="219" spans="1:13" s="128" customFormat="1" ht="37.5" customHeight="1" x14ac:dyDescent="0.25">
      <c r="A219" s="127">
        <v>129</v>
      </c>
      <c r="B219" s="130" t="s">
        <v>363</v>
      </c>
      <c r="C219" s="162" t="s">
        <v>37</v>
      </c>
      <c r="D219" s="167" t="s">
        <v>32</v>
      </c>
      <c r="E219" s="131">
        <v>800</v>
      </c>
      <c r="F219" s="162" t="s">
        <v>44</v>
      </c>
      <c r="G219" s="132">
        <v>9176</v>
      </c>
      <c r="H219" s="161">
        <f t="shared" si="3"/>
        <v>7340800</v>
      </c>
      <c r="I219" s="34" t="s">
        <v>9</v>
      </c>
      <c r="J219" s="139" t="s">
        <v>33</v>
      </c>
      <c r="K219" s="175" t="s">
        <v>203</v>
      </c>
      <c r="L219" s="168" t="s">
        <v>384</v>
      </c>
      <c r="M219" s="129"/>
    </row>
    <row r="220" spans="1:13" s="128" customFormat="1" ht="37.5" customHeight="1" x14ac:dyDescent="0.25">
      <c r="A220" s="127">
        <v>130</v>
      </c>
      <c r="B220" s="130" t="s">
        <v>364</v>
      </c>
      <c r="C220" s="162" t="s">
        <v>37</v>
      </c>
      <c r="D220" s="167" t="s">
        <v>32</v>
      </c>
      <c r="E220" s="131">
        <v>100</v>
      </c>
      <c r="F220" s="162" t="s">
        <v>44</v>
      </c>
      <c r="G220" s="132">
        <v>0</v>
      </c>
      <c r="H220" s="161">
        <f t="shared" si="3"/>
        <v>0</v>
      </c>
      <c r="I220" s="34" t="s">
        <v>9</v>
      </c>
      <c r="J220" s="139" t="s">
        <v>33</v>
      </c>
      <c r="K220" s="175" t="s">
        <v>203</v>
      </c>
      <c r="L220" s="168" t="s">
        <v>584</v>
      </c>
      <c r="M220" s="129"/>
    </row>
    <row r="221" spans="1:13" s="128" customFormat="1" ht="37.5" customHeight="1" x14ac:dyDescent="0.25">
      <c r="A221" s="127">
        <v>131</v>
      </c>
      <c r="B221" s="130" t="s">
        <v>365</v>
      </c>
      <c r="C221" s="162" t="s">
        <v>37</v>
      </c>
      <c r="D221" s="167" t="s">
        <v>32</v>
      </c>
      <c r="E221" s="131">
        <v>50</v>
      </c>
      <c r="F221" s="162" t="s">
        <v>44</v>
      </c>
      <c r="G221" s="132">
        <v>0</v>
      </c>
      <c r="H221" s="161">
        <f t="shared" si="3"/>
        <v>0</v>
      </c>
      <c r="I221" s="34" t="s">
        <v>9</v>
      </c>
      <c r="J221" s="139" t="s">
        <v>33</v>
      </c>
      <c r="K221" s="175" t="s">
        <v>203</v>
      </c>
      <c r="L221" s="168" t="s">
        <v>584</v>
      </c>
      <c r="M221" s="129"/>
    </row>
    <row r="222" spans="1:13" s="128" customFormat="1" ht="37.5" customHeight="1" x14ac:dyDescent="0.25">
      <c r="A222" s="127">
        <v>132</v>
      </c>
      <c r="B222" s="130" t="s">
        <v>366</v>
      </c>
      <c r="C222" s="162" t="s">
        <v>37</v>
      </c>
      <c r="D222" s="167" t="s">
        <v>32</v>
      </c>
      <c r="E222" s="131">
        <v>70</v>
      </c>
      <c r="F222" s="162" t="s">
        <v>44</v>
      </c>
      <c r="G222" s="132">
        <v>0</v>
      </c>
      <c r="H222" s="161">
        <f t="shared" si="3"/>
        <v>0</v>
      </c>
      <c r="I222" s="34" t="s">
        <v>9</v>
      </c>
      <c r="J222" s="139" t="s">
        <v>33</v>
      </c>
      <c r="K222" s="175" t="s">
        <v>203</v>
      </c>
      <c r="L222" s="168" t="s">
        <v>584</v>
      </c>
      <c r="M222" s="129"/>
    </row>
    <row r="223" spans="1:13" s="128" customFormat="1" ht="37.5" customHeight="1" x14ac:dyDescent="0.25">
      <c r="A223" s="127">
        <v>133</v>
      </c>
      <c r="B223" s="130" t="s">
        <v>367</v>
      </c>
      <c r="C223" s="162" t="s">
        <v>37</v>
      </c>
      <c r="D223" s="167" t="s">
        <v>32</v>
      </c>
      <c r="E223" s="131">
        <v>1500</v>
      </c>
      <c r="F223" s="162" t="s">
        <v>44</v>
      </c>
      <c r="G223" s="132">
        <v>1885</v>
      </c>
      <c r="H223" s="161">
        <f t="shared" si="3"/>
        <v>2827500</v>
      </c>
      <c r="I223" s="34" t="s">
        <v>9</v>
      </c>
      <c r="J223" s="139" t="s">
        <v>33</v>
      </c>
      <c r="K223" s="175" t="s">
        <v>203</v>
      </c>
      <c r="L223" s="168" t="s">
        <v>384</v>
      </c>
      <c r="M223" s="129"/>
    </row>
    <row r="224" spans="1:13" s="128" customFormat="1" ht="37.5" customHeight="1" x14ac:dyDescent="0.25">
      <c r="A224" s="127">
        <v>134</v>
      </c>
      <c r="B224" s="130" t="s">
        <v>368</v>
      </c>
      <c r="C224" s="162" t="s">
        <v>37</v>
      </c>
      <c r="D224" s="167" t="s">
        <v>32</v>
      </c>
      <c r="E224" s="131">
        <v>1300</v>
      </c>
      <c r="F224" s="162" t="s">
        <v>44</v>
      </c>
      <c r="G224" s="132">
        <v>0</v>
      </c>
      <c r="H224" s="161">
        <f t="shared" si="3"/>
        <v>0</v>
      </c>
      <c r="I224" s="34" t="s">
        <v>9</v>
      </c>
      <c r="J224" s="139" t="s">
        <v>33</v>
      </c>
      <c r="K224" s="175" t="s">
        <v>203</v>
      </c>
      <c r="L224" s="168" t="s">
        <v>584</v>
      </c>
      <c r="M224" s="129"/>
    </row>
    <row r="225" spans="1:13" s="128" customFormat="1" ht="37.5" customHeight="1" x14ac:dyDescent="0.25">
      <c r="A225" s="127">
        <v>135</v>
      </c>
      <c r="B225" s="130" t="s">
        <v>369</v>
      </c>
      <c r="C225" s="162" t="s">
        <v>37</v>
      </c>
      <c r="D225" s="167" t="s">
        <v>32</v>
      </c>
      <c r="E225" s="131">
        <v>550</v>
      </c>
      <c r="F225" s="162" t="s">
        <v>44</v>
      </c>
      <c r="G225" s="132">
        <v>0</v>
      </c>
      <c r="H225" s="161">
        <f t="shared" si="3"/>
        <v>0</v>
      </c>
      <c r="I225" s="34" t="s">
        <v>9</v>
      </c>
      <c r="J225" s="139" t="s">
        <v>33</v>
      </c>
      <c r="K225" s="175" t="s">
        <v>203</v>
      </c>
      <c r="L225" s="168" t="s">
        <v>584</v>
      </c>
      <c r="M225" s="129"/>
    </row>
    <row r="226" spans="1:13" s="128" customFormat="1" ht="37.5" customHeight="1" x14ac:dyDescent="0.25">
      <c r="A226" s="127">
        <v>136</v>
      </c>
      <c r="B226" s="130" t="s">
        <v>370</v>
      </c>
      <c r="C226" s="162" t="s">
        <v>37</v>
      </c>
      <c r="D226" s="167" t="s">
        <v>32</v>
      </c>
      <c r="E226" s="131">
        <v>290</v>
      </c>
      <c r="F226" s="162" t="s">
        <v>44</v>
      </c>
      <c r="G226" s="132">
        <v>1105</v>
      </c>
      <c r="H226" s="161">
        <f t="shared" si="3"/>
        <v>320450</v>
      </c>
      <c r="I226" s="34" t="s">
        <v>9</v>
      </c>
      <c r="J226" s="139" t="s">
        <v>33</v>
      </c>
      <c r="K226" s="175" t="s">
        <v>203</v>
      </c>
      <c r="L226" s="168" t="s">
        <v>384</v>
      </c>
      <c r="M226" s="129"/>
    </row>
    <row r="227" spans="1:13" s="128" customFormat="1" ht="37.5" customHeight="1" x14ac:dyDescent="0.25">
      <c r="A227" s="127">
        <v>137</v>
      </c>
      <c r="B227" s="130" t="s">
        <v>371</v>
      </c>
      <c r="C227" s="162" t="s">
        <v>37</v>
      </c>
      <c r="D227" s="167" t="s">
        <v>32</v>
      </c>
      <c r="E227" s="131">
        <v>95</v>
      </c>
      <c r="F227" s="162" t="s">
        <v>44</v>
      </c>
      <c r="G227" s="132">
        <v>0</v>
      </c>
      <c r="H227" s="161">
        <f t="shared" si="3"/>
        <v>0</v>
      </c>
      <c r="I227" s="34" t="s">
        <v>9</v>
      </c>
      <c r="J227" s="139" t="s">
        <v>33</v>
      </c>
      <c r="K227" s="175" t="s">
        <v>203</v>
      </c>
      <c r="L227" s="168" t="s">
        <v>584</v>
      </c>
      <c r="M227" s="129"/>
    </row>
    <row r="228" spans="1:13" s="128" customFormat="1" ht="37.5" customHeight="1" x14ac:dyDescent="0.25">
      <c r="A228" s="127">
        <v>138</v>
      </c>
      <c r="B228" s="130" t="s">
        <v>372</v>
      </c>
      <c r="C228" s="162" t="s">
        <v>37</v>
      </c>
      <c r="D228" s="167" t="s">
        <v>32</v>
      </c>
      <c r="E228" s="131">
        <v>80</v>
      </c>
      <c r="F228" s="162" t="s">
        <v>44</v>
      </c>
      <c r="G228" s="132">
        <v>0</v>
      </c>
      <c r="H228" s="161">
        <f t="shared" ref="H228:H276" si="4">E228*G228</f>
        <v>0</v>
      </c>
      <c r="I228" s="34" t="s">
        <v>9</v>
      </c>
      <c r="J228" s="139" t="s">
        <v>33</v>
      </c>
      <c r="K228" s="175" t="s">
        <v>203</v>
      </c>
      <c r="L228" s="168" t="s">
        <v>584</v>
      </c>
      <c r="M228" s="129"/>
    </row>
    <row r="229" spans="1:13" s="128" customFormat="1" ht="37.5" customHeight="1" x14ac:dyDescent="0.25">
      <c r="A229" s="127">
        <v>139</v>
      </c>
      <c r="B229" s="130" t="s">
        <v>373</v>
      </c>
      <c r="C229" s="162" t="s">
        <v>37</v>
      </c>
      <c r="D229" s="167" t="s">
        <v>32</v>
      </c>
      <c r="E229" s="131">
        <v>120</v>
      </c>
      <c r="F229" s="162" t="s">
        <v>44</v>
      </c>
      <c r="G229" s="132">
        <v>0</v>
      </c>
      <c r="H229" s="161">
        <f t="shared" si="4"/>
        <v>0</v>
      </c>
      <c r="I229" s="34" t="s">
        <v>9</v>
      </c>
      <c r="J229" s="139" t="s">
        <v>33</v>
      </c>
      <c r="K229" s="175" t="s">
        <v>203</v>
      </c>
      <c r="L229" s="168" t="s">
        <v>584</v>
      </c>
      <c r="M229" s="129"/>
    </row>
    <row r="230" spans="1:13" s="128" customFormat="1" ht="37.5" customHeight="1" x14ac:dyDescent="0.25">
      <c r="A230" s="127">
        <v>140</v>
      </c>
      <c r="B230" s="130" t="s">
        <v>374</v>
      </c>
      <c r="C230" s="162" t="s">
        <v>37</v>
      </c>
      <c r="D230" s="167" t="s">
        <v>32</v>
      </c>
      <c r="E230" s="131">
        <v>195</v>
      </c>
      <c r="F230" s="162" t="s">
        <v>44</v>
      </c>
      <c r="G230" s="132">
        <v>3496.67</v>
      </c>
      <c r="H230" s="161">
        <f t="shared" si="4"/>
        <v>681850.65</v>
      </c>
      <c r="I230" s="34" t="s">
        <v>9</v>
      </c>
      <c r="J230" s="139" t="s">
        <v>33</v>
      </c>
      <c r="K230" s="175" t="s">
        <v>203</v>
      </c>
      <c r="L230" s="168" t="s">
        <v>384</v>
      </c>
      <c r="M230" s="129"/>
    </row>
    <row r="231" spans="1:13" s="128" customFormat="1" ht="37.5" customHeight="1" x14ac:dyDescent="0.25">
      <c r="A231" s="127">
        <v>141</v>
      </c>
      <c r="B231" s="130" t="s">
        <v>375</v>
      </c>
      <c r="C231" s="162" t="s">
        <v>37</v>
      </c>
      <c r="D231" s="167" t="s">
        <v>32</v>
      </c>
      <c r="E231" s="131">
        <v>20</v>
      </c>
      <c r="F231" s="162" t="s">
        <v>44</v>
      </c>
      <c r="G231" s="132">
        <v>0</v>
      </c>
      <c r="H231" s="161">
        <f t="shared" si="4"/>
        <v>0</v>
      </c>
      <c r="I231" s="34" t="s">
        <v>9</v>
      </c>
      <c r="J231" s="139" t="s">
        <v>33</v>
      </c>
      <c r="K231" s="175" t="s">
        <v>203</v>
      </c>
      <c r="L231" s="168" t="s">
        <v>584</v>
      </c>
      <c r="M231" s="129"/>
    </row>
    <row r="232" spans="1:13" s="128" customFormat="1" ht="37.5" customHeight="1" x14ac:dyDescent="0.25">
      <c r="A232" s="127">
        <v>142</v>
      </c>
      <c r="B232" s="130" t="s">
        <v>376</v>
      </c>
      <c r="C232" s="162" t="s">
        <v>37</v>
      </c>
      <c r="D232" s="167" t="s">
        <v>32</v>
      </c>
      <c r="E232" s="131">
        <v>20</v>
      </c>
      <c r="F232" s="162" t="s">
        <v>44</v>
      </c>
      <c r="G232" s="132">
        <v>0</v>
      </c>
      <c r="H232" s="161">
        <f t="shared" si="4"/>
        <v>0</v>
      </c>
      <c r="I232" s="34" t="s">
        <v>9</v>
      </c>
      <c r="J232" s="139" t="s">
        <v>33</v>
      </c>
      <c r="K232" s="175" t="s">
        <v>203</v>
      </c>
      <c r="L232" s="168" t="s">
        <v>584</v>
      </c>
      <c r="M232" s="129"/>
    </row>
    <row r="233" spans="1:13" s="128" customFormat="1" ht="37.5" customHeight="1" x14ac:dyDescent="0.25">
      <c r="A233" s="127">
        <v>143</v>
      </c>
      <c r="B233" s="130" t="s">
        <v>377</v>
      </c>
      <c r="C233" s="162" t="s">
        <v>37</v>
      </c>
      <c r="D233" s="167" t="s">
        <v>32</v>
      </c>
      <c r="E233" s="131">
        <v>20</v>
      </c>
      <c r="F233" s="162" t="s">
        <v>44</v>
      </c>
      <c r="G233" s="132">
        <v>0</v>
      </c>
      <c r="H233" s="161">
        <f t="shared" si="4"/>
        <v>0</v>
      </c>
      <c r="I233" s="34" t="s">
        <v>9</v>
      </c>
      <c r="J233" s="139" t="s">
        <v>33</v>
      </c>
      <c r="K233" s="175" t="s">
        <v>203</v>
      </c>
      <c r="L233" s="168" t="s">
        <v>584</v>
      </c>
      <c r="M233" s="129"/>
    </row>
    <row r="234" spans="1:13" s="128" customFormat="1" ht="37.5" customHeight="1" x14ac:dyDescent="0.25">
      <c r="A234" s="127">
        <v>144</v>
      </c>
      <c r="B234" s="130" t="s">
        <v>378</v>
      </c>
      <c r="C234" s="162" t="s">
        <v>37</v>
      </c>
      <c r="D234" s="167" t="s">
        <v>32</v>
      </c>
      <c r="E234" s="131">
        <v>30</v>
      </c>
      <c r="F234" s="162" t="s">
        <v>44</v>
      </c>
      <c r="G234" s="132">
        <v>0</v>
      </c>
      <c r="H234" s="161">
        <f t="shared" si="4"/>
        <v>0</v>
      </c>
      <c r="I234" s="34" t="s">
        <v>9</v>
      </c>
      <c r="J234" s="139" t="s">
        <v>33</v>
      </c>
      <c r="K234" s="175" t="s">
        <v>203</v>
      </c>
      <c r="L234" s="168" t="s">
        <v>584</v>
      </c>
      <c r="M234" s="129"/>
    </row>
    <row r="235" spans="1:13" s="128" customFormat="1" ht="37.5" customHeight="1" x14ac:dyDescent="0.25">
      <c r="A235" s="127">
        <v>145</v>
      </c>
      <c r="B235" s="130" t="s">
        <v>379</v>
      </c>
      <c r="C235" s="162" t="s">
        <v>37</v>
      </c>
      <c r="D235" s="167" t="s">
        <v>32</v>
      </c>
      <c r="E235" s="131">
        <v>29</v>
      </c>
      <c r="F235" s="162" t="s">
        <v>44</v>
      </c>
      <c r="G235" s="132">
        <v>4400</v>
      </c>
      <c r="H235" s="161">
        <f t="shared" si="4"/>
        <v>127600</v>
      </c>
      <c r="I235" s="34" t="s">
        <v>9</v>
      </c>
      <c r="J235" s="139" t="s">
        <v>33</v>
      </c>
      <c r="K235" s="175" t="s">
        <v>203</v>
      </c>
      <c r="L235" s="168" t="s">
        <v>384</v>
      </c>
      <c r="M235" s="129"/>
    </row>
    <row r="236" spans="1:13" s="128" customFormat="1" ht="37.5" customHeight="1" x14ac:dyDescent="0.25">
      <c r="A236" s="127">
        <v>146</v>
      </c>
      <c r="B236" s="130" t="s">
        <v>380</v>
      </c>
      <c r="C236" s="162" t="s">
        <v>37</v>
      </c>
      <c r="D236" s="167" t="s">
        <v>32</v>
      </c>
      <c r="E236" s="131">
        <v>29</v>
      </c>
      <c r="F236" s="162" t="s">
        <v>44</v>
      </c>
      <c r="G236" s="132">
        <v>0</v>
      </c>
      <c r="H236" s="161">
        <f t="shared" si="4"/>
        <v>0</v>
      </c>
      <c r="I236" s="34" t="s">
        <v>9</v>
      </c>
      <c r="J236" s="139" t="s">
        <v>33</v>
      </c>
      <c r="K236" s="175" t="s">
        <v>203</v>
      </c>
      <c r="L236" s="168" t="s">
        <v>584</v>
      </c>
      <c r="M236" s="129"/>
    </row>
    <row r="237" spans="1:13" s="128" customFormat="1" ht="37.5" customHeight="1" x14ac:dyDescent="0.25">
      <c r="A237" s="127">
        <v>147</v>
      </c>
      <c r="B237" s="130" t="s">
        <v>381</v>
      </c>
      <c r="C237" s="162" t="s">
        <v>37</v>
      </c>
      <c r="D237" s="167" t="s">
        <v>32</v>
      </c>
      <c r="E237" s="131">
        <v>29</v>
      </c>
      <c r="F237" s="162" t="s">
        <v>44</v>
      </c>
      <c r="G237" s="132">
        <v>0</v>
      </c>
      <c r="H237" s="161">
        <f t="shared" si="4"/>
        <v>0</v>
      </c>
      <c r="I237" s="34" t="s">
        <v>9</v>
      </c>
      <c r="J237" s="139" t="s">
        <v>33</v>
      </c>
      <c r="K237" s="175" t="s">
        <v>203</v>
      </c>
      <c r="L237" s="168" t="s">
        <v>584</v>
      </c>
      <c r="M237" s="129"/>
    </row>
    <row r="238" spans="1:13" s="128" customFormat="1" ht="37.5" customHeight="1" x14ac:dyDescent="0.25">
      <c r="A238" s="127">
        <v>148</v>
      </c>
      <c r="B238" s="130" t="s">
        <v>382</v>
      </c>
      <c r="C238" s="162" t="s">
        <v>37</v>
      </c>
      <c r="D238" s="167" t="s">
        <v>32</v>
      </c>
      <c r="E238" s="131">
        <v>49</v>
      </c>
      <c r="F238" s="162" t="s">
        <v>44</v>
      </c>
      <c r="G238" s="132">
        <v>0</v>
      </c>
      <c r="H238" s="161">
        <f t="shared" si="4"/>
        <v>0</v>
      </c>
      <c r="I238" s="34" t="s">
        <v>9</v>
      </c>
      <c r="J238" s="139" t="s">
        <v>33</v>
      </c>
      <c r="K238" s="175" t="s">
        <v>203</v>
      </c>
      <c r="L238" s="168" t="s">
        <v>584</v>
      </c>
      <c r="M238" s="129"/>
    </row>
    <row r="239" spans="1:13" s="128" customFormat="1" ht="37.5" customHeight="1" x14ac:dyDescent="0.25">
      <c r="A239" s="127">
        <v>149</v>
      </c>
      <c r="B239" s="130" t="s">
        <v>383</v>
      </c>
      <c r="C239" s="162" t="s">
        <v>37</v>
      </c>
      <c r="D239" s="167" t="s">
        <v>32</v>
      </c>
      <c r="E239" s="131">
        <v>150</v>
      </c>
      <c r="F239" s="162" t="s">
        <v>44</v>
      </c>
      <c r="G239" s="132">
        <v>7570</v>
      </c>
      <c r="H239" s="161">
        <f t="shared" si="4"/>
        <v>1135500</v>
      </c>
      <c r="I239" s="34" t="s">
        <v>9</v>
      </c>
      <c r="J239" s="139" t="s">
        <v>33</v>
      </c>
      <c r="K239" s="175" t="s">
        <v>203</v>
      </c>
      <c r="L239" s="168" t="s">
        <v>384</v>
      </c>
      <c r="M239" s="129"/>
    </row>
    <row r="240" spans="1:13" s="128" customFormat="1" ht="37.5" customHeight="1" x14ac:dyDescent="0.25">
      <c r="A240" s="127">
        <v>150</v>
      </c>
      <c r="B240" s="130" t="s">
        <v>385</v>
      </c>
      <c r="C240" s="162" t="s">
        <v>153</v>
      </c>
      <c r="D240" s="167" t="s">
        <v>32</v>
      </c>
      <c r="E240" s="131">
        <v>12000</v>
      </c>
      <c r="F240" s="162" t="s">
        <v>154</v>
      </c>
      <c r="G240" s="132">
        <v>700.25</v>
      </c>
      <c r="H240" s="161">
        <f t="shared" si="4"/>
        <v>8403000</v>
      </c>
      <c r="I240" s="34" t="s">
        <v>9</v>
      </c>
      <c r="J240" s="139" t="s">
        <v>33</v>
      </c>
      <c r="K240" s="175" t="s">
        <v>527</v>
      </c>
      <c r="L240" s="168" t="s">
        <v>608</v>
      </c>
      <c r="M240" s="129"/>
    </row>
    <row r="241" spans="1:13" s="128" customFormat="1" ht="37.5" customHeight="1" x14ac:dyDescent="0.25">
      <c r="A241" s="127">
        <v>151</v>
      </c>
      <c r="B241" s="130" t="s">
        <v>386</v>
      </c>
      <c r="C241" s="162" t="s">
        <v>153</v>
      </c>
      <c r="D241" s="167" t="s">
        <v>32</v>
      </c>
      <c r="E241" s="131">
        <v>550</v>
      </c>
      <c r="F241" s="162" t="s">
        <v>154</v>
      </c>
      <c r="G241" s="132">
        <v>721.25</v>
      </c>
      <c r="H241" s="161">
        <f t="shared" si="4"/>
        <v>396687.5</v>
      </c>
      <c r="I241" s="34" t="s">
        <v>9</v>
      </c>
      <c r="J241" s="139" t="s">
        <v>33</v>
      </c>
      <c r="K241" s="175" t="s">
        <v>527</v>
      </c>
      <c r="L241" s="168" t="s">
        <v>608</v>
      </c>
      <c r="M241" s="129"/>
    </row>
    <row r="242" spans="1:13" s="128" customFormat="1" ht="37.5" customHeight="1" x14ac:dyDescent="0.25">
      <c r="A242" s="127">
        <v>152</v>
      </c>
      <c r="B242" s="130" t="s">
        <v>389</v>
      </c>
      <c r="C242" s="162" t="s">
        <v>43</v>
      </c>
      <c r="D242" s="167" t="s">
        <v>32</v>
      </c>
      <c r="E242" s="131">
        <v>1</v>
      </c>
      <c r="F242" s="162" t="s">
        <v>110</v>
      </c>
      <c r="G242" s="132">
        <v>5916984</v>
      </c>
      <c r="H242" s="161">
        <f t="shared" si="4"/>
        <v>5916984</v>
      </c>
      <c r="I242" s="34" t="s">
        <v>9</v>
      </c>
      <c r="J242" s="139" t="s">
        <v>33</v>
      </c>
      <c r="K242" s="175" t="s">
        <v>203</v>
      </c>
      <c r="L242" s="168" t="s">
        <v>390</v>
      </c>
      <c r="M242" s="129"/>
    </row>
    <row r="243" spans="1:13" s="128" customFormat="1" ht="37.5" customHeight="1" x14ac:dyDescent="0.25">
      <c r="A243" s="127">
        <v>153</v>
      </c>
      <c r="B243" s="130" t="s">
        <v>392</v>
      </c>
      <c r="C243" s="162" t="s">
        <v>43</v>
      </c>
      <c r="D243" s="167" t="s">
        <v>106</v>
      </c>
      <c r="E243" s="131">
        <v>1</v>
      </c>
      <c r="F243" s="162" t="s">
        <v>110</v>
      </c>
      <c r="G243" s="132">
        <v>1009631</v>
      </c>
      <c r="H243" s="161">
        <f t="shared" si="4"/>
        <v>1009631</v>
      </c>
      <c r="I243" s="34" t="s">
        <v>9</v>
      </c>
      <c r="J243" s="139" t="s">
        <v>33</v>
      </c>
      <c r="K243" s="175" t="s">
        <v>203</v>
      </c>
      <c r="L243" s="168" t="s">
        <v>393</v>
      </c>
      <c r="M243" s="129"/>
    </row>
    <row r="244" spans="1:13" s="128" customFormat="1" ht="37.5" customHeight="1" x14ac:dyDescent="0.25">
      <c r="A244" s="127">
        <v>154</v>
      </c>
      <c r="B244" s="130" t="s">
        <v>394</v>
      </c>
      <c r="C244" s="162" t="s">
        <v>43</v>
      </c>
      <c r="D244" s="167" t="s">
        <v>32</v>
      </c>
      <c r="E244" s="131">
        <v>800</v>
      </c>
      <c r="F244" s="162" t="s">
        <v>395</v>
      </c>
      <c r="G244" s="132">
        <v>0</v>
      </c>
      <c r="H244" s="161">
        <f t="shared" si="4"/>
        <v>0</v>
      </c>
      <c r="I244" s="34" t="s">
        <v>9</v>
      </c>
      <c r="J244" s="139" t="s">
        <v>33</v>
      </c>
      <c r="K244" s="175" t="s">
        <v>203</v>
      </c>
      <c r="L244" s="168" t="s">
        <v>497</v>
      </c>
      <c r="M244" s="129"/>
    </row>
    <row r="245" spans="1:13" s="128" customFormat="1" ht="37.5" customHeight="1" x14ac:dyDescent="0.25">
      <c r="A245" s="127">
        <v>155</v>
      </c>
      <c r="B245" s="130" t="s">
        <v>396</v>
      </c>
      <c r="C245" s="162" t="s">
        <v>43</v>
      </c>
      <c r="D245" s="167" t="s">
        <v>32</v>
      </c>
      <c r="E245" s="131">
        <v>100</v>
      </c>
      <c r="F245" s="162" t="s">
        <v>395</v>
      </c>
      <c r="G245" s="132">
        <v>0</v>
      </c>
      <c r="H245" s="161">
        <f t="shared" si="4"/>
        <v>0</v>
      </c>
      <c r="I245" s="34" t="s">
        <v>9</v>
      </c>
      <c r="J245" s="139" t="s">
        <v>33</v>
      </c>
      <c r="K245" s="175" t="s">
        <v>203</v>
      </c>
      <c r="L245" s="168" t="s">
        <v>497</v>
      </c>
      <c r="M245" s="129"/>
    </row>
    <row r="246" spans="1:13" s="128" customFormat="1" ht="37.5" customHeight="1" x14ac:dyDescent="0.25">
      <c r="A246" s="127">
        <v>156</v>
      </c>
      <c r="B246" s="130" t="s">
        <v>397</v>
      </c>
      <c r="C246" s="162" t="s">
        <v>43</v>
      </c>
      <c r="D246" s="167" t="s">
        <v>32</v>
      </c>
      <c r="E246" s="131">
        <v>2000</v>
      </c>
      <c r="F246" s="162" t="s">
        <v>395</v>
      </c>
      <c r="G246" s="132">
        <v>0</v>
      </c>
      <c r="H246" s="161">
        <f t="shared" si="4"/>
        <v>0</v>
      </c>
      <c r="I246" s="34" t="s">
        <v>9</v>
      </c>
      <c r="J246" s="139" t="s">
        <v>33</v>
      </c>
      <c r="K246" s="175" t="s">
        <v>203</v>
      </c>
      <c r="L246" s="168" t="s">
        <v>497</v>
      </c>
      <c r="M246" s="129"/>
    </row>
    <row r="247" spans="1:13" s="128" customFormat="1" ht="37.5" customHeight="1" x14ac:dyDescent="0.25">
      <c r="A247" s="127">
        <v>157</v>
      </c>
      <c r="B247" s="130" t="s">
        <v>398</v>
      </c>
      <c r="C247" s="162" t="s">
        <v>43</v>
      </c>
      <c r="D247" s="167" t="s">
        <v>32</v>
      </c>
      <c r="E247" s="131">
        <v>2000</v>
      </c>
      <c r="F247" s="162" t="s">
        <v>395</v>
      </c>
      <c r="G247" s="132">
        <v>0</v>
      </c>
      <c r="H247" s="161">
        <f t="shared" si="4"/>
        <v>0</v>
      </c>
      <c r="I247" s="34" t="s">
        <v>9</v>
      </c>
      <c r="J247" s="139" t="s">
        <v>33</v>
      </c>
      <c r="K247" s="175" t="s">
        <v>203</v>
      </c>
      <c r="L247" s="168" t="s">
        <v>497</v>
      </c>
      <c r="M247" s="129"/>
    </row>
    <row r="248" spans="1:13" s="128" customFormat="1" ht="37.5" customHeight="1" x14ac:dyDescent="0.25">
      <c r="A248" s="127">
        <v>158</v>
      </c>
      <c r="B248" s="130" t="s">
        <v>399</v>
      </c>
      <c r="C248" s="162" t="s">
        <v>43</v>
      </c>
      <c r="D248" s="167" t="s">
        <v>32</v>
      </c>
      <c r="E248" s="131">
        <v>300</v>
      </c>
      <c r="F248" s="162" t="s">
        <v>395</v>
      </c>
      <c r="G248" s="132">
        <v>0</v>
      </c>
      <c r="H248" s="161">
        <f t="shared" si="4"/>
        <v>0</v>
      </c>
      <c r="I248" s="34" t="s">
        <v>9</v>
      </c>
      <c r="J248" s="139" t="s">
        <v>33</v>
      </c>
      <c r="K248" s="175" t="s">
        <v>203</v>
      </c>
      <c r="L248" s="168" t="s">
        <v>497</v>
      </c>
      <c r="M248" s="129"/>
    </row>
    <row r="249" spans="1:13" s="128" customFormat="1" ht="37.5" customHeight="1" x14ac:dyDescent="0.25">
      <c r="A249" s="127">
        <v>159</v>
      </c>
      <c r="B249" s="130" t="s">
        <v>400</v>
      </c>
      <c r="C249" s="162" t="s">
        <v>43</v>
      </c>
      <c r="D249" s="167" t="s">
        <v>32</v>
      </c>
      <c r="E249" s="131">
        <v>400</v>
      </c>
      <c r="F249" s="162" t="s">
        <v>395</v>
      </c>
      <c r="G249" s="132">
        <v>0</v>
      </c>
      <c r="H249" s="161">
        <f t="shared" si="4"/>
        <v>0</v>
      </c>
      <c r="I249" s="34" t="s">
        <v>9</v>
      </c>
      <c r="J249" s="139" t="s">
        <v>33</v>
      </c>
      <c r="K249" s="175" t="s">
        <v>203</v>
      </c>
      <c r="L249" s="168" t="s">
        <v>497</v>
      </c>
      <c r="M249" s="129"/>
    </row>
    <row r="250" spans="1:13" s="128" customFormat="1" ht="37.5" customHeight="1" x14ac:dyDescent="0.25">
      <c r="A250" s="127">
        <v>160</v>
      </c>
      <c r="B250" s="130" t="s">
        <v>401</v>
      </c>
      <c r="C250" s="162" t="s">
        <v>43</v>
      </c>
      <c r="D250" s="167" t="s">
        <v>32</v>
      </c>
      <c r="E250" s="131">
        <v>200</v>
      </c>
      <c r="F250" s="162" t="s">
        <v>395</v>
      </c>
      <c r="G250" s="132">
        <v>0</v>
      </c>
      <c r="H250" s="161">
        <f t="shared" si="4"/>
        <v>0</v>
      </c>
      <c r="I250" s="34" t="s">
        <v>9</v>
      </c>
      <c r="J250" s="139" t="s">
        <v>33</v>
      </c>
      <c r="K250" s="175" t="s">
        <v>203</v>
      </c>
      <c r="L250" s="168" t="s">
        <v>497</v>
      </c>
      <c r="M250" s="129"/>
    </row>
    <row r="251" spans="1:13" s="128" customFormat="1" ht="37.5" customHeight="1" x14ac:dyDescent="0.25">
      <c r="A251" s="127">
        <v>161</v>
      </c>
      <c r="B251" s="130" t="s">
        <v>402</v>
      </c>
      <c r="C251" s="162" t="s">
        <v>43</v>
      </c>
      <c r="D251" s="167" t="s">
        <v>32</v>
      </c>
      <c r="E251" s="131">
        <v>200</v>
      </c>
      <c r="F251" s="162" t="s">
        <v>395</v>
      </c>
      <c r="G251" s="132">
        <v>0</v>
      </c>
      <c r="H251" s="161">
        <f t="shared" si="4"/>
        <v>0</v>
      </c>
      <c r="I251" s="34" t="s">
        <v>9</v>
      </c>
      <c r="J251" s="139" t="s">
        <v>33</v>
      </c>
      <c r="K251" s="175" t="s">
        <v>203</v>
      </c>
      <c r="L251" s="168" t="s">
        <v>497</v>
      </c>
      <c r="M251" s="129"/>
    </row>
    <row r="252" spans="1:13" s="128" customFormat="1" ht="37.5" customHeight="1" x14ac:dyDescent="0.25">
      <c r="A252" s="127">
        <v>162</v>
      </c>
      <c r="B252" s="130" t="s">
        <v>403</v>
      </c>
      <c r="C252" s="162" t="s">
        <v>43</v>
      </c>
      <c r="D252" s="167" t="s">
        <v>32</v>
      </c>
      <c r="E252" s="131">
        <v>90</v>
      </c>
      <c r="F252" s="162" t="s">
        <v>395</v>
      </c>
      <c r="G252" s="132">
        <v>0</v>
      </c>
      <c r="H252" s="161">
        <f t="shared" si="4"/>
        <v>0</v>
      </c>
      <c r="I252" s="34" t="s">
        <v>9</v>
      </c>
      <c r="J252" s="139" t="s">
        <v>33</v>
      </c>
      <c r="K252" s="175" t="s">
        <v>203</v>
      </c>
      <c r="L252" s="168" t="s">
        <v>497</v>
      </c>
      <c r="M252" s="129"/>
    </row>
    <row r="253" spans="1:13" s="128" customFormat="1" ht="37.5" customHeight="1" x14ac:dyDescent="0.25">
      <c r="A253" s="127">
        <v>163</v>
      </c>
      <c r="B253" s="130" t="s">
        <v>404</v>
      </c>
      <c r="C253" s="162" t="s">
        <v>43</v>
      </c>
      <c r="D253" s="167" t="s">
        <v>32</v>
      </c>
      <c r="E253" s="131">
        <v>30</v>
      </c>
      <c r="F253" s="162" t="s">
        <v>44</v>
      </c>
      <c r="G253" s="132">
        <v>0</v>
      </c>
      <c r="H253" s="161">
        <f t="shared" si="4"/>
        <v>0</v>
      </c>
      <c r="I253" s="34" t="s">
        <v>9</v>
      </c>
      <c r="J253" s="139" t="s">
        <v>33</v>
      </c>
      <c r="K253" s="175" t="s">
        <v>203</v>
      </c>
      <c r="L253" s="168" t="s">
        <v>497</v>
      </c>
      <c r="M253" s="129"/>
    </row>
    <row r="254" spans="1:13" s="128" customFormat="1" ht="37.5" customHeight="1" x14ac:dyDescent="0.25">
      <c r="A254" s="127">
        <v>164</v>
      </c>
      <c r="B254" s="130" t="s">
        <v>405</v>
      </c>
      <c r="C254" s="162" t="s">
        <v>43</v>
      </c>
      <c r="D254" s="167" t="s">
        <v>32</v>
      </c>
      <c r="E254" s="131">
        <v>30</v>
      </c>
      <c r="F254" s="162" t="s">
        <v>44</v>
      </c>
      <c r="G254" s="132">
        <v>0</v>
      </c>
      <c r="H254" s="161">
        <f t="shared" si="4"/>
        <v>0</v>
      </c>
      <c r="I254" s="34" t="s">
        <v>9</v>
      </c>
      <c r="J254" s="139" t="s">
        <v>33</v>
      </c>
      <c r="K254" s="175" t="s">
        <v>203</v>
      </c>
      <c r="L254" s="168" t="s">
        <v>497</v>
      </c>
      <c r="M254" s="129"/>
    </row>
    <row r="255" spans="1:13" s="128" customFormat="1" ht="37.5" customHeight="1" x14ac:dyDescent="0.25">
      <c r="A255" s="127">
        <v>165</v>
      </c>
      <c r="B255" s="130" t="s">
        <v>406</v>
      </c>
      <c r="C255" s="162" t="s">
        <v>43</v>
      </c>
      <c r="D255" s="167" t="s">
        <v>32</v>
      </c>
      <c r="E255" s="131">
        <v>30</v>
      </c>
      <c r="F255" s="162" t="s">
        <v>44</v>
      </c>
      <c r="G255" s="132">
        <v>0</v>
      </c>
      <c r="H255" s="161">
        <f t="shared" si="4"/>
        <v>0</v>
      </c>
      <c r="I255" s="34" t="s">
        <v>9</v>
      </c>
      <c r="J255" s="139" t="s">
        <v>33</v>
      </c>
      <c r="K255" s="175" t="s">
        <v>203</v>
      </c>
      <c r="L255" s="168" t="s">
        <v>497</v>
      </c>
      <c r="M255" s="129"/>
    </row>
    <row r="256" spans="1:13" s="128" customFormat="1" ht="37.5" customHeight="1" x14ac:dyDescent="0.25">
      <c r="A256" s="127">
        <v>166</v>
      </c>
      <c r="B256" s="130" t="s">
        <v>407</v>
      </c>
      <c r="C256" s="162" t="s">
        <v>43</v>
      </c>
      <c r="D256" s="167" t="s">
        <v>32</v>
      </c>
      <c r="E256" s="131">
        <v>30</v>
      </c>
      <c r="F256" s="162" t="s">
        <v>44</v>
      </c>
      <c r="G256" s="132">
        <v>0</v>
      </c>
      <c r="H256" s="161">
        <f t="shared" si="4"/>
        <v>0</v>
      </c>
      <c r="I256" s="34" t="s">
        <v>9</v>
      </c>
      <c r="J256" s="139" t="s">
        <v>33</v>
      </c>
      <c r="K256" s="175" t="s">
        <v>203</v>
      </c>
      <c r="L256" s="168" t="s">
        <v>497</v>
      </c>
      <c r="M256" s="129"/>
    </row>
    <row r="257" spans="1:13" s="128" customFormat="1" ht="37.5" customHeight="1" x14ac:dyDescent="0.25">
      <c r="A257" s="127">
        <v>167</v>
      </c>
      <c r="B257" s="130" t="s">
        <v>408</v>
      </c>
      <c r="C257" s="162" t="s">
        <v>43</v>
      </c>
      <c r="D257" s="167" t="s">
        <v>32</v>
      </c>
      <c r="E257" s="131">
        <v>150</v>
      </c>
      <c r="F257" s="162" t="s">
        <v>44</v>
      </c>
      <c r="G257" s="132">
        <v>0</v>
      </c>
      <c r="H257" s="161">
        <f t="shared" si="4"/>
        <v>0</v>
      </c>
      <c r="I257" s="34" t="s">
        <v>9</v>
      </c>
      <c r="J257" s="139" t="s">
        <v>33</v>
      </c>
      <c r="K257" s="175" t="s">
        <v>203</v>
      </c>
      <c r="L257" s="168" t="s">
        <v>497</v>
      </c>
      <c r="M257" s="129"/>
    </row>
    <row r="258" spans="1:13" s="128" customFormat="1" ht="37.5" customHeight="1" x14ac:dyDescent="0.25">
      <c r="A258" s="127">
        <v>168</v>
      </c>
      <c r="B258" s="130" t="s">
        <v>409</v>
      </c>
      <c r="C258" s="162" t="s">
        <v>43</v>
      </c>
      <c r="D258" s="167" t="s">
        <v>32</v>
      </c>
      <c r="E258" s="131">
        <v>5</v>
      </c>
      <c r="F258" s="162" t="s">
        <v>44</v>
      </c>
      <c r="G258" s="132">
        <v>30365</v>
      </c>
      <c r="H258" s="161">
        <f t="shared" si="4"/>
        <v>151825</v>
      </c>
      <c r="I258" s="34" t="s">
        <v>9</v>
      </c>
      <c r="J258" s="139" t="s">
        <v>33</v>
      </c>
      <c r="K258" s="175" t="s">
        <v>203</v>
      </c>
      <c r="L258" s="168" t="s">
        <v>415</v>
      </c>
      <c r="M258" s="129"/>
    </row>
    <row r="259" spans="1:13" s="128" customFormat="1" ht="37.5" customHeight="1" x14ac:dyDescent="0.25">
      <c r="A259" s="127">
        <v>169</v>
      </c>
      <c r="B259" s="130" t="s">
        <v>410</v>
      </c>
      <c r="C259" s="162" t="s">
        <v>43</v>
      </c>
      <c r="D259" s="167" t="s">
        <v>32</v>
      </c>
      <c r="E259" s="131">
        <v>600</v>
      </c>
      <c r="F259" s="162" t="s">
        <v>154</v>
      </c>
      <c r="G259" s="132">
        <v>3374.33</v>
      </c>
      <c r="H259" s="161">
        <f t="shared" si="4"/>
        <v>2024598</v>
      </c>
      <c r="I259" s="34" t="s">
        <v>9</v>
      </c>
      <c r="J259" s="139" t="s">
        <v>33</v>
      </c>
      <c r="K259" s="175" t="s">
        <v>203</v>
      </c>
      <c r="L259" s="168" t="s">
        <v>415</v>
      </c>
      <c r="M259" s="129"/>
    </row>
    <row r="260" spans="1:13" s="128" customFormat="1" ht="37.5" customHeight="1" x14ac:dyDescent="0.25">
      <c r="A260" s="127">
        <v>170</v>
      </c>
      <c r="B260" s="130" t="s">
        <v>411</v>
      </c>
      <c r="C260" s="162" t="s">
        <v>43</v>
      </c>
      <c r="D260" s="167" t="s">
        <v>32</v>
      </c>
      <c r="E260" s="131">
        <v>1</v>
      </c>
      <c r="F260" s="162" t="s">
        <v>110</v>
      </c>
      <c r="G260" s="132">
        <v>810842.5</v>
      </c>
      <c r="H260" s="161">
        <f t="shared" si="4"/>
        <v>810842.5</v>
      </c>
      <c r="I260" s="34" t="s">
        <v>9</v>
      </c>
      <c r="J260" s="139" t="s">
        <v>33</v>
      </c>
      <c r="K260" s="175" t="s">
        <v>203</v>
      </c>
      <c r="L260" s="168" t="s">
        <v>415</v>
      </c>
      <c r="M260" s="129"/>
    </row>
    <row r="261" spans="1:13" s="128" customFormat="1" ht="37.5" customHeight="1" x14ac:dyDescent="0.25">
      <c r="A261" s="127">
        <v>171</v>
      </c>
      <c r="B261" s="130" t="s">
        <v>412</v>
      </c>
      <c r="C261" s="162" t="s">
        <v>43</v>
      </c>
      <c r="D261" s="167" t="s">
        <v>32</v>
      </c>
      <c r="E261" s="131">
        <v>1</v>
      </c>
      <c r="F261" s="162" t="s">
        <v>110</v>
      </c>
      <c r="G261" s="132">
        <v>125010</v>
      </c>
      <c r="H261" s="161">
        <f t="shared" si="4"/>
        <v>125010</v>
      </c>
      <c r="I261" s="34" t="s">
        <v>9</v>
      </c>
      <c r="J261" s="139" t="s">
        <v>33</v>
      </c>
      <c r="K261" s="175" t="s">
        <v>203</v>
      </c>
      <c r="L261" s="168" t="s">
        <v>415</v>
      </c>
      <c r="M261" s="129"/>
    </row>
    <row r="262" spans="1:13" s="128" customFormat="1" ht="37.5" customHeight="1" x14ac:dyDescent="0.25">
      <c r="A262" s="127">
        <v>172</v>
      </c>
      <c r="B262" s="130" t="s">
        <v>413</v>
      </c>
      <c r="C262" s="162" t="s">
        <v>43</v>
      </c>
      <c r="D262" s="167" t="s">
        <v>32</v>
      </c>
      <c r="E262" s="131">
        <v>1</v>
      </c>
      <c r="F262" s="162" t="s">
        <v>110</v>
      </c>
      <c r="G262" s="132">
        <v>89510</v>
      </c>
      <c r="H262" s="161">
        <f t="shared" si="4"/>
        <v>89510</v>
      </c>
      <c r="I262" s="34" t="s">
        <v>9</v>
      </c>
      <c r="J262" s="139" t="s">
        <v>33</v>
      </c>
      <c r="K262" s="175" t="s">
        <v>203</v>
      </c>
      <c r="L262" s="168" t="s">
        <v>415</v>
      </c>
      <c r="M262" s="129"/>
    </row>
    <row r="263" spans="1:13" s="128" customFormat="1" ht="37.5" customHeight="1" x14ac:dyDescent="0.25">
      <c r="A263" s="127">
        <v>173</v>
      </c>
      <c r="B263" s="130" t="s">
        <v>414</v>
      </c>
      <c r="C263" s="162" t="s">
        <v>43</v>
      </c>
      <c r="D263" s="167" t="s">
        <v>32</v>
      </c>
      <c r="E263" s="131">
        <v>1</v>
      </c>
      <c r="F263" s="162" t="s">
        <v>110</v>
      </c>
      <c r="G263" s="132">
        <v>2487236.2999999998</v>
      </c>
      <c r="H263" s="161">
        <f t="shared" si="4"/>
        <v>2487236.2999999998</v>
      </c>
      <c r="I263" s="34" t="s">
        <v>9</v>
      </c>
      <c r="J263" s="139" t="s">
        <v>33</v>
      </c>
      <c r="K263" s="175" t="s">
        <v>203</v>
      </c>
      <c r="L263" s="168" t="s">
        <v>415</v>
      </c>
      <c r="M263" s="129"/>
    </row>
    <row r="264" spans="1:13" s="128" customFormat="1" ht="37.5" customHeight="1" x14ac:dyDescent="0.25">
      <c r="A264" s="127">
        <v>174</v>
      </c>
      <c r="B264" s="130" t="s">
        <v>419</v>
      </c>
      <c r="C264" s="162" t="s">
        <v>43</v>
      </c>
      <c r="D264" s="167" t="s">
        <v>38</v>
      </c>
      <c r="E264" s="131">
        <v>550</v>
      </c>
      <c r="F264" s="162" t="s">
        <v>420</v>
      </c>
      <c r="G264" s="132">
        <v>358</v>
      </c>
      <c r="H264" s="161">
        <f t="shared" si="4"/>
        <v>196900</v>
      </c>
      <c r="I264" s="34" t="s">
        <v>9</v>
      </c>
      <c r="J264" s="139" t="s">
        <v>33</v>
      </c>
      <c r="K264" s="175" t="s">
        <v>203</v>
      </c>
      <c r="L264" s="168" t="s">
        <v>425</v>
      </c>
      <c r="M264" s="129"/>
    </row>
    <row r="265" spans="1:13" s="128" customFormat="1" ht="37.5" customHeight="1" x14ac:dyDescent="0.25">
      <c r="A265" s="127">
        <v>175</v>
      </c>
      <c r="B265" s="130" t="s">
        <v>421</v>
      </c>
      <c r="C265" s="162" t="s">
        <v>43</v>
      </c>
      <c r="D265" s="167" t="s">
        <v>38</v>
      </c>
      <c r="E265" s="131">
        <v>2850</v>
      </c>
      <c r="F265" s="162" t="s">
        <v>420</v>
      </c>
      <c r="G265" s="132">
        <v>221.67</v>
      </c>
      <c r="H265" s="161">
        <f t="shared" si="4"/>
        <v>631759.5</v>
      </c>
      <c r="I265" s="34" t="s">
        <v>9</v>
      </c>
      <c r="J265" s="139" t="s">
        <v>33</v>
      </c>
      <c r="K265" s="175" t="s">
        <v>203</v>
      </c>
      <c r="L265" s="168" t="s">
        <v>425</v>
      </c>
      <c r="M265" s="129"/>
    </row>
    <row r="266" spans="1:13" s="128" customFormat="1" ht="37.5" customHeight="1" x14ac:dyDescent="0.25">
      <c r="A266" s="127">
        <v>176</v>
      </c>
      <c r="B266" s="130" t="s">
        <v>422</v>
      </c>
      <c r="C266" s="162" t="s">
        <v>43</v>
      </c>
      <c r="D266" s="167" t="s">
        <v>38</v>
      </c>
      <c r="E266" s="131">
        <v>850</v>
      </c>
      <c r="F266" s="162" t="s">
        <v>420</v>
      </c>
      <c r="G266" s="132">
        <v>148.33000000000001</v>
      </c>
      <c r="H266" s="161">
        <f t="shared" si="4"/>
        <v>126080.50000000001</v>
      </c>
      <c r="I266" s="34" t="s">
        <v>9</v>
      </c>
      <c r="J266" s="139" t="s">
        <v>33</v>
      </c>
      <c r="K266" s="175" t="s">
        <v>203</v>
      </c>
      <c r="L266" s="168" t="s">
        <v>425</v>
      </c>
      <c r="M266" s="129"/>
    </row>
    <row r="267" spans="1:13" s="128" customFormat="1" ht="37.5" customHeight="1" x14ac:dyDescent="0.25">
      <c r="A267" s="127">
        <v>177</v>
      </c>
      <c r="B267" s="130" t="s">
        <v>423</v>
      </c>
      <c r="C267" s="162" t="s">
        <v>43</v>
      </c>
      <c r="D267" s="167" t="s">
        <v>38</v>
      </c>
      <c r="E267" s="131">
        <v>3400</v>
      </c>
      <c r="F267" s="162" t="s">
        <v>420</v>
      </c>
      <c r="G267" s="132">
        <v>185</v>
      </c>
      <c r="H267" s="161">
        <f t="shared" si="4"/>
        <v>629000</v>
      </c>
      <c r="I267" s="34" t="s">
        <v>9</v>
      </c>
      <c r="J267" s="139" t="s">
        <v>33</v>
      </c>
      <c r="K267" s="175" t="s">
        <v>203</v>
      </c>
      <c r="L267" s="168" t="s">
        <v>425</v>
      </c>
      <c r="M267" s="129"/>
    </row>
    <row r="268" spans="1:13" s="128" customFormat="1" ht="37.5" customHeight="1" x14ac:dyDescent="0.25">
      <c r="A268" s="127">
        <v>178</v>
      </c>
      <c r="B268" s="130" t="s">
        <v>424</v>
      </c>
      <c r="C268" s="162" t="s">
        <v>43</v>
      </c>
      <c r="D268" s="167" t="s">
        <v>38</v>
      </c>
      <c r="E268" s="131">
        <v>7800</v>
      </c>
      <c r="F268" s="162" t="s">
        <v>420</v>
      </c>
      <c r="G268" s="132">
        <v>180</v>
      </c>
      <c r="H268" s="161">
        <f t="shared" si="4"/>
        <v>1404000</v>
      </c>
      <c r="I268" s="34" t="s">
        <v>9</v>
      </c>
      <c r="J268" s="139" t="s">
        <v>33</v>
      </c>
      <c r="K268" s="175" t="s">
        <v>203</v>
      </c>
      <c r="L268" s="168" t="s">
        <v>425</v>
      </c>
      <c r="M268" s="129"/>
    </row>
    <row r="269" spans="1:13" s="128" customFormat="1" ht="37.5" customHeight="1" x14ac:dyDescent="0.25">
      <c r="A269" s="127">
        <v>179</v>
      </c>
      <c r="B269" s="130" t="s">
        <v>429</v>
      </c>
      <c r="C269" s="162" t="s">
        <v>43</v>
      </c>
      <c r="D269" s="167" t="s">
        <v>106</v>
      </c>
      <c r="E269" s="131">
        <v>980</v>
      </c>
      <c r="F269" s="162" t="s">
        <v>44</v>
      </c>
      <c r="G269" s="132">
        <v>160</v>
      </c>
      <c r="H269" s="161">
        <f t="shared" si="4"/>
        <v>156800</v>
      </c>
      <c r="I269" s="34" t="s">
        <v>9</v>
      </c>
      <c r="J269" s="139" t="s">
        <v>33</v>
      </c>
      <c r="K269" s="175" t="s">
        <v>203</v>
      </c>
      <c r="L269" s="168" t="s">
        <v>430</v>
      </c>
      <c r="M269" s="129"/>
    </row>
    <row r="270" spans="1:13" s="128" customFormat="1" ht="37.5" customHeight="1" x14ac:dyDescent="0.25">
      <c r="A270" s="127">
        <v>180</v>
      </c>
      <c r="B270" s="130" t="s">
        <v>431</v>
      </c>
      <c r="C270" s="162" t="s">
        <v>43</v>
      </c>
      <c r="D270" s="167" t="s">
        <v>106</v>
      </c>
      <c r="E270" s="131">
        <v>20</v>
      </c>
      <c r="F270" s="162" t="s">
        <v>44</v>
      </c>
      <c r="G270" s="132">
        <v>2000</v>
      </c>
      <c r="H270" s="161">
        <f t="shared" si="4"/>
        <v>40000</v>
      </c>
      <c r="I270" s="34" t="s">
        <v>9</v>
      </c>
      <c r="J270" s="139" t="s">
        <v>33</v>
      </c>
      <c r="K270" s="175" t="s">
        <v>203</v>
      </c>
      <c r="L270" s="168" t="s">
        <v>440</v>
      </c>
      <c r="M270" s="129"/>
    </row>
    <row r="271" spans="1:13" s="128" customFormat="1" ht="37.5" customHeight="1" x14ac:dyDescent="0.25">
      <c r="A271" s="127">
        <v>181</v>
      </c>
      <c r="B271" s="130" t="s">
        <v>432</v>
      </c>
      <c r="C271" s="162" t="s">
        <v>43</v>
      </c>
      <c r="D271" s="167" t="s">
        <v>106</v>
      </c>
      <c r="E271" s="131">
        <v>20</v>
      </c>
      <c r="F271" s="162" t="s">
        <v>44</v>
      </c>
      <c r="G271" s="132">
        <v>1000</v>
      </c>
      <c r="H271" s="161">
        <f t="shared" si="4"/>
        <v>20000</v>
      </c>
      <c r="I271" s="34" t="s">
        <v>9</v>
      </c>
      <c r="J271" s="139" t="s">
        <v>33</v>
      </c>
      <c r="K271" s="175" t="s">
        <v>203</v>
      </c>
      <c r="L271" s="168" t="s">
        <v>440</v>
      </c>
      <c r="M271" s="129"/>
    </row>
    <row r="272" spans="1:13" s="128" customFormat="1" ht="37.5" customHeight="1" x14ac:dyDescent="0.25">
      <c r="A272" s="127">
        <v>182</v>
      </c>
      <c r="B272" s="130" t="s">
        <v>433</v>
      </c>
      <c r="C272" s="162" t="s">
        <v>43</v>
      </c>
      <c r="D272" s="167" t="s">
        <v>106</v>
      </c>
      <c r="E272" s="131">
        <v>100</v>
      </c>
      <c r="F272" s="162" t="s">
        <v>434</v>
      </c>
      <c r="G272" s="132">
        <v>700</v>
      </c>
      <c r="H272" s="161">
        <f t="shared" si="4"/>
        <v>70000</v>
      </c>
      <c r="I272" s="34" t="s">
        <v>9</v>
      </c>
      <c r="J272" s="139" t="s">
        <v>33</v>
      </c>
      <c r="K272" s="175" t="s">
        <v>203</v>
      </c>
      <c r="L272" s="168" t="s">
        <v>440</v>
      </c>
      <c r="M272" s="129"/>
    </row>
    <row r="273" spans="1:13" s="128" customFormat="1" ht="37.5" customHeight="1" x14ac:dyDescent="0.25">
      <c r="A273" s="127">
        <v>183</v>
      </c>
      <c r="B273" s="130" t="s">
        <v>435</v>
      </c>
      <c r="C273" s="162" t="s">
        <v>43</v>
      </c>
      <c r="D273" s="167" t="s">
        <v>106</v>
      </c>
      <c r="E273" s="131">
        <v>45</v>
      </c>
      <c r="F273" s="162" t="s">
        <v>44</v>
      </c>
      <c r="G273" s="132">
        <v>4000</v>
      </c>
      <c r="H273" s="161">
        <f t="shared" si="4"/>
        <v>180000</v>
      </c>
      <c r="I273" s="34" t="s">
        <v>9</v>
      </c>
      <c r="J273" s="139" t="s">
        <v>33</v>
      </c>
      <c r="K273" s="175" t="s">
        <v>203</v>
      </c>
      <c r="L273" s="168" t="s">
        <v>440</v>
      </c>
      <c r="M273" s="129"/>
    </row>
    <row r="274" spans="1:13" s="128" customFormat="1" ht="37.5" customHeight="1" x14ac:dyDescent="0.25">
      <c r="A274" s="127">
        <v>184</v>
      </c>
      <c r="B274" s="130" t="s">
        <v>436</v>
      </c>
      <c r="C274" s="162" t="s">
        <v>43</v>
      </c>
      <c r="D274" s="167" t="s">
        <v>106</v>
      </c>
      <c r="E274" s="131">
        <v>40</v>
      </c>
      <c r="F274" s="162" t="s">
        <v>44</v>
      </c>
      <c r="G274" s="132">
        <v>4000</v>
      </c>
      <c r="H274" s="161">
        <f t="shared" si="4"/>
        <v>160000</v>
      </c>
      <c r="I274" s="34" t="s">
        <v>9</v>
      </c>
      <c r="J274" s="139" t="s">
        <v>33</v>
      </c>
      <c r="K274" s="175" t="s">
        <v>203</v>
      </c>
      <c r="L274" s="168" t="s">
        <v>440</v>
      </c>
      <c r="M274" s="129"/>
    </row>
    <row r="275" spans="1:13" s="128" customFormat="1" ht="37.5" customHeight="1" x14ac:dyDescent="0.25">
      <c r="A275" s="127">
        <v>185</v>
      </c>
      <c r="B275" s="130" t="s">
        <v>437</v>
      </c>
      <c r="C275" s="162" t="s">
        <v>43</v>
      </c>
      <c r="D275" s="167" t="s">
        <v>106</v>
      </c>
      <c r="E275" s="131">
        <v>2000</v>
      </c>
      <c r="F275" s="162" t="s">
        <v>44</v>
      </c>
      <c r="G275" s="132">
        <v>200</v>
      </c>
      <c r="H275" s="161">
        <f t="shared" si="4"/>
        <v>400000</v>
      </c>
      <c r="I275" s="34" t="s">
        <v>9</v>
      </c>
      <c r="J275" s="139" t="s">
        <v>33</v>
      </c>
      <c r="K275" s="175" t="s">
        <v>203</v>
      </c>
      <c r="L275" s="168" t="s">
        <v>440</v>
      </c>
      <c r="M275" s="129"/>
    </row>
    <row r="276" spans="1:13" s="128" customFormat="1" ht="37.5" customHeight="1" x14ac:dyDescent="0.25">
      <c r="A276" s="127">
        <v>186</v>
      </c>
      <c r="B276" s="130" t="s">
        <v>438</v>
      </c>
      <c r="C276" s="162" t="s">
        <v>43</v>
      </c>
      <c r="D276" s="167" t="s">
        <v>106</v>
      </c>
      <c r="E276" s="131">
        <v>10</v>
      </c>
      <c r="F276" s="162" t="s">
        <v>207</v>
      </c>
      <c r="G276" s="132">
        <v>3000</v>
      </c>
      <c r="H276" s="161">
        <f t="shared" si="4"/>
        <v>30000</v>
      </c>
      <c r="I276" s="34" t="s">
        <v>9</v>
      </c>
      <c r="J276" s="139" t="s">
        <v>33</v>
      </c>
      <c r="K276" s="175" t="s">
        <v>203</v>
      </c>
      <c r="L276" s="168" t="s">
        <v>440</v>
      </c>
      <c r="M276" s="129"/>
    </row>
    <row r="277" spans="1:13" s="128" customFormat="1" ht="37.5" customHeight="1" x14ac:dyDescent="0.25">
      <c r="A277" s="127">
        <v>187</v>
      </c>
      <c r="B277" s="130" t="s">
        <v>439</v>
      </c>
      <c r="C277" s="162" t="s">
        <v>43</v>
      </c>
      <c r="D277" s="167" t="s">
        <v>106</v>
      </c>
      <c r="E277" s="131">
        <v>10</v>
      </c>
      <c r="F277" s="162" t="s">
        <v>207</v>
      </c>
      <c r="G277" s="132">
        <v>20000</v>
      </c>
      <c r="H277" s="161">
        <f>E277*G277</f>
        <v>200000</v>
      </c>
      <c r="I277" s="34" t="s">
        <v>9</v>
      </c>
      <c r="J277" s="139" t="s">
        <v>33</v>
      </c>
      <c r="K277" s="175" t="s">
        <v>203</v>
      </c>
      <c r="L277" s="168" t="s">
        <v>440</v>
      </c>
      <c r="M277" s="129"/>
    </row>
    <row r="278" spans="1:13" s="128" customFormat="1" ht="37.5" customHeight="1" x14ac:dyDescent="0.25">
      <c r="A278" s="127">
        <v>188</v>
      </c>
      <c r="B278" s="130" t="s">
        <v>445</v>
      </c>
      <c r="C278" s="162" t="s">
        <v>43</v>
      </c>
      <c r="D278" s="167" t="s">
        <v>106</v>
      </c>
      <c r="E278" s="131">
        <v>110.00000000000001</v>
      </c>
      <c r="F278" s="162" t="s">
        <v>44</v>
      </c>
      <c r="G278" s="132">
        <v>0</v>
      </c>
      <c r="H278" s="161">
        <f t="shared" ref="H278:H348" si="5">E278*G278</f>
        <v>0</v>
      </c>
      <c r="I278" s="34" t="s">
        <v>9</v>
      </c>
      <c r="J278" s="139" t="s">
        <v>33</v>
      </c>
      <c r="K278" s="175" t="s">
        <v>456</v>
      </c>
      <c r="L278" s="168" t="s">
        <v>526</v>
      </c>
      <c r="M278" s="129"/>
    </row>
    <row r="279" spans="1:13" s="128" customFormat="1" ht="37.5" customHeight="1" x14ac:dyDescent="0.25">
      <c r="A279" s="127">
        <v>189</v>
      </c>
      <c r="B279" s="130" t="s">
        <v>446</v>
      </c>
      <c r="C279" s="162" t="s">
        <v>43</v>
      </c>
      <c r="D279" s="167" t="s">
        <v>106</v>
      </c>
      <c r="E279" s="131">
        <v>55.000000000000007</v>
      </c>
      <c r="F279" s="162" t="s">
        <v>44</v>
      </c>
      <c r="G279" s="132">
        <v>0</v>
      </c>
      <c r="H279" s="161">
        <f t="shared" si="5"/>
        <v>0</v>
      </c>
      <c r="I279" s="34" t="s">
        <v>9</v>
      </c>
      <c r="J279" s="139" t="s">
        <v>33</v>
      </c>
      <c r="K279" s="175" t="s">
        <v>456</v>
      </c>
      <c r="L279" s="168" t="s">
        <v>526</v>
      </c>
      <c r="M279" s="129"/>
    </row>
    <row r="280" spans="1:13" s="128" customFormat="1" ht="37.5" customHeight="1" x14ac:dyDescent="0.25">
      <c r="A280" s="127">
        <v>190</v>
      </c>
      <c r="B280" s="130" t="s">
        <v>447</v>
      </c>
      <c r="C280" s="162" t="s">
        <v>43</v>
      </c>
      <c r="D280" s="167" t="s">
        <v>106</v>
      </c>
      <c r="E280" s="131">
        <v>55.000000000000007</v>
      </c>
      <c r="F280" s="162" t="s">
        <v>44</v>
      </c>
      <c r="G280" s="132">
        <v>0</v>
      </c>
      <c r="H280" s="161">
        <f t="shared" si="5"/>
        <v>0</v>
      </c>
      <c r="I280" s="34" t="s">
        <v>9</v>
      </c>
      <c r="J280" s="139" t="s">
        <v>33</v>
      </c>
      <c r="K280" s="175" t="s">
        <v>456</v>
      </c>
      <c r="L280" s="168" t="s">
        <v>526</v>
      </c>
      <c r="M280" s="129"/>
    </row>
    <row r="281" spans="1:13" s="128" customFormat="1" ht="37.5" customHeight="1" x14ac:dyDescent="0.25">
      <c r="A281" s="127">
        <v>191</v>
      </c>
      <c r="B281" s="130" t="s">
        <v>448</v>
      </c>
      <c r="C281" s="162" t="s">
        <v>43</v>
      </c>
      <c r="D281" s="167" t="s">
        <v>106</v>
      </c>
      <c r="E281" s="131">
        <v>10</v>
      </c>
      <c r="F281" s="162" t="s">
        <v>44</v>
      </c>
      <c r="G281" s="132">
        <v>0</v>
      </c>
      <c r="H281" s="161">
        <f t="shared" si="5"/>
        <v>0</v>
      </c>
      <c r="I281" s="34" t="s">
        <v>9</v>
      </c>
      <c r="J281" s="139" t="s">
        <v>33</v>
      </c>
      <c r="K281" s="175" t="s">
        <v>456</v>
      </c>
      <c r="L281" s="168" t="s">
        <v>526</v>
      </c>
      <c r="M281" s="129"/>
    </row>
    <row r="282" spans="1:13" s="128" customFormat="1" ht="37.5" customHeight="1" x14ac:dyDescent="0.25">
      <c r="A282" s="127">
        <v>192</v>
      </c>
      <c r="B282" s="130" t="s">
        <v>449</v>
      </c>
      <c r="C282" s="162" t="s">
        <v>43</v>
      </c>
      <c r="D282" s="167" t="s">
        <v>106</v>
      </c>
      <c r="E282" s="131">
        <v>33</v>
      </c>
      <c r="F282" s="162" t="s">
        <v>44</v>
      </c>
      <c r="G282" s="132">
        <v>0</v>
      </c>
      <c r="H282" s="161">
        <f t="shared" si="5"/>
        <v>0</v>
      </c>
      <c r="I282" s="34" t="s">
        <v>9</v>
      </c>
      <c r="J282" s="139" t="s">
        <v>33</v>
      </c>
      <c r="K282" s="175" t="s">
        <v>456</v>
      </c>
      <c r="L282" s="168" t="s">
        <v>526</v>
      </c>
      <c r="M282" s="129"/>
    </row>
    <row r="283" spans="1:13" s="128" customFormat="1" ht="37.5" customHeight="1" x14ac:dyDescent="0.25">
      <c r="A283" s="127">
        <v>193</v>
      </c>
      <c r="B283" s="130" t="s">
        <v>450</v>
      </c>
      <c r="C283" s="162" t="s">
        <v>43</v>
      </c>
      <c r="D283" s="167" t="s">
        <v>106</v>
      </c>
      <c r="E283" s="131">
        <v>44</v>
      </c>
      <c r="F283" s="162" t="s">
        <v>44</v>
      </c>
      <c r="G283" s="132">
        <v>0</v>
      </c>
      <c r="H283" s="161">
        <f t="shared" si="5"/>
        <v>0</v>
      </c>
      <c r="I283" s="34" t="s">
        <v>9</v>
      </c>
      <c r="J283" s="139" t="s">
        <v>33</v>
      </c>
      <c r="K283" s="175" t="s">
        <v>456</v>
      </c>
      <c r="L283" s="168" t="s">
        <v>526</v>
      </c>
      <c r="M283" s="129"/>
    </row>
    <row r="284" spans="1:13" s="128" customFormat="1" ht="37.5" customHeight="1" x14ac:dyDescent="0.25">
      <c r="A284" s="127">
        <v>194</v>
      </c>
      <c r="B284" s="130" t="s">
        <v>451</v>
      </c>
      <c r="C284" s="162" t="s">
        <v>43</v>
      </c>
      <c r="D284" s="167" t="s">
        <v>106</v>
      </c>
      <c r="E284" s="131">
        <v>1100</v>
      </c>
      <c r="F284" s="162" t="s">
        <v>452</v>
      </c>
      <c r="G284" s="132">
        <v>0</v>
      </c>
      <c r="H284" s="161">
        <f t="shared" si="5"/>
        <v>0</v>
      </c>
      <c r="I284" s="34" t="s">
        <v>9</v>
      </c>
      <c r="J284" s="139" t="s">
        <v>33</v>
      </c>
      <c r="K284" s="175" t="s">
        <v>456</v>
      </c>
      <c r="L284" s="168" t="s">
        <v>526</v>
      </c>
      <c r="M284" s="129"/>
    </row>
    <row r="285" spans="1:13" s="128" customFormat="1" ht="37.5" customHeight="1" x14ac:dyDescent="0.25">
      <c r="A285" s="127">
        <v>195</v>
      </c>
      <c r="B285" s="130" t="s">
        <v>453</v>
      </c>
      <c r="C285" s="162" t="s">
        <v>43</v>
      </c>
      <c r="D285" s="167" t="s">
        <v>106</v>
      </c>
      <c r="E285" s="131">
        <v>11</v>
      </c>
      <c r="F285" s="162" t="s">
        <v>44</v>
      </c>
      <c r="G285" s="132">
        <v>0</v>
      </c>
      <c r="H285" s="161">
        <f t="shared" si="5"/>
        <v>0</v>
      </c>
      <c r="I285" s="34" t="s">
        <v>9</v>
      </c>
      <c r="J285" s="139" t="s">
        <v>33</v>
      </c>
      <c r="K285" s="175" t="s">
        <v>456</v>
      </c>
      <c r="L285" s="168" t="s">
        <v>526</v>
      </c>
      <c r="M285" s="129"/>
    </row>
    <row r="286" spans="1:13" s="128" customFormat="1" ht="37.5" customHeight="1" x14ac:dyDescent="0.25">
      <c r="A286" s="127">
        <v>196</v>
      </c>
      <c r="B286" s="130" t="s">
        <v>454</v>
      </c>
      <c r="C286" s="162" t="s">
        <v>43</v>
      </c>
      <c r="D286" s="167" t="s">
        <v>106</v>
      </c>
      <c r="E286" s="131">
        <v>22</v>
      </c>
      <c r="F286" s="162" t="s">
        <v>44</v>
      </c>
      <c r="G286" s="132">
        <v>0</v>
      </c>
      <c r="H286" s="161">
        <f t="shared" si="5"/>
        <v>0</v>
      </c>
      <c r="I286" s="34" t="s">
        <v>9</v>
      </c>
      <c r="J286" s="139" t="s">
        <v>33</v>
      </c>
      <c r="K286" s="175" t="s">
        <v>456</v>
      </c>
      <c r="L286" s="168" t="s">
        <v>526</v>
      </c>
      <c r="M286" s="129"/>
    </row>
    <row r="287" spans="1:13" s="128" customFormat="1" ht="37.5" customHeight="1" x14ac:dyDescent="0.25">
      <c r="A287" s="127">
        <v>197</v>
      </c>
      <c r="B287" s="130" t="s">
        <v>455</v>
      </c>
      <c r="C287" s="162" t="s">
        <v>43</v>
      </c>
      <c r="D287" s="167" t="s">
        <v>106</v>
      </c>
      <c r="E287" s="131">
        <v>22</v>
      </c>
      <c r="F287" s="162" t="s">
        <v>44</v>
      </c>
      <c r="G287" s="132">
        <v>0</v>
      </c>
      <c r="H287" s="161">
        <f t="shared" si="5"/>
        <v>0</v>
      </c>
      <c r="I287" s="34" t="s">
        <v>9</v>
      </c>
      <c r="J287" s="139" t="s">
        <v>33</v>
      </c>
      <c r="K287" s="175" t="s">
        <v>456</v>
      </c>
      <c r="L287" s="168" t="s">
        <v>526</v>
      </c>
      <c r="M287" s="129"/>
    </row>
    <row r="288" spans="1:13" s="128" customFormat="1" ht="37.5" customHeight="1" x14ac:dyDescent="0.25">
      <c r="A288" s="127">
        <v>198</v>
      </c>
      <c r="B288" s="130" t="s">
        <v>466</v>
      </c>
      <c r="C288" s="162" t="s">
        <v>43</v>
      </c>
      <c r="D288" s="167" t="s">
        <v>106</v>
      </c>
      <c r="E288" s="131">
        <v>299</v>
      </c>
      <c r="F288" s="162" t="s">
        <v>44</v>
      </c>
      <c r="G288" s="132">
        <v>13797.62</v>
      </c>
      <c r="H288" s="161">
        <f t="shared" si="5"/>
        <v>4125488.3800000004</v>
      </c>
      <c r="I288" s="34" t="s">
        <v>9</v>
      </c>
      <c r="J288" s="139" t="s">
        <v>33</v>
      </c>
      <c r="K288" s="175" t="s">
        <v>456</v>
      </c>
      <c r="L288" s="168" t="s">
        <v>467</v>
      </c>
      <c r="M288" s="129"/>
    </row>
    <row r="289" spans="1:13" s="128" customFormat="1" ht="37.5" customHeight="1" x14ac:dyDescent="0.25">
      <c r="A289" s="127">
        <v>199</v>
      </c>
      <c r="B289" s="130" t="s">
        <v>468</v>
      </c>
      <c r="C289" s="162" t="s">
        <v>458</v>
      </c>
      <c r="D289" s="167" t="s">
        <v>106</v>
      </c>
      <c r="E289" s="131">
        <v>1</v>
      </c>
      <c r="F289" s="162" t="s">
        <v>110</v>
      </c>
      <c r="G289" s="132">
        <v>20348780</v>
      </c>
      <c r="H289" s="161">
        <f t="shared" si="5"/>
        <v>20348780</v>
      </c>
      <c r="I289" s="34" t="s">
        <v>9</v>
      </c>
      <c r="J289" s="139" t="s">
        <v>33</v>
      </c>
      <c r="K289" s="175" t="s">
        <v>456</v>
      </c>
      <c r="L289" s="168" t="s">
        <v>469</v>
      </c>
      <c r="M289" s="129"/>
    </row>
    <row r="290" spans="1:13" s="128" customFormat="1" ht="37.5" customHeight="1" x14ac:dyDescent="0.25">
      <c r="A290" s="127">
        <v>200</v>
      </c>
      <c r="B290" s="130" t="s">
        <v>480</v>
      </c>
      <c r="C290" s="162" t="s">
        <v>43</v>
      </c>
      <c r="D290" s="167" t="s">
        <v>106</v>
      </c>
      <c r="E290" s="131">
        <v>1100</v>
      </c>
      <c r="F290" s="162" t="s">
        <v>44</v>
      </c>
      <c r="G290" s="132">
        <v>852.5</v>
      </c>
      <c r="H290" s="161">
        <f t="shared" si="5"/>
        <v>937750</v>
      </c>
      <c r="I290" s="34" t="s">
        <v>9</v>
      </c>
      <c r="J290" s="139" t="s">
        <v>33</v>
      </c>
      <c r="K290" s="175" t="s">
        <v>456</v>
      </c>
      <c r="L290" s="168" t="s">
        <v>489</v>
      </c>
      <c r="M290" s="129"/>
    </row>
    <row r="291" spans="1:13" s="128" customFormat="1" ht="37.5" customHeight="1" x14ac:dyDescent="0.25">
      <c r="A291" s="127">
        <v>201</v>
      </c>
      <c r="B291" s="130" t="s">
        <v>481</v>
      </c>
      <c r="C291" s="162" t="s">
        <v>43</v>
      </c>
      <c r="D291" s="167" t="s">
        <v>106</v>
      </c>
      <c r="E291" s="131">
        <v>110</v>
      </c>
      <c r="F291" s="162" t="s">
        <v>134</v>
      </c>
      <c r="G291" s="132">
        <v>12460</v>
      </c>
      <c r="H291" s="161">
        <f t="shared" si="5"/>
        <v>1370600</v>
      </c>
      <c r="I291" s="34" t="s">
        <v>9</v>
      </c>
      <c r="J291" s="139" t="s">
        <v>33</v>
      </c>
      <c r="K291" s="175" t="s">
        <v>456</v>
      </c>
      <c r="L291" s="168" t="s">
        <v>489</v>
      </c>
      <c r="M291" s="129"/>
    </row>
    <row r="292" spans="1:13" s="128" customFormat="1" ht="37.5" customHeight="1" x14ac:dyDescent="0.25">
      <c r="A292" s="127">
        <v>202</v>
      </c>
      <c r="B292" s="130" t="s">
        <v>482</v>
      </c>
      <c r="C292" s="162" t="s">
        <v>43</v>
      </c>
      <c r="D292" s="167" t="s">
        <v>106</v>
      </c>
      <c r="E292" s="131">
        <v>4</v>
      </c>
      <c r="F292" s="162" t="s">
        <v>44</v>
      </c>
      <c r="G292" s="132">
        <v>11100</v>
      </c>
      <c r="H292" s="161">
        <f t="shared" si="5"/>
        <v>44400</v>
      </c>
      <c r="I292" s="34" t="s">
        <v>9</v>
      </c>
      <c r="J292" s="139" t="s">
        <v>33</v>
      </c>
      <c r="K292" s="175" t="s">
        <v>456</v>
      </c>
      <c r="L292" s="168" t="s">
        <v>489</v>
      </c>
      <c r="M292" s="129"/>
    </row>
    <row r="293" spans="1:13" s="128" customFormat="1" ht="37.5" customHeight="1" x14ac:dyDescent="0.25">
      <c r="A293" s="127">
        <v>203</v>
      </c>
      <c r="B293" s="130" t="s">
        <v>483</v>
      </c>
      <c r="C293" s="162" t="s">
        <v>43</v>
      </c>
      <c r="D293" s="167" t="s">
        <v>106</v>
      </c>
      <c r="E293" s="131">
        <v>3</v>
      </c>
      <c r="F293" s="162" t="s">
        <v>44</v>
      </c>
      <c r="G293" s="132">
        <v>30290</v>
      </c>
      <c r="H293" s="161">
        <f t="shared" si="5"/>
        <v>90870</v>
      </c>
      <c r="I293" s="34" t="s">
        <v>9</v>
      </c>
      <c r="J293" s="139" t="s">
        <v>33</v>
      </c>
      <c r="K293" s="175" t="s">
        <v>456</v>
      </c>
      <c r="L293" s="168" t="s">
        <v>489</v>
      </c>
      <c r="M293" s="129"/>
    </row>
    <row r="294" spans="1:13" s="128" customFormat="1" ht="37.5" customHeight="1" x14ac:dyDescent="0.25">
      <c r="A294" s="127">
        <v>204</v>
      </c>
      <c r="B294" s="130" t="s">
        <v>484</v>
      </c>
      <c r="C294" s="162" t="s">
        <v>43</v>
      </c>
      <c r="D294" s="167" t="s">
        <v>106</v>
      </c>
      <c r="E294" s="131">
        <v>10</v>
      </c>
      <c r="F294" s="162" t="s">
        <v>44</v>
      </c>
      <c r="G294" s="132">
        <v>2480</v>
      </c>
      <c r="H294" s="161">
        <f t="shared" si="5"/>
        <v>24800</v>
      </c>
      <c r="I294" s="34" t="s">
        <v>9</v>
      </c>
      <c r="J294" s="139" t="s">
        <v>33</v>
      </c>
      <c r="K294" s="175" t="s">
        <v>456</v>
      </c>
      <c r="L294" s="168" t="s">
        <v>489</v>
      </c>
      <c r="M294" s="129"/>
    </row>
    <row r="295" spans="1:13" s="128" customFormat="1" ht="37.5" customHeight="1" x14ac:dyDescent="0.25">
      <c r="A295" s="127">
        <v>205</v>
      </c>
      <c r="B295" s="130" t="s">
        <v>485</v>
      </c>
      <c r="C295" s="162" t="s">
        <v>43</v>
      </c>
      <c r="D295" s="167" t="s">
        <v>106</v>
      </c>
      <c r="E295" s="131">
        <v>10</v>
      </c>
      <c r="F295" s="162" t="s">
        <v>44</v>
      </c>
      <c r="G295" s="132">
        <v>14880.5</v>
      </c>
      <c r="H295" s="161">
        <f t="shared" si="5"/>
        <v>148805</v>
      </c>
      <c r="I295" s="34" t="s">
        <v>9</v>
      </c>
      <c r="J295" s="139" t="s">
        <v>33</v>
      </c>
      <c r="K295" s="175" t="s">
        <v>456</v>
      </c>
      <c r="L295" s="168" t="s">
        <v>489</v>
      </c>
      <c r="M295" s="129"/>
    </row>
    <row r="296" spans="1:13" s="128" customFormat="1" ht="37.5" customHeight="1" x14ac:dyDescent="0.25">
      <c r="A296" s="127">
        <v>206</v>
      </c>
      <c r="B296" s="130" t="s">
        <v>486</v>
      </c>
      <c r="C296" s="162" t="s">
        <v>43</v>
      </c>
      <c r="D296" s="167" t="s">
        <v>106</v>
      </c>
      <c r="E296" s="131">
        <v>10</v>
      </c>
      <c r="F296" s="162" t="s">
        <v>44</v>
      </c>
      <c r="G296" s="132">
        <v>12814</v>
      </c>
      <c r="H296" s="161">
        <f t="shared" si="5"/>
        <v>128140</v>
      </c>
      <c r="I296" s="34" t="s">
        <v>9</v>
      </c>
      <c r="J296" s="139" t="s">
        <v>33</v>
      </c>
      <c r="K296" s="175" t="s">
        <v>456</v>
      </c>
      <c r="L296" s="168" t="s">
        <v>489</v>
      </c>
      <c r="M296" s="129"/>
    </row>
    <row r="297" spans="1:13" s="128" customFormat="1" ht="37.5" customHeight="1" x14ac:dyDescent="0.25">
      <c r="A297" s="127">
        <v>207</v>
      </c>
      <c r="B297" s="130" t="s">
        <v>487</v>
      </c>
      <c r="C297" s="162" t="s">
        <v>43</v>
      </c>
      <c r="D297" s="167" t="s">
        <v>106</v>
      </c>
      <c r="E297" s="131">
        <v>2</v>
      </c>
      <c r="F297" s="162" t="s">
        <v>44</v>
      </c>
      <c r="G297" s="132">
        <v>68315</v>
      </c>
      <c r="H297" s="161">
        <f t="shared" si="5"/>
        <v>136630</v>
      </c>
      <c r="I297" s="34" t="s">
        <v>9</v>
      </c>
      <c r="J297" s="139" t="s">
        <v>33</v>
      </c>
      <c r="K297" s="175" t="s">
        <v>456</v>
      </c>
      <c r="L297" s="168" t="s">
        <v>489</v>
      </c>
      <c r="M297" s="129"/>
    </row>
    <row r="298" spans="1:13" s="128" customFormat="1" ht="37.5" customHeight="1" x14ac:dyDescent="0.25">
      <c r="A298" s="127">
        <v>208</v>
      </c>
      <c r="B298" s="130" t="s">
        <v>488</v>
      </c>
      <c r="C298" s="162" t="s">
        <v>43</v>
      </c>
      <c r="D298" s="167" t="s">
        <v>106</v>
      </c>
      <c r="E298" s="131">
        <v>10</v>
      </c>
      <c r="F298" s="162" t="s">
        <v>44</v>
      </c>
      <c r="G298" s="132">
        <v>3615</v>
      </c>
      <c r="H298" s="161">
        <f t="shared" si="5"/>
        <v>36150</v>
      </c>
      <c r="I298" s="34" t="s">
        <v>9</v>
      </c>
      <c r="J298" s="139" t="s">
        <v>33</v>
      </c>
      <c r="K298" s="175" t="s">
        <v>456</v>
      </c>
      <c r="L298" s="168" t="s">
        <v>489</v>
      </c>
      <c r="M298" s="129"/>
    </row>
    <row r="299" spans="1:13" s="128" customFormat="1" ht="37.5" customHeight="1" x14ac:dyDescent="0.25">
      <c r="A299" s="127">
        <v>209</v>
      </c>
      <c r="B299" s="130" t="s">
        <v>490</v>
      </c>
      <c r="C299" s="162" t="s">
        <v>43</v>
      </c>
      <c r="D299" s="167" t="s">
        <v>38</v>
      </c>
      <c r="E299" s="131">
        <v>9</v>
      </c>
      <c r="F299" s="162" t="s">
        <v>44</v>
      </c>
      <c r="G299" s="180">
        <v>110087.95</v>
      </c>
      <c r="H299" s="161">
        <f t="shared" si="5"/>
        <v>990791.54999999993</v>
      </c>
      <c r="I299" s="34" t="s">
        <v>9</v>
      </c>
      <c r="J299" s="139" t="s">
        <v>33</v>
      </c>
      <c r="K299" s="175" t="s">
        <v>456</v>
      </c>
      <c r="L299" s="168" t="s">
        <v>496</v>
      </c>
      <c r="M299" s="129"/>
    </row>
    <row r="300" spans="1:13" s="128" customFormat="1" ht="37.5" customHeight="1" x14ac:dyDescent="0.25">
      <c r="A300" s="127">
        <v>210</v>
      </c>
      <c r="B300" s="130" t="s">
        <v>491</v>
      </c>
      <c r="C300" s="162" t="s">
        <v>43</v>
      </c>
      <c r="D300" s="167" t="s">
        <v>38</v>
      </c>
      <c r="E300" s="131">
        <v>5</v>
      </c>
      <c r="F300" s="162" t="s">
        <v>44</v>
      </c>
      <c r="G300" s="180">
        <v>175449.55</v>
      </c>
      <c r="H300" s="161">
        <f t="shared" si="5"/>
        <v>877247.75</v>
      </c>
      <c r="I300" s="34" t="s">
        <v>9</v>
      </c>
      <c r="J300" s="139" t="s">
        <v>33</v>
      </c>
      <c r="K300" s="175" t="s">
        <v>456</v>
      </c>
      <c r="L300" s="168" t="s">
        <v>496</v>
      </c>
      <c r="M300" s="129"/>
    </row>
    <row r="301" spans="1:13" s="128" customFormat="1" ht="37.5" customHeight="1" x14ac:dyDescent="0.25">
      <c r="A301" s="127">
        <v>211</v>
      </c>
      <c r="B301" s="130" t="s">
        <v>492</v>
      </c>
      <c r="C301" s="162" t="s">
        <v>43</v>
      </c>
      <c r="D301" s="167" t="s">
        <v>38</v>
      </c>
      <c r="E301" s="131">
        <v>4</v>
      </c>
      <c r="F301" s="162" t="s">
        <v>44</v>
      </c>
      <c r="G301" s="180">
        <v>80378.720000000001</v>
      </c>
      <c r="H301" s="161">
        <f t="shared" si="5"/>
        <v>321514.88</v>
      </c>
      <c r="I301" s="34" t="s">
        <v>9</v>
      </c>
      <c r="J301" s="139" t="s">
        <v>33</v>
      </c>
      <c r="K301" s="175" t="s">
        <v>456</v>
      </c>
      <c r="L301" s="168" t="s">
        <v>496</v>
      </c>
      <c r="M301" s="129"/>
    </row>
    <row r="302" spans="1:13" s="128" customFormat="1" ht="37.5" customHeight="1" x14ac:dyDescent="0.25">
      <c r="A302" s="127">
        <v>212</v>
      </c>
      <c r="B302" s="130" t="s">
        <v>493</v>
      </c>
      <c r="C302" s="162" t="s">
        <v>43</v>
      </c>
      <c r="D302" s="167" t="s">
        <v>38</v>
      </c>
      <c r="E302" s="131">
        <v>4</v>
      </c>
      <c r="F302" s="162" t="s">
        <v>44</v>
      </c>
      <c r="G302" s="180">
        <v>81257.87</v>
      </c>
      <c r="H302" s="161">
        <f t="shared" si="5"/>
        <v>325031.48</v>
      </c>
      <c r="I302" s="34" t="s">
        <v>9</v>
      </c>
      <c r="J302" s="139" t="s">
        <v>33</v>
      </c>
      <c r="K302" s="175" t="s">
        <v>456</v>
      </c>
      <c r="L302" s="168" t="s">
        <v>496</v>
      </c>
      <c r="M302" s="129"/>
    </row>
    <row r="303" spans="1:13" s="128" customFormat="1" ht="37.5" customHeight="1" x14ac:dyDescent="0.25">
      <c r="A303" s="127">
        <v>213</v>
      </c>
      <c r="B303" s="130" t="s">
        <v>494</v>
      </c>
      <c r="C303" s="162" t="s">
        <v>43</v>
      </c>
      <c r="D303" s="167" t="s">
        <v>38</v>
      </c>
      <c r="E303" s="131">
        <v>4</v>
      </c>
      <c r="F303" s="162" t="s">
        <v>44</v>
      </c>
      <c r="G303" s="180">
        <v>66424.34</v>
      </c>
      <c r="H303" s="161">
        <f t="shared" si="5"/>
        <v>265697.36</v>
      </c>
      <c r="I303" s="34" t="s">
        <v>9</v>
      </c>
      <c r="J303" s="139" t="s">
        <v>33</v>
      </c>
      <c r="K303" s="175" t="s">
        <v>456</v>
      </c>
      <c r="L303" s="168" t="s">
        <v>496</v>
      </c>
      <c r="M303" s="129"/>
    </row>
    <row r="304" spans="1:13" s="128" customFormat="1" ht="37.5" customHeight="1" x14ac:dyDescent="0.25">
      <c r="A304" s="127">
        <v>214</v>
      </c>
      <c r="B304" s="130" t="s">
        <v>495</v>
      </c>
      <c r="C304" s="162" t="s">
        <v>43</v>
      </c>
      <c r="D304" s="167" t="s">
        <v>38</v>
      </c>
      <c r="E304" s="131">
        <v>1</v>
      </c>
      <c r="F304" s="162" t="s">
        <v>284</v>
      </c>
      <c r="G304" s="180">
        <v>126506.77</v>
      </c>
      <c r="H304" s="161">
        <f t="shared" si="5"/>
        <v>126506.77</v>
      </c>
      <c r="I304" s="34" t="s">
        <v>9</v>
      </c>
      <c r="J304" s="139" t="s">
        <v>33</v>
      </c>
      <c r="K304" s="175" t="s">
        <v>456</v>
      </c>
      <c r="L304" s="168" t="s">
        <v>496</v>
      </c>
      <c r="M304" s="129"/>
    </row>
    <row r="305" spans="1:13" s="128" customFormat="1" ht="37.5" customHeight="1" x14ac:dyDescent="0.25">
      <c r="A305" s="127">
        <v>215</v>
      </c>
      <c r="B305" s="130" t="s">
        <v>501</v>
      </c>
      <c r="C305" s="162" t="s">
        <v>458</v>
      </c>
      <c r="D305" s="167" t="s">
        <v>38</v>
      </c>
      <c r="E305" s="131">
        <v>1</v>
      </c>
      <c r="F305" s="162" t="s">
        <v>110</v>
      </c>
      <c r="G305" s="181">
        <v>8782200</v>
      </c>
      <c r="H305" s="161">
        <f t="shared" si="5"/>
        <v>8782200</v>
      </c>
      <c r="I305" s="34" t="s">
        <v>9</v>
      </c>
      <c r="J305" s="139" t="s">
        <v>33</v>
      </c>
      <c r="K305" s="175" t="s">
        <v>456</v>
      </c>
      <c r="L305" s="168" t="s">
        <v>502</v>
      </c>
      <c r="M305" s="129"/>
    </row>
    <row r="306" spans="1:13" s="128" customFormat="1" ht="37.5" customHeight="1" x14ac:dyDescent="0.25">
      <c r="A306" s="127">
        <v>216</v>
      </c>
      <c r="B306" s="130" t="s">
        <v>505</v>
      </c>
      <c r="C306" s="162" t="s">
        <v>43</v>
      </c>
      <c r="D306" s="167" t="s">
        <v>38</v>
      </c>
      <c r="E306" s="131">
        <v>1</v>
      </c>
      <c r="F306" s="162" t="s">
        <v>110</v>
      </c>
      <c r="G306" s="181">
        <v>961301</v>
      </c>
      <c r="H306" s="161">
        <f t="shared" si="5"/>
        <v>961301</v>
      </c>
      <c r="I306" s="34" t="s">
        <v>9</v>
      </c>
      <c r="J306" s="139" t="s">
        <v>33</v>
      </c>
      <c r="K306" s="175" t="s">
        <v>456</v>
      </c>
      <c r="L306" s="168" t="s">
        <v>508</v>
      </c>
      <c r="M306" s="129"/>
    </row>
    <row r="307" spans="1:13" s="128" customFormat="1" ht="37.5" customHeight="1" x14ac:dyDescent="0.25">
      <c r="A307" s="127">
        <v>217</v>
      </c>
      <c r="B307" s="130" t="s">
        <v>506</v>
      </c>
      <c r="C307" s="162" t="s">
        <v>43</v>
      </c>
      <c r="D307" s="167" t="s">
        <v>38</v>
      </c>
      <c r="E307" s="131">
        <v>1</v>
      </c>
      <c r="F307" s="162" t="s">
        <v>110</v>
      </c>
      <c r="G307" s="181">
        <v>662655</v>
      </c>
      <c r="H307" s="161">
        <f t="shared" si="5"/>
        <v>662655</v>
      </c>
      <c r="I307" s="34" t="s">
        <v>9</v>
      </c>
      <c r="J307" s="139" t="s">
        <v>33</v>
      </c>
      <c r="K307" s="175" t="s">
        <v>456</v>
      </c>
      <c r="L307" s="168" t="s">
        <v>508</v>
      </c>
      <c r="M307" s="129"/>
    </row>
    <row r="308" spans="1:13" s="128" customFormat="1" ht="37.5" customHeight="1" x14ac:dyDescent="0.25">
      <c r="A308" s="127">
        <v>218</v>
      </c>
      <c r="B308" s="130" t="s">
        <v>507</v>
      </c>
      <c r="C308" s="162" t="s">
        <v>43</v>
      </c>
      <c r="D308" s="167" t="s">
        <v>38</v>
      </c>
      <c r="E308" s="131">
        <v>1</v>
      </c>
      <c r="F308" s="162" t="s">
        <v>110</v>
      </c>
      <c r="G308" s="181">
        <v>375797</v>
      </c>
      <c r="H308" s="161">
        <f t="shared" si="5"/>
        <v>375797</v>
      </c>
      <c r="I308" s="34" t="s">
        <v>9</v>
      </c>
      <c r="J308" s="139" t="s">
        <v>33</v>
      </c>
      <c r="K308" s="175" t="s">
        <v>456</v>
      </c>
      <c r="L308" s="168" t="s">
        <v>508</v>
      </c>
      <c r="M308" s="129"/>
    </row>
    <row r="309" spans="1:13" s="128" customFormat="1" ht="37.5" customHeight="1" x14ac:dyDescent="0.25">
      <c r="A309" s="127">
        <v>219</v>
      </c>
      <c r="B309" s="130" t="s">
        <v>511</v>
      </c>
      <c r="C309" s="162" t="s">
        <v>43</v>
      </c>
      <c r="D309" s="167" t="s">
        <v>106</v>
      </c>
      <c r="E309" s="131">
        <v>36</v>
      </c>
      <c r="F309" s="162" t="s">
        <v>44</v>
      </c>
      <c r="G309" s="181">
        <v>129990</v>
      </c>
      <c r="H309" s="161">
        <f t="shared" si="5"/>
        <v>4679640</v>
      </c>
      <c r="I309" s="34" t="s">
        <v>9</v>
      </c>
      <c r="J309" s="139" t="s">
        <v>33</v>
      </c>
      <c r="K309" s="175" t="s">
        <v>456</v>
      </c>
      <c r="L309" s="168" t="s">
        <v>514</v>
      </c>
      <c r="M309" s="129"/>
    </row>
    <row r="310" spans="1:13" s="128" customFormat="1" ht="37.5" customHeight="1" x14ac:dyDescent="0.25">
      <c r="A310" s="127">
        <v>220</v>
      </c>
      <c r="B310" s="130" t="s">
        <v>512</v>
      </c>
      <c r="C310" s="162" t="s">
        <v>43</v>
      </c>
      <c r="D310" s="167" t="s">
        <v>106</v>
      </c>
      <c r="E310" s="131">
        <v>89</v>
      </c>
      <c r="F310" s="162" t="s">
        <v>44</v>
      </c>
      <c r="G310" s="181">
        <v>50990</v>
      </c>
      <c r="H310" s="161">
        <f t="shared" si="5"/>
        <v>4538110</v>
      </c>
      <c r="I310" s="34" t="s">
        <v>9</v>
      </c>
      <c r="J310" s="139" t="s">
        <v>33</v>
      </c>
      <c r="K310" s="175" t="s">
        <v>456</v>
      </c>
      <c r="L310" s="168" t="s">
        <v>514</v>
      </c>
      <c r="M310" s="129"/>
    </row>
    <row r="311" spans="1:13" s="128" customFormat="1" ht="37.5" customHeight="1" x14ac:dyDescent="0.25">
      <c r="A311" s="127">
        <v>221</v>
      </c>
      <c r="B311" s="130" t="s">
        <v>513</v>
      </c>
      <c r="C311" s="162" t="s">
        <v>43</v>
      </c>
      <c r="D311" s="167" t="s">
        <v>106</v>
      </c>
      <c r="E311" s="131">
        <v>36</v>
      </c>
      <c r="F311" s="162" t="s">
        <v>44</v>
      </c>
      <c r="G311" s="181">
        <v>209990</v>
      </c>
      <c r="H311" s="161">
        <f t="shared" si="5"/>
        <v>7559640</v>
      </c>
      <c r="I311" s="34" t="s">
        <v>9</v>
      </c>
      <c r="J311" s="139" t="s">
        <v>33</v>
      </c>
      <c r="K311" s="175" t="s">
        <v>456</v>
      </c>
      <c r="L311" s="168" t="s">
        <v>514</v>
      </c>
      <c r="M311" s="129"/>
    </row>
    <row r="312" spans="1:13" s="128" customFormat="1" ht="37.5" customHeight="1" x14ac:dyDescent="0.25">
      <c r="A312" s="127">
        <v>222</v>
      </c>
      <c r="B312" s="130" t="s">
        <v>520</v>
      </c>
      <c r="C312" s="162" t="s">
        <v>43</v>
      </c>
      <c r="D312" s="167" t="s">
        <v>106</v>
      </c>
      <c r="E312" s="131">
        <v>1</v>
      </c>
      <c r="F312" s="162" t="s">
        <v>110</v>
      </c>
      <c r="G312" s="181">
        <v>4937139.6500000004</v>
      </c>
      <c r="H312" s="161">
        <f t="shared" si="5"/>
        <v>4937139.6500000004</v>
      </c>
      <c r="I312" s="34" t="s">
        <v>9</v>
      </c>
      <c r="J312" s="139" t="s">
        <v>33</v>
      </c>
      <c r="K312" s="175" t="s">
        <v>456</v>
      </c>
      <c r="L312" s="168" t="s">
        <v>521</v>
      </c>
      <c r="M312" s="129"/>
    </row>
    <row r="313" spans="1:13" s="128" customFormat="1" ht="37.5" customHeight="1" x14ac:dyDescent="0.25">
      <c r="A313" s="127">
        <v>223</v>
      </c>
      <c r="B313" s="130" t="s">
        <v>529</v>
      </c>
      <c r="C313" s="162" t="s">
        <v>43</v>
      </c>
      <c r="D313" s="167" t="s">
        <v>32</v>
      </c>
      <c r="E313" s="131">
        <v>1620</v>
      </c>
      <c r="F313" s="162" t="s">
        <v>44</v>
      </c>
      <c r="G313" s="181">
        <v>770</v>
      </c>
      <c r="H313" s="161">
        <f t="shared" si="5"/>
        <v>1247400</v>
      </c>
      <c r="I313" s="34" t="s">
        <v>9</v>
      </c>
      <c r="J313" s="139" t="s">
        <v>71</v>
      </c>
      <c r="K313" s="175" t="s">
        <v>456</v>
      </c>
      <c r="L313" s="168" t="s">
        <v>550</v>
      </c>
      <c r="M313" s="129"/>
    </row>
    <row r="314" spans="1:13" s="128" customFormat="1" ht="37.5" customHeight="1" x14ac:dyDescent="0.25">
      <c r="A314" s="127">
        <v>224</v>
      </c>
      <c r="B314" s="130" t="s">
        <v>530</v>
      </c>
      <c r="C314" s="162" t="s">
        <v>43</v>
      </c>
      <c r="D314" s="167" t="s">
        <v>32</v>
      </c>
      <c r="E314" s="131">
        <v>4</v>
      </c>
      <c r="F314" s="162" t="s">
        <v>44</v>
      </c>
      <c r="G314" s="181">
        <v>64300</v>
      </c>
      <c r="H314" s="161">
        <f t="shared" si="5"/>
        <v>257200</v>
      </c>
      <c r="I314" s="34" t="s">
        <v>9</v>
      </c>
      <c r="J314" s="139" t="s">
        <v>71</v>
      </c>
      <c r="K314" s="175" t="s">
        <v>456</v>
      </c>
      <c r="L314" s="168" t="s">
        <v>550</v>
      </c>
      <c r="M314" s="129"/>
    </row>
    <row r="315" spans="1:13" s="128" customFormat="1" ht="37.5" customHeight="1" x14ac:dyDescent="0.25">
      <c r="A315" s="127">
        <v>225</v>
      </c>
      <c r="B315" s="130" t="s">
        <v>531</v>
      </c>
      <c r="C315" s="162" t="s">
        <v>43</v>
      </c>
      <c r="D315" s="167" t="s">
        <v>32</v>
      </c>
      <c r="E315" s="131">
        <v>4</v>
      </c>
      <c r="F315" s="162" t="s">
        <v>44</v>
      </c>
      <c r="G315" s="181">
        <v>64500</v>
      </c>
      <c r="H315" s="161">
        <f t="shared" si="5"/>
        <v>258000</v>
      </c>
      <c r="I315" s="34" t="s">
        <v>9</v>
      </c>
      <c r="J315" s="139" t="s">
        <v>71</v>
      </c>
      <c r="K315" s="175" t="s">
        <v>456</v>
      </c>
      <c r="L315" s="168" t="s">
        <v>550</v>
      </c>
      <c r="M315" s="129"/>
    </row>
    <row r="316" spans="1:13" s="128" customFormat="1" ht="37.5" customHeight="1" x14ac:dyDescent="0.25">
      <c r="A316" s="127">
        <v>226</v>
      </c>
      <c r="B316" s="130" t="s">
        <v>532</v>
      </c>
      <c r="C316" s="162" t="s">
        <v>43</v>
      </c>
      <c r="D316" s="167" t="s">
        <v>32</v>
      </c>
      <c r="E316" s="131">
        <v>4</v>
      </c>
      <c r="F316" s="162" t="s">
        <v>44</v>
      </c>
      <c r="G316" s="181">
        <v>58600</v>
      </c>
      <c r="H316" s="161">
        <f t="shared" si="5"/>
        <v>234400</v>
      </c>
      <c r="I316" s="34" t="s">
        <v>9</v>
      </c>
      <c r="J316" s="139" t="s">
        <v>71</v>
      </c>
      <c r="K316" s="175" t="s">
        <v>456</v>
      </c>
      <c r="L316" s="168" t="s">
        <v>550</v>
      </c>
      <c r="M316" s="129"/>
    </row>
    <row r="317" spans="1:13" s="128" customFormat="1" ht="37.5" customHeight="1" x14ac:dyDescent="0.25">
      <c r="A317" s="127">
        <v>227</v>
      </c>
      <c r="B317" s="130" t="s">
        <v>533</v>
      </c>
      <c r="C317" s="162" t="s">
        <v>43</v>
      </c>
      <c r="D317" s="167" t="s">
        <v>32</v>
      </c>
      <c r="E317" s="131">
        <v>4</v>
      </c>
      <c r="F317" s="162" t="s">
        <v>44</v>
      </c>
      <c r="G317" s="181">
        <v>58800</v>
      </c>
      <c r="H317" s="161">
        <f t="shared" si="5"/>
        <v>235200</v>
      </c>
      <c r="I317" s="34" t="s">
        <v>9</v>
      </c>
      <c r="J317" s="139" t="s">
        <v>71</v>
      </c>
      <c r="K317" s="175" t="s">
        <v>456</v>
      </c>
      <c r="L317" s="168" t="s">
        <v>550</v>
      </c>
      <c r="M317" s="129"/>
    </row>
    <row r="318" spans="1:13" s="128" customFormat="1" ht="37.5" customHeight="1" x14ac:dyDescent="0.25">
      <c r="A318" s="127">
        <v>228</v>
      </c>
      <c r="B318" s="130" t="s">
        <v>534</v>
      </c>
      <c r="C318" s="162" t="s">
        <v>43</v>
      </c>
      <c r="D318" s="167" t="s">
        <v>32</v>
      </c>
      <c r="E318" s="131">
        <v>4</v>
      </c>
      <c r="F318" s="162" t="s">
        <v>44</v>
      </c>
      <c r="G318" s="181">
        <v>54800</v>
      </c>
      <c r="H318" s="161">
        <f t="shared" si="5"/>
        <v>219200</v>
      </c>
      <c r="I318" s="34" t="s">
        <v>9</v>
      </c>
      <c r="J318" s="139" t="s">
        <v>71</v>
      </c>
      <c r="K318" s="175" t="s">
        <v>456</v>
      </c>
      <c r="L318" s="168" t="s">
        <v>550</v>
      </c>
      <c r="M318" s="129"/>
    </row>
    <row r="319" spans="1:13" s="128" customFormat="1" ht="37.5" customHeight="1" x14ac:dyDescent="0.25">
      <c r="A319" s="127">
        <v>229</v>
      </c>
      <c r="B319" s="130" t="s">
        <v>535</v>
      </c>
      <c r="C319" s="162" t="s">
        <v>43</v>
      </c>
      <c r="D319" s="167" t="s">
        <v>32</v>
      </c>
      <c r="E319" s="131">
        <v>4</v>
      </c>
      <c r="F319" s="162" t="s">
        <v>44</v>
      </c>
      <c r="G319" s="181">
        <v>46200</v>
      </c>
      <c r="H319" s="161">
        <f t="shared" si="5"/>
        <v>184800</v>
      </c>
      <c r="I319" s="34" t="s">
        <v>9</v>
      </c>
      <c r="J319" s="139" t="s">
        <v>71</v>
      </c>
      <c r="K319" s="175" t="s">
        <v>456</v>
      </c>
      <c r="L319" s="168" t="s">
        <v>550</v>
      </c>
      <c r="M319" s="129"/>
    </row>
    <row r="320" spans="1:13" s="128" customFormat="1" ht="37.5" customHeight="1" x14ac:dyDescent="0.25">
      <c r="A320" s="127">
        <v>230</v>
      </c>
      <c r="B320" s="130" t="s">
        <v>536</v>
      </c>
      <c r="C320" s="162" t="s">
        <v>43</v>
      </c>
      <c r="D320" s="167" t="s">
        <v>32</v>
      </c>
      <c r="E320" s="131">
        <v>4</v>
      </c>
      <c r="F320" s="162" t="s">
        <v>44</v>
      </c>
      <c r="G320" s="181">
        <v>46400</v>
      </c>
      <c r="H320" s="161">
        <f t="shared" si="5"/>
        <v>185600</v>
      </c>
      <c r="I320" s="34" t="s">
        <v>9</v>
      </c>
      <c r="J320" s="139" t="s">
        <v>71</v>
      </c>
      <c r="K320" s="175" t="s">
        <v>456</v>
      </c>
      <c r="L320" s="168" t="s">
        <v>550</v>
      </c>
      <c r="M320" s="129"/>
    </row>
    <row r="321" spans="1:13" s="128" customFormat="1" ht="37.5" customHeight="1" x14ac:dyDescent="0.25">
      <c r="A321" s="127">
        <v>231</v>
      </c>
      <c r="B321" s="130" t="s">
        <v>537</v>
      </c>
      <c r="C321" s="162" t="s">
        <v>43</v>
      </c>
      <c r="D321" s="167" t="s">
        <v>32</v>
      </c>
      <c r="E321" s="131">
        <v>4</v>
      </c>
      <c r="F321" s="162" t="s">
        <v>44</v>
      </c>
      <c r="G321" s="181">
        <v>47500</v>
      </c>
      <c r="H321" s="161">
        <f t="shared" si="5"/>
        <v>190000</v>
      </c>
      <c r="I321" s="34" t="s">
        <v>9</v>
      </c>
      <c r="J321" s="139" t="s">
        <v>71</v>
      </c>
      <c r="K321" s="175" t="s">
        <v>456</v>
      </c>
      <c r="L321" s="168" t="s">
        <v>550</v>
      </c>
      <c r="M321" s="129"/>
    </row>
    <row r="322" spans="1:13" s="128" customFormat="1" ht="37.5" customHeight="1" x14ac:dyDescent="0.25">
      <c r="A322" s="127">
        <v>232</v>
      </c>
      <c r="B322" s="130" t="s">
        <v>538</v>
      </c>
      <c r="C322" s="162" t="s">
        <v>43</v>
      </c>
      <c r="D322" s="167" t="s">
        <v>32</v>
      </c>
      <c r="E322" s="131">
        <v>4</v>
      </c>
      <c r="F322" s="162" t="s">
        <v>44</v>
      </c>
      <c r="G322" s="181">
        <v>47800</v>
      </c>
      <c r="H322" s="161">
        <f t="shared" si="5"/>
        <v>191200</v>
      </c>
      <c r="I322" s="34" t="s">
        <v>9</v>
      </c>
      <c r="J322" s="139" t="s">
        <v>71</v>
      </c>
      <c r="K322" s="175" t="s">
        <v>456</v>
      </c>
      <c r="L322" s="168" t="s">
        <v>550</v>
      </c>
      <c r="M322" s="129"/>
    </row>
    <row r="323" spans="1:13" s="128" customFormat="1" ht="37.5" customHeight="1" x14ac:dyDescent="0.25">
      <c r="A323" s="127">
        <v>233</v>
      </c>
      <c r="B323" s="130" t="s">
        <v>539</v>
      </c>
      <c r="C323" s="162" t="s">
        <v>43</v>
      </c>
      <c r="D323" s="167" t="s">
        <v>32</v>
      </c>
      <c r="E323" s="131">
        <v>4</v>
      </c>
      <c r="F323" s="162" t="s">
        <v>44</v>
      </c>
      <c r="G323" s="181">
        <v>50200</v>
      </c>
      <c r="H323" s="161">
        <f t="shared" si="5"/>
        <v>200800</v>
      </c>
      <c r="I323" s="34" t="s">
        <v>9</v>
      </c>
      <c r="J323" s="139" t="s">
        <v>71</v>
      </c>
      <c r="K323" s="175" t="s">
        <v>456</v>
      </c>
      <c r="L323" s="168" t="s">
        <v>550</v>
      </c>
      <c r="M323" s="129"/>
    </row>
    <row r="324" spans="1:13" s="128" customFormat="1" ht="37.5" customHeight="1" x14ac:dyDescent="0.25">
      <c r="A324" s="127">
        <v>234</v>
      </c>
      <c r="B324" s="130" t="s">
        <v>540</v>
      </c>
      <c r="C324" s="162" t="s">
        <v>43</v>
      </c>
      <c r="D324" s="167" t="s">
        <v>32</v>
      </c>
      <c r="E324" s="131">
        <v>8</v>
      </c>
      <c r="F324" s="162" t="s">
        <v>44</v>
      </c>
      <c r="G324" s="181">
        <v>48300</v>
      </c>
      <c r="H324" s="161">
        <f t="shared" si="5"/>
        <v>386400</v>
      </c>
      <c r="I324" s="34" t="s">
        <v>9</v>
      </c>
      <c r="J324" s="139" t="s">
        <v>71</v>
      </c>
      <c r="K324" s="175" t="s">
        <v>456</v>
      </c>
      <c r="L324" s="168" t="s">
        <v>550</v>
      </c>
      <c r="M324" s="129"/>
    </row>
    <row r="325" spans="1:13" s="128" customFormat="1" ht="37.5" customHeight="1" x14ac:dyDescent="0.25">
      <c r="A325" s="127">
        <v>235</v>
      </c>
      <c r="B325" s="130" t="s">
        <v>541</v>
      </c>
      <c r="C325" s="162" t="s">
        <v>43</v>
      </c>
      <c r="D325" s="167" t="s">
        <v>32</v>
      </c>
      <c r="E325" s="131">
        <v>4</v>
      </c>
      <c r="F325" s="162" t="s">
        <v>44</v>
      </c>
      <c r="G325" s="181">
        <v>47000</v>
      </c>
      <c r="H325" s="161">
        <f t="shared" si="5"/>
        <v>188000</v>
      </c>
      <c r="I325" s="34" t="s">
        <v>9</v>
      </c>
      <c r="J325" s="139" t="s">
        <v>71</v>
      </c>
      <c r="K325" s="175" t="s">
        <v>456</v>
      </c>
      <c r="L325" s="168" t="s">
        <v>550</v>
      </c>
      <c r="M325" s="129"/>
    </row>
    <row r="326" spans="1:13" s="128" customFormat="1" ht="37.5" customHeight="1" x14ac:dyDescent="0.25">
      <c r="A326" s="127">
        <v>236</v>
      </c>
      <c r="B326" s="130" t="s">
        <v>542</v>
      </c>
      <c r="C326" s="162" t="s">
        <v>43</v>
      </c>
      <c r="D326" s="167" t="s">
        <v>32</v>
      </c>
      <c r="E326" s="131">
        <v>4</v>
      </c>
      <c r="F326" s="162" t="s">
        <v>44</v>
      </c>
      <c r="G326" s="181">
        <v>45300</v>
      </c>
      <c r="H326" s="161">
        <f t="shared" si="5"/>
        <v>181200</v>
      </c>
      <c r="I326" s="34" t="s">
        <v>9</v>
      </c>
      <c r="J326" s="139" t="s">
        <v>71</v>
      </c>
      <c r="K326" s="175" t="s">
        <v>456</v>
      </c>
      <c r="L326" s="168" t="s">
        <v>550</v>
      </c>
      <c r="M326" s="129"/>
    </row>
    <row r="327" spans="1:13" s="128" customFormat="1" ht="37.5" customHeight="1" x14ac:dyDescent="0.25">
      <c r="A327" s="127">
        <v>237</v>
      </c>
      <c r="B327" s="130" t="s">
        <v>543</v>
      </c>
      <c r="C327" s="162" t="s">
        <v>43</v>
      </c>
      <c r="D327" s="167" t="s">
        <v>32</v>
      </c>
      <c r="E327" s="131">
        <v>4</v>
      </c>
      <c r="F327" s="162" t="s">
        <v>44</v>
      </c>
      <c r="G327" s="181">
        <v>48500</v>
      </c>
      <c r="H327" s="161">
        <f t="shared" si="5"/>
        <v>194000</v>
      </c>
      <c r="I327" s="34" t="s">
        <v>9</v>
      </c>
      <c r="J327" s="139" t="s">
        <v>71</v>
      </c>
      <c r="K327" s="175" t="s">
        <v>456</v>
      </c>
      <c r="L327" s="168" t="s">
        <v>550</v>
      </c>
      <c r="M327" s="129"/>
    </row>
    <row r="328" spans="1:13" s="128" customFormat="1" ht="37.5" customHeight="1" x14ac:dyDescent="0.25">
      <c r="A328" s="127">
        <v>238</v>
      </c>
      <c r="B328" s="130" t="s">
        <v>544</v>
      </c>
      <c r="C328" s="162" t="s">
        <v>43</v>
      </c>
      <c r="D328" s="167" t="s">
        <v>32</v>
      </c>
      <c r="E328" s="131">
        <v>4</v>
      </c>
      <c r="F328" s="162" t="s">
        <v>44</v>
      </c>
      <c r="G328" s="181">
        <v>47400</v>
      </c>
      <c r="H328" s="161">
        <f t="shared" si="5"/>
        <v>189600</v>
      </c>
      <c r="I328" s="34" t="s">
        <v>9</v>
      </c>
      <c r="J328" s="139" t="s">
        <v>71</v>
      </c>
      <c r="K328" s="175" t="s">
        <v>456</v>
      </c>
      <c r="L328" s="168" t="s">
        <v>550</v>
      </c>
      <c r="M328" s="129"/>
    </row>
    <row r="329" spans="1:13" s="128" customFormat="1" ht="37.5" customHeight="1" x14ac:dyDescent="0.25">
      <c r="A329" s="127">
        <v>239</v>
      </c>
      <c r="B329" s="130" t="s">
        <v>545</v>
      </c>
      <c r="C329" s="162" t="s">
        <v>43</v>
      </c>
      <c r="D329" s="167" t="s">
        <v>32</v>
      </c>
      <c r="E329" s="131">
        <v>8</v>
      </c>
      <c r="F329" s="162" t="s">
        <v>44</v>
      </c>
      <c r="G329" s="181">
        <v>75000</v>
      </c>
      <c r="H329" s="161">
        <f t="shared" si="5"/>
        <v>600000</v>
      </c>
      <c r="I329" s="34" t="s">
        <v>9</v>
      </c>
      <c r="J329" s="139" t="s">
        <v>71</v>
      </c>
      <c r="K329" s="175" t="s">
        <v>456</v>
      </c>
      <c r="L329" s="168" t="s">
        <v>550</v>
      </c>
      <c r="M329" s="129"/>
    </row>
    <row r="330" spans="1:13" s="128" customFormat="1" ht="37.5" customHeight="1" x14ac:dyDescent="0.25">
      <c r="A330" s="127">
        <v>240</v>
      </c>
      <c r="B330" s="130" t="s">
        <v>546</v>
      </c>
      <c r="C330" s="162" t="s">
        <v>43</v>
      </c>
      <c r="D330" s="167" t="s">
        <v>32</v>
      </c>
      <c r="E330" s="131">
        <v>10</v>
      </c>
      <c r="F330" s="162" t="s">
        <v>44</v>
      </c>
      <c r="G330" s="181">
        <v>146200</v>
      </c>
      <c r="H330" s="161">
        <f t="shared" si="5"/>
        <v>1462000</v>
      </c>
      <c r="I330" s="34" t="s">
        <v>9</v>
      </c>
      <c r="J330" s="139" t="s">
        <v>71</v>
      </c>
      <c r="K330" s="175" t="s">
        <v>456</v>
      </c>
      <c r="L330" s="168" t="s">
        <v>550</v>
      </c>
      <c r="M330" s="129"/>
    </row>
    <row r="331" spans="1:13" s="128" customFormat="1" ht="37.5" customHeight="1" x14ac:dyDescent="0.25">
      <c r="A331" s="127">
        <v>241</v>
      </c>
      <c r="B331" s="130" t="s">
        <v>547</v>
      </c>
      <c r="C331" s="162" t="s">
        <v>43</v>
      </c>
      <c r="D331" s="167" t="s">
        <v>32</v>
      </c>
      <c r="E331" s="131">
        <v>2</v>
      </c>
      <c r="F331" s="162" t="s">
        <v>44</v>
      </c>
      <c r="G331" s="181">
        <v>234400</v>
      </c>
      <c r="H331" s="161">
        <f t="shared" si="5"/>
        <v>468800</v>
      </c>
      <c r="I331" s="34" t="s">
        <v>9</v>
      </c>
      <c r="J331" s="139" t="s">
        <v>71</v>
      </c>
      <c r="K331" s="175" t="s">
        <v>456</v>
      </c>
      <c r="L331" s="168" t="s">
        <v>550</v>
      </c>
      <c r="M331" s="129"/>
    </row>
    <row r="332" spans="1:13" s="128" customFormat="1" ht="37.5" customHeight="1" x14ac:dyDescent="0.25">
      <c r="A332" s="127">
        <v>242</v>
      </c>
      <c r="B332" s="130" t="s">
        <v>548</v>
      </c>
      <c r="C332" s="162" t="s">
        <v>43</v>
      </c>
      <c r="D332" s="167" t="s">
        <v>32</v>
      </c>
      <c r="E332" s="131">
        <v>4</v>
      </c>
      <c r="F332" s="162" t="s">
        <v>44</v>
      </c>
      <c r="G332" s="181">
        <v>80000</v>
      </c>
      <c r="H332" s="161">
        <f t="shared" si="5"/>
        <v>320000</v>
      </c>
      <c r="I332" s="34" t="s">
        <v>9</v>
      </c>
      <c r="J332" s="139" t="s">
        <v>71</v>
      </c>
      <c r="K332" s="175" t="s">
        <v>456</v>
      </c>
      <c r="L332" s="168" t="s">
        <v>550</v>
      </c>
      <c r="M332" s="129"/>
    </row>
    <row r="333" spans="1:13" s="128" customFormat="1" ht="37.5" customHeight="1" x14ac:dyDescent="0.25">
      <c r="A333" s="127">
        <v>243</v>
      </c>
      <c r="B333" s="130" t="s">
        <v>549</v>
      </c>
      <c r="C333" s="162" t="s">
        <v>43</v>
      </c>
      <c r="D333" s="167" t="s">
        <v>32</v>
      </c>
      <c r="E333" s="131">
        <v>4</v>
      </c>
      <c r="F333" s="162" t="s">
        <v>44</v>
      </c>
      <c r="G333" s="181">
        <v>80400</v>
      </c>
      <c r="H333" s="161">
        <f t="shared" si="5"/>
        <v>321600</v>
      </c>
      <c r="I333" s="34" t="s">
        <v>9</v>
      </c>
      <c r="J333" s="139" t="s">
        <v>71</v>
      </c>
      <c r="K333" s="175" t="s">
        <v>456</v>
      </c>
      <c r="L333" s="168" t="s">
        <v>550</v>
      </c>
      <c r="M333" s="129"/>
    </row>
    <row r="334" spans="1:13" s="128" customFormat="1" ht="37.5" customHeight="1" x14ac:dyDescent="0.25">
      <c r="A334" s="127">
        <v>244</v>
      </c>
      <c r="B334" s="130" t="s">
        <v>568</v>
      </c>
      <c r="C334" s="162" t="s">
        <v>458</v>
      </c>
      <c r="D334" s="167" t="s">
        <v>106</v>
      </c>
      <c r="E334" s="131">
        <v>5653</v>
      </c>
      <c r="F334" s="162" t="s">
        <v>304</v>
      </c>
      <c r="G334" s="181">
        <v>3516</v>
      </c>
      <c r="H334" s="161">
        <f t="shared" si="5"/>
        <v>19875948</v>
      </c>
      <c r="I334" s="34" t="s">
        <v>9</v>
      </c>
      <c r="J334" s="139" t="s">
        <v>33</v>
      </c>
      <c r="K334" s="175" t="s">
        <v>456</v>
      </c>
      <c r="L334" s="168" t="s">
        <v>569</v>
      </c>
      <c r="M334" s="129"/>
    </row>
    <row r="335" spans="1:13" s="128" customFormat="1" ht="37.5" customHeight="1" x14ac:dyDescent="0.25">
      <c r="A335" s="127">
        <v>245</v>
      </c>
      <c r="B335" s="130" t="s">
        <v>574</v>
      </c>
      <c r="C335" s="162" t="s">
        <v>43</v>
      </c>
      <c r="D335" s="167" t="s">
        <v>32</v>
      </c>
      <c r="E335" s="131">
        <v>1</v>
      </c>
      <c r="F335" s="162" t="s">
        <v>44</v>
      </c>
      <c r="G335" s="181">
        <v>124710</v>
      </c>
      <c r="H335" s="161">
        <f t="shared" si="5"/>
        <v>124710</v>
      </c>
      <c r="I335" s="34" t="s">
        <v>9</v>
      </c>
      <c r="J335" s="139" t="s">
        <v>33</v>
      </c>
      <c r="K335" s="175" t="s">
        <v>456</v>
      </c>
      <c r="L335" s="168" t="s">
        <v>576</v>
      </c>
      <c r="M335" s="129"/>
    </row>
    <row r="336" spans="1:13" s="128" customFormat="1" ht="37.5" customHeight="1" x14ac:dyDescent="0.25">
      <c r="A336" s="127">
        <v>246</v>
      </c>
      <c r="B336" s="130" t="s">
        <v>575</v>
      </c>
      <c r="C336" s="162" t="s">
        <v>43</v>
      </c>
      <c r="D336" s="167" t="s">
        <v>32</v>
      </c>
      <c r="E336" s="131">
        <v>2</v>
      </c>
      <c r="F336" s="162" t="s">
        <v>44</v>
      </c>
      <c r="G336" s="181">
        <v>105200</v>
      </c>
      <c r="H336" s="161">
        <f t="shared" si="5"/>
        <v>210400</v>
      </c>
      <c r="I336" s="34" t="s">
        <v>9</v>
      </c>
      <c r="J336" s="139" t="s">
        <v>33</v>
      </c>
      <c r="K336" s="175" t="s">
        <v>456</v>
      </c>
      <c r="L336" s="168" t="s">
        <v>576</v>
      </c>
      <c r="M336" s="129"/>
    </row>
    <row r="337" spans="1:18" s="128" customFormat="1" ht="37.5" customHeight="1" x14ac:dyDescent="0.25">
      <c r="A337" s="127">
        <v>247</v>
      </c>
      <c r="B337" s="130" t="s">
        <v>585</v>
      </c>
      <c r="C337" s="162" t="s">
        <v>43</v>
      </c>
      <c r="D337" s="167" t="s">
        <v>38</v>
      </c>
      <c r="E337" s="131">
        <v>2</v>
      </c>
      <c r="F337" s="162" t="s">
        <v>44</v>
      </c>
      <c r="G337" s="181">
        <v>773760</v>
      </c>
      <c r="H337" s="161">
        <f t="shared" si="5"/>
        <v>1547520</v>
      </c>
      <c r="I337" s="34" t="s">
        <v>9</v>
      </c>
      <c r="J337" s="139" t="s">
        <v>33</v>
      </c>
      <c r="K337" s="175" t="s">
        <v>456</v>
      </c>
      <c r="L337" s="168" t="s">
        <v>596</v>
      </c>
      <c r="M337" s="129"/>
    </row>
    <row r="338" spans="1:18" s="128" customFormat="1" ht="37.5" customHeight="1" x14ac:dyDescent="0.25">
      <c r="A338" s="127">
        <v>248</v>
      </c>
      <c r="B338" s="130" t="s">
        <v>586</v>
      </c>
      <c r="C338" s="162" t="s">
        <v>43</v>
      </c>
      <c r="D338" s="167" t="s">
        <v>38</v>
      </c>
      <c r="E338" s="131">
        <v>2</v>
      </c>
      <c r="F338" s="162" t="s">
        <v>44</v>
      </c>
      <c r="G338" s="181">
        <v>400000</v>
      </c>
      <c r="H338" s="161">
        <f t="shared" si="5"/>
        <v>800000</v>
      </c>
      <c r="I338" s="34" t="s">
        <v>9</v>
      </c>
      <c r="J338" s="139" t="s">
        <v>33</v>
      </c>
      <c r="K338" s="175" t="s">
        <v>456</v>
      </c>
      <c r="L338" s="168" t="s">
        <v>596</v>
      </c>
      <c r="M338" s="129"/>
    </row>
    <row r="339" spans="1:18" s="128" customFormat="1" ht="37.5" customHeight="1" x14ac:dyDescent="0.25">
      <c r="A339" s="127">
        <v>249</v>
      </c>
      <c r="B339" s="130" t="s">
        <v>587</v>
      </c>
      <c r="C339" s="162" t="s">
        <v>43</v>
      </c>
      <c r="D339" s="167" t="s">
        <v>38</v>
      </c>
      <c r="E339" s="131">
        <v>2</v>
      </c>
      <c r="F339" s="162" t="s">
        <v>44</v>
      </c>
      <c r="G339" s="181">
        <v>600000</v>
      </c>
      <c r="H339" s="161">
        <f t="shared" si="5"/>
        <v>1200000</v>
      </c>
      <c r="I339" s="34" t="s">
        <v>9</v>
      </c>
      <c r="J339" s="139" t="s">
        <v>33</v>
      </c>
      <c r="K339" s="175" t="s">
        <v>456</v>
      </c>
      <c r="L339" s="168" t="s">
        <v>596</v>
      </c>
      <c r="M339" s="129"/>
    </row>
    <row r="340" spans="1:18" s="128" customFormat="1" ht="37.5" customHeight="1" x14ac:dyDescent="0.25">
      <c r="A340" s="127">
        <v>250</v>
      </c>
      <c r="B340" s="130" t="s">
        <v>588</v>
      </c>
      <c r="C340" s="162" t="s">
        <v>43</v>
      </c>
      <c r="D340" s="167" t="s">
        <v>38</v>
      </c>
      <c r="E340" s="131">
        <v>1</v>
      </c>
      <c r="F340" s="162" t="s">
        <v>44</v>
      </c>
      <c r="G340" s="181">
        <v>527300</v>
      </c>
      <c r="H340" s="161">
        <f t="shared" si="5"/>
        <v>527300</v>
      </c>
      <c r="I340" s="34" t="s">
        <v>9</v>
      </c>
      <c r="J340" s="139" t="s">
        <v>33</v>
      </c>
      <c r="K340" s="175" t="s">
        <v>456</v>
      </c>
      <c r="L340" s="168" t="s">
        <v>596</v>
      </c>
      <c r="M340" s="129"/>
    </row>
    <row r="341" spans="1:18" s="128" customFormat="1" ht="37.5" customHeight="1" x14ac:dyDescent="0.25">
      <c r="A341" s="127">
        <v>251</v>
      </c>
      <c r="B341" s="130" t="s">
        <v>589</v>
      </c>
      <c r="C341" s="162" t="s">
        <v>43</v>
      </c>
      <c r="D341" s="167" t="s">
        <v>38</v>
      </c>
      <c r="E341" s="131">
        <v>2</v>
      </c>
      <c r="F341" s="162" t="s">
        <v>44</v>
      </c>
      <c r="G341" s="181">
        <v>759540.4</v>
      </c>
      <c r="H341" s="161">
        <f t="shared" si="5"/>
        <v>1519080.8</v>
      </c>
      <c r="I341" s="34" t="s">
        <v>9</v>
      </c>
      <c r="J341" s="139" t="s">
        <v>33</v>
      </c>
      <c r="K341" s="175" t="s">
        <v>456</v>
      </c>
      <c r="L341" s="168" t="s">
        <v>596</v>
      </c>
      <c r="M341" s="129"/>
    </row>
    <row r="342" spans="1:18" s="128" customFormat="1" ht="37.5" customHeight="1" x14ac:dyDescent="0.25">
      <c r="A342" s="127">
        <v>252</v>
      </c>
      <c r="B342" s="130" t="s">
        <v>590</v>
      </c>
      <c r="C342" s="162" t="s">
        <v>43</v>
      </c>
      <c r="D342" s="167" t="s">
        <v>38</v>
      </c>
      <c r="E342" s="131">
        <v>1</v>
      </c>
      <c r="F342" s="162" t="s">
        <v>44</v>
      </c>
      <c r="G342" s="181">
        <v>570000</v>
      </c>
      <c r="H342" s="161">
        <f t="shared" si="5"/>
        <v>570000</v>
      </c>
      <c r="I342" s="34" t="s">
        <v>9</v>
      </c>
      <c r="J342" s="139" t="s">
        <v>33</v>
      </c>
      <c r="K342" s="175" t="s">
        <v>456</v>
      </c>
      <c r="L342" s="168" t="s">
        <v>596</v>
      </c>
      <c r="M342" s="129"/>
    </row>
    <row r="343" spans="1:18" s="128" customFormat="1" ht="37.5" customHeight="1" x14ac:dyDescent="0.25">
      <c r="A343" s="127">
        <v>253</v>
      </c>
      <c r="B343" s="130" t="s">
        <v>591</v>
      </c>
      <c r="C343" s="162" t="s">
        <v>43</v>
      </c>
      <c r="D343" s="167" t="s">
        <v>38</v>
      </c>
      <c r="E343" s="131">
        <v>1</v>
      </c>
      <c r="F343" s="162" t="s">
        <v>110</v>
      </c>
      <c r="G343" s="181">
        <v>4631243.8</v>
      </c>
      <c r="H343" s="161">
        <f t="shared" si="5"/>
        <v>4631243.8</v>
      </c>
      <c r="I343" s="34" t="s">
        <v>9</v>
      </c>
      <c r="J343" s="139" t="s">
        <v>33</v>
      </c>
      <c r="K343" s="175" t="s">
        <v>456</v>
      </c>
      <c r="L343" s="168" t="s">
        <v>596</v>
      </c>
      <c r="M343" s="129"/>
    </row>
    <row r="344" spans="1:18" s="128" customFormat="1" ht="37.5" customHeight="1" x14ac:dyDescent="0.25">
      <c r="A344" s="127">
        <v>254</v>
      </c>
      <c r="B344" s="130" t="s">
        <v>592</v>
      </c>
      <c r="C344" s="162" t="s">
        <v>43</v>
      </c>
      <c r="D344" s="167" t="s">
        <v>38</v>
      </c>
      <c r="E344" s="131">
        <v>1</v>
      </c>
      <c r="F344" s="162" t="s">
        <v>44</v>
      </c>
      <c r="G344" s="181">
        <v>484500</v>
      </c>
      <c r="H344" s="161">
        <f t="shared" si="5"/>
        <v>484500</v>
      </c>
      <c r="I344" s="34" t="s">
        <v>9</v>
      </c>
      <c r="J344" s="139" t="s">
        <v>33</v>
      </c>
      <c r="K344" s="175" t="s">
        <v>456</v>
      </c>
      <c r="L344" s="168" t="s">
        <v>596</v>
      </c>
      <c r="M344" s="129"/>
    </row>
    <row r="345" spans="1:18" s="128" customFormat="1" ht="37.5" customHeight="1" x14ac:dyDescent="0.25">
      <c r="A345" s="127">
        <v>255</v>
      </c>
      <c r="B345" s="130" t="s">
        <v>593</v>
      </c>
      <c r="C345" s="162" t="s">
        <v>43</v>
      </c>
      <c r="D345" s="167" t="s">
        <v>38</v>
      </c>
      <c r="E345" s="131">
        <v>1</v>
      </c>
      <c r="F345" s="162" t="s">
        <v>44</v>
      </c>
      <c r="G345" s="181">
        <v>663000</v>
      </c>
      <c r="H345" s="161">
        <f t="shared" si="5"/>
        <v>663000</v>
      </c>
      <c r="I345" s="34" t="s">
        <v>9</v>
      </c>
      <c r="J345" s="139" t="s">
        <v>33</v>
      </c>
      <c r="K345" s="175" t="s">
        <v>456</v>
      </c>
      <c r="L345" s="168" t="s">
        <v>596</v>
      </c>
      <c r="M345" s="129"/>
    </row>
    <row r="346" spans="1:18" s="128" customFormat="1" ht="37.5" customHeight="1" x14ac:dyDescent="0.25">
      <c r="A346" s="127">
        <v>256</v>
      </c>
      <c r="B346" s="130" t="s">
        <v>594</v>
      </c>
      <c r="C346" s="162" t="s">
        <v>43</v>
      </c>
      <c r="D346" s="167" t="s">
        <v>38</v>
      </c>
      <c r="E346" s="131">
        <v>2</v>
      </c>
      <c r="F346" s="162" t="s">
        <v>44</v>
      </c>
      <c r="G346" s="181">
        <v>70000</v>
      </c>
      <c r="H346" s="161">
        <f t="shared" si="5"/>
        <v>140000</v>
      </c>
      <c r="I346" s="34" t="s">
        <v>9</v>
      </c>
      <c r="J346" s="139" t="s">
        <v>33</v>
      </c>
      <c r="K346" s="175" t="s">
        <v>456</v>
      </c>
      <c r="L346" s="168" t="s">
        <v>596</v>
      </c>
      <c r="M346" s="129"/>
    </row>
    <row r="347" spans="1:18" s="128" customFormat="1" ht="37.5" customHeight="1" x14ac:dyDescent="0.25">
      <c r="A347" s="127">
        <v>257</v>
      </c>
      <c r="B347" s="130" t="s">
        <v>595</v>
      </c>
      <c r="C347" s="162" t="s">
        <v>43</v>
      </c>
      <c r="D347" s="167" t="s">
        <v>38</v>
      </c>
      <c r="E347" s="131">
        <v>1</v>
      </c>
      <c r="F347" s="162" t="s">
        <v>44</v>
      </c>
      <c r="G347" s="181">
        <v>70000</v>
      </c>
      <c r="H347" s="161">
        <f t="shared" si="5"/>
        <v>70000</v>
      </c>
      <c r="I347" s="34" t="s">
        <v>9</v>
      </c>
      <c r="J347" s="139" t="s">
        <v>33</v>
      </c>
      <c r="K347" s="175" t="s">
        <v>456</v>
      </c>
      <c r="L347" s="168" t="s">
        <v>596</v>
      </c>
      <c r="M347" s="129"/>
    </row>
    <row r="348" spans="1:18" s="128" customFormat="1" ht="37.5" customHeight="1" x14ac:dyDescent="0.25">
      <c r="A348" s="127">
        <v>258</v>
      </c>
      <c r="B348" s="130" t="s">
        <v>616</v>
      </c>
      <c r="C348" s="162" t="s">
        <v>614</v>
      </c>
      <c r="D348" s="167" t="s">
        <v>38</v>
      </c>
      <c r="E348" s="131">
        <v>1</v>
      </c>
      <c r="F348" s="162" t="s">
        <v>615</v>
      </c>
      <c r="G348" s="181">
        <v>21334338</v>
      </c>
      <c r="H348" s="161">
        <f t="shared" si="5"/>
        <v>21334338</v>
      </c>
      <c r="I348" s="34" t="s">
        <v>9</v>
      </c>
      <c r="J348" s="139" t="s">
        <v>33</v>
      </c>
      <c r="K348" s="175" t="s">
        <v>456</v>
      </c>
      <c r="L348" s="168" t="s">
        <v>617</v>
      </c>
      <c r="M348" s="129"/>
    </row>
    <row r="349" spans="1:18" s="3" customFormat="1" ht="20.100000000000001" customHeight="1" x14ac:dyDescent="0.25">
      <c r="A349" s="41"/>
      <c r="B349" s="68" t="s">
        <v>18</v>
      </c>
      <c r="C349" s="42"/>
      <c r="D349" s="42"/>
      <c r="E349" s="42"/>
      <c r="F349" s="42"/>
      <c r="G349" s="118"/>
      <c r="H349" s="43">
        <f>SUM(H91:H348)</f>
        <v>1550609796.7399998</v>
      </c>
      <c r="I349" s="44"/>
      <c r="J349" s="44"/>
      <c r="K349" s="85"/>
      <c r="L349" s="125"/>
      <c r="M349" s="30"/>
      <c r="N349" s="10"/>
      <c r="O349" s="10"/>
      <c r="P349" s="10"/>
      <c r="Q349" s="10"/>
      <c r="R349" s="10"/>
    </row>
    <row r="350" spans="1:18" s="3" customFormat="1" ht="20.100000000000001" customHeight="1" x14ac:dyDescent="0.25">
      <c r="A350" s="48"/>
      <c r="B350" s="57" t="s">
        <v>8</v>
      </c>
      <c r="C350" s="49"/>
      <c r="D350" s="49"/>
      <c r="E350" s="49"/>
      <c r="F350" s="49"/>
      <c r="G350" s="119"/>
      <c r="H350" s="49"/>
      <c r="I350" s="49"/>
      <c r="J350" s="49"/>
      <c r="K350" s="86"/>
      <c r="L350" s="49"/>
      <c r="M350" s="30"/>
      <c r="N350" s="10"/>
      <c r="O350" s="10"/>
      <c r="P350" s="10"/>
      <c r="Q350" s="10"/>
      <c r="R350" s="10"/>
    </row>
    <row r="351" spans="1:18" s="144" customFormat="1" ht="33.75" customHeight="1" x14ac:dyDescent="0.25">
      <c r="A351" s="71">
        <v>1</v>
      </c>
      <c r="B351" s="176" t="s">
        <v>121</v>
      </c>
      <c r="C351" s="162" t="s">
        <v>43</v>
      </c>
      <c r="D351" s="166" t="s">
        <v>38</v>
      </c>
      <c r="E351" s="151">
        <v>1</v>
      </c>
      <c r="F351" s="107" t="s">
        <v>122</v>
      </c>
      <c r="G351" s="152">
        <v>1440000</v>
      </c>
      <c r="H351" s="161">
        <f t="shared" ref="H351:H364" si="6">E351*G351</f>
        <v>1440000</v>
      </c>
      <c r="I351" s="34" t="s">
        <v>9</v>
      </c>
      <c r="J351" s="163" t="s">
        <v>33</v>
      </c>
      <c r="K351" s="164" t="s">
        <v>111</v>
      </c>
      <c r="L351" s="168" t="s">
        <v>123</v>
      </c>
      <c r="M351" s="143"/>
    </row>
    <row r="352" spans="1:18" s="144" customFormat="1" ht="31.5" customHeight="1" x14ac:dyDescent="0.25">
      <c r="A352" s="71">
        <v>2</v>
      </c>
      <c r="B352" s="176" t="s">
        <v>156</v>
      </c>
      <c r="C352" s="162" t="s">
        <v>37</v>
      </c>
      <c r="D352" s="166" t="s">
        <v>32</v>
      </c>
      <c r="E352" s="151">
        <v>1</v>
      </c>
      <c r="F352" s="107" t="s">
        <v>122</v>
      </c>
      <c r="G352" s="152">
        <v>43191900</v>
      </c>
      <c r="H352" s="161">
        <f t="shared" si="6"/>
        <v>43191900</v>
      </c>
      <c r="I352" s="34" t="s">
        <v>9</v>
      </c>
      <c r="J352" s="163" t="s">
        <v>71</v>
      </c>
      <c r="K352" s="164" t="s">
        <v>111</v>
      </c>
      <c r="L352" s="168" t="s">
        <v>158</v>
      </c>
      <c r="M352" s="143"/>
    </row>
    <row r="353" spans="1:13" s="144" customFormat="1" ht="30.75" customHeight="1" x14ac:dyDescent="0.25">
      <c r="A353" s="71">
        <v>3</v>
      </c>
      <c r="B353" s="176" t="s">
        <v>157</v>
      </c>
      <c r="C353" s="162" t="s">
        <v>37</v>
      </c>
      <c r="D353" s="166" t="s">
        <v>32</v>
      </c>
      <c r="E353" s="151">
        <v>1</v>
      </c>
      <c r="F353" s="107" t="s">
        <v>122</v>
      </c>
      <c r="G353" s="152">
        <v>530200</v>
      </c>
      <c r="H353" s="161">
        <f t="shared" si="6"/>
        <v>530200</v>
      </c>
      <c r="I353" s="34" t="s">
        <v>9</v>
      </c>
      <c r="J353" s="163" t="s">
        <v>71</v>
      </c>
      <c r="K353" s="164" t="s">
        <v>111</v>
      </c>
      <c r="L353" s="168" t="s">
        <v>158</v>
      </c>
      <c r="M353" s="143"/>
    </row>
    <row r="354" spans="1:13" s="144" customFormat="1" ht="50.25" customHeight="1" x14ac:dyDescent="0.25">
      <c r="A354" s="71">
        <v>4</v>
      </c>
      <c r="B354" s="176" t="s">
        <v>184</v>
      </c>
      <c r="C354" s="162" t="s">
        <v>43</v>
      </c>
      <c r="D354" s="166" t="s">
        <v>38</v>
      </c>
      <c r="E354" s="151">
        <v>1</v>
      </c>
      <c r="F354" s="107" t="s">
        <v>122</v>
      </c>
      <c r="G354" s="152">
        <v>522900</v>
      </c>
      <c r="H354" s="161">
        <f t="shared" si="6"/>
        <v>522900</v>
      </c>
      <c r="I354" s="34" t="s">
        <v>9</v>
      </c>
      <c r="J354" s="163" t="s">
        <v>33</v>
      </c>
      <c r="K354" s="164" t="s">
        <v>111</v>
      </c>
      <c r="L354" s="168" t="s">
        <v>185</v>
      </c>
      <c r="M354" s="143"/>
    </row>
    <row r="355" spans="1:13" s="144" customFormat="1" ht="35.25" customHeight="1" x14ac:dyDescent="0.25">
      <c r="A355" s="71">
        <v>5</v>
      </c>
      <c r="B355" s="176" t="s">
        <v>212</v>
      </c>
      <c r="C355" s="162" t="s">
        <v>43</v>
      </c>
      <c r="D355" s="166" t="s">
        <v>38</v>
      </c>
      <c r="E355" s="151">
        <v>1</v>
      </c>
      <c r="F355" s="107" t="s">
        <v>122</v>
      </c>
      <c r="G355" s="152">
        <v>0</v>
      </c>
      <c r="H355" s="161">
        <v>0</v>
      </c>
      <c r="I355" s="34" t="s">
        <v>9</v>
      </c>
      <c r="J355" s="163" t="s">
        <v>33</v>
      </c>
      <c r="K355" s="164" t="s">
        <v>203</v>
      </c>
      <c r="L355" s="168" t="s">
        <v>391</v>
      </c>
      <c r="M355" s="143"/>
    </row>
    <row r="356" spans="1:13" s="144" customFormat="1" ht="38.25" customHeight="1" x14ac:dyDescent="0.25">
      <c r="A356" s="71">
        <v>6</v>
      </c>
      <c r="B356" s="176" t="s">
        <v>233</v>
      </c>
      <c r="C356" s="162" t="s">
        <v>43</v>
      </c>
      <c r="D356" s="166" t="s">
        <v>38</v>
      </c>
      <c r="E356" s="151">
        <v>1</v>
      </c>
      <c r="F356" s="107" t="s">
        <v>122</v>
      </c>
      <c r="G356" s="152">
        <v>336450</v>
      </c>
      <c r="H356" s="161">
        <f t="shared" si="6"/>
        <v>336450</v>
      </c>
      <c r="I356" s="34" t="s">
        <v>9</v>
      </c>
      <c r="J356" s="163" t="s">
        <v>33</v>
      </c>
      <c r="K356" s="164" t="s">
        <v>527</v>
      </c>
      <c r="L356" s="168" t="s">
        <v>528</v>
      </c>
      <c r="M356" s="143"/>
    </row>
    <row r="357" spans="1:13" s="144" customFormat="1" ht="35.25" customHeight="1" x14ac:dyDescent="0.25">
      <c r="A357" s="71">
        <v>7</v>
      </c>
      <c r="B357" s="176" t="s">
        <v>254</v>
      </c>
      <c r="C357" s="162" t="s">
        <v>43</v>
      </c>
      <c r="D357" s="166" t="s">
        <v>106</v>
      </c>
      <c r="E357" s="151">
        <v>1</v>
      </c>
      <c r="F357" s="107" t="s">
        <v>122</v>
      </c>
      <c r="G357" s="152">
        <v>2940000</v>
      </c>
      <c r="H357" s="161">
        <f t="shared" si="6"/>
        <v>2940000</v>
      </c>
      <c r="I357" s="34" t="s">
        <v>9</v>
      </c>
      <c r="J357" s="163" t="s">
        <v>33</v>
      </c>
      <c r="K357" s="164" t="s">
        <v>203</v>
      </c>
      <c r="L357" s="168" t="s">
        <v>255</v>
      </c>
      <c r="M357" s="143"/>
    </row>
    <row r="358" spans="1:13" s="144" customFormat="1" ht="35.25" customHeight="1" x14ac:dyDescent="0.25">
      <c r="A358" s="71">
        <v>8</v>
      </c>
      <c r="B358" s="176" t="s">
        <v>257</v>
      </c>
      <c r="C358" s="162" t="s">
        <v>43</v>
      </c>
      <c r="D358" s="166" t="s">
        <v>32</v>
      </c>
      <c r="E358" s="151">
        <v>1</v>
      </c>
      <c r="F358" s="107" t="s">
        <v>122</v>
      </c>
      <c r="G358" s="152">
        <v>1640510</v>
      </c>
      <c r="H358" s="161">
        <f t="shared" si="6"/>
        <v>1640510</v>
      </c>
      <c r="I358" s="34" t="s">
        <v>9</v>
      </c>
      <c r="J358" s="163" t="s">
        <v>33</v>
      </c>
      <c r="K358" s="164" t="s">
        <v>203</v>
      </c>
      <c r="L358" s="168" t="s">
        <v>258</v>
      </c>
      <c r="M358" s="143"/>
    </row>
    <row r="359" spans="1:13" s="144" customFormat="1" ht="78.75" customHeight="1" x14ac:dyDescent="0.25">
      <c r="A359" s="71">
        <v>9</v>
      </c>
      <c r="B359" s="176" t="s">
        <v>416</v>
      </c>
      <c r="C359" s="162" t="s">
        <v>37</v>
      </c>
      <c r="D359" s="166" t="s">
        <v>38</v>
      </c>
      <c r="E359" s="151">
        <v>1</v>
      </c>
      <c r="F359" s="107" t="s">
        <v>122</v>
      </c>
      <c r="G359" s="152">
        <v>23878751</v>
      </c>
      <c r="H359" s="161">
        <f t="shared" si="6"/>
        <v>23878751</v>
      </c>
      <c r="I359" s="34" t="s">
        <v>9</v>
      </c>
      <c r="J359" s="163" t="s">
        <v>33</v>
      </c>
      <c r="K359" s="164" t="s">
        <v>203</v>
      </c>
      <c r="L359" s="168" t="s">
        <v>417</v>
      </c>
      <c r="M359" s="143"/>
    </row>
    <row r="360" spans="1:13" s="144" customFormat="1" ht="35.25" customHeight="1" x14ac:dyDescent="0.25">
      <c r="A360" s="71">
        <v>10</v>
      </c>
      <c r="B360" s="176" t="s">
        <v>517</v>
      </c>
      <c r="C360" s="162" t="s">
        <v>43</v>
      </c>
      <c r="D360" s="166" t="s">
        <v>106</v>
      </c>
      <c r="E360" s="151">
        <v>1</v>
      </c>
      <c r="F360" s="107" t="s">
        <v>122</v>
      </c>
      <c r="G360" s="152">
        <v>6367200</v>
      </c>
      <c r="H360" s="161">
        <f t="shared" si="6"/>
        <v>6367200</v>
      </c>
      <c r="I360" s="34" t="s">
        <v>9</v>
      </c>
      <c r="J360" s="163" t="s">
        <v>33</v>
      </c>
      <c r="K360" s="164" t="s">
        <v>456</v>
      </c>
      <c r="L360" s="168" t="s">
        <v>465</v>
      </c>
      <c r="M360" s="143"/>
    </row>
    <row r="361" spans="1:13" s="144" customFormat="1" ht="35.25" customHeight="1" x14ac:dyDescent="0.25">
      <c r="A361" s="71">
        <v>11</v>
      </c>
      <c r="B361" s="176" t="s">
        <v>515</v>
      </c>
      <c r="C361" s="162" t="s">
        <v>43</v>
      </c>
      <c r="D361" s="166" t="s">
        <v>38</v>
      </c>
      <c r="E361" s="151">
        <v>1</v>
      </c>
      <c r="F361" s="107" t="s">
        <v>122</v>
      </c>
      <c r="G361" s="152">
        <v>850000</v>
      </c>
      <c r="H361" s="161">
        <f t="shared" si="6"/>
        <v>850000</v>
      </c>
      <c r="I361" s="34" t="s">
        <v>9</v>
      </c>
      <c r="J361" s="163" t="s">
        <v>33</v>
      </c>
      <c r="K361" s="164" t="s">
        <v>456</v>
      </c>
      <c r="L361" s="168" t="s">
        <v>516</v>
      </c>
      <c r="M361" s="143"/>
    </row>
    <row r="362" spans="1:13" s="144" customFormat="1" ht="52.5" customHeight="1" x14ac:dyDescent="0.25">
      <c r="A362" s="71">
        <v>12</v>
      </c>
      <c r="B362" s="176" t="s">
        <v>522</v>
      </c>
      <c r="C362" s="162" t="s">
        <v>518</v>
      </c>
      <c r="D362" s="166" t="s">
        <v>32</v>
      </c>
      <c r="E362" s="151">
        <v>1</v>
      </c>
      <c r="F362" s="107" t="s">
        <v>122</v>
      </c>
      <c r="G362" s="152">
        <v>6233898</v>
      </c>
      <c r="H362" s="161">
        <f t="shared" si="6"/>
        <v>6233898</v>
      </c>
      <c r="I362" s="34" t="s">
        <v>9</v>
      </c>
      <c r="J362" s="163" t="s">
        <v>33</v>
      </c>
      <c r="K362" s="164" t="s">
        <v>456</v>
      </c>
      <c r="L362" s="168" t="s">
        <v>519</v>
      </c>
      <c r="M362" s="143"/>
    </row>
    <row r="363" spans="1:13" s="144" customFormat="1" ht="52.5" customHeight="1" x14ac:dyDescent="0.25">
      <c r="A363" s="71">
        <v>13</v>
      </c>
      <c r="B363" s="176" t="s">
        <v>570</v>
      </c>
      <c r="C363" s="162" t="s">
        <v>518</v>
      </c>
      <c r="D363" s="166" t="s">
        <v>32</v>
      </c>
      <c r="E363" s="151">
        <v>1</v>
      </c>
      <c r="F363" s="107" t="s">
        <v>122</v>
      </c>
      <c r="G363" s="152">
        <v>1406000</v>
      </c>
      <c r="H363" s="161">
        <f t="shared" si="6"/>
        <v>1406000</v>
      </c>
      <c r="I363" s="34" t="s">
        <v>9</v>
      </c>
      <c r="J363" s="163" t="s">
        <v>33</v>
      </c>
      <c r="K363" s="164" t="s">
        <v>456</v>
      </c>
      <c r="L363" s="168" t="s">
        <v>571</v>
      </c>
      <c r="M363" s="143"/>
    </row>
    <row r="364" spans="1:13" s="144" customFormat="1" ht="52.5" customHeight="1" x14ac:dyDescent="0.25">
      <c r="A364" s="71">
        <v>14</v>
      </c>
      <c r="B364" s="176" t="s">
        <v>582</v>
      </c>
      <c r="C364" s="162" t="s">
        <v>43</v>
      </c>
      <c r="D364" s="166" t="s">
        <v>38</v>
      </c>
      <c r="E364" s="151">
        <v>1</v>
      </c>
      <c r="F364" s="107" t="s">
        <v>122</v>
      </c>
      <c r="G364" s="152">
        <v>11232150</v>
      </c>
      <c r="H364" s="161">
        <f t="shared" si="6"/>
        <v>11232150</v>
      </c>
      <c r="I364" s="34" t="s">
        <v>9</v>
      </c>
      <c r="J364" s="163" t="s">
        <v>33</v>
      </c>
      <c r="K364" s="164" t="s">
        <v>456</v>
      </c>
      <c r="L364" s="168" t="s">
        <v>583</v>
      </c>
      <c r="M364" s="143"/>
    </row>
    <row r="365" spans="1:13" s="144" customFormat="1" ht="52.5" customHeight="1" x14ac:dyDescent="0.25">
      <c r="A365" s="71">
        <v>15</v>
      </c>
      <c r="B365" s="176" t="s">
        <v>606</v>
      </c>
      <c r="C365" s="162" t="s">
        <v>153</v>
      </c>
      <c r="D365" s="166" t="s">
        <v>32</v>
      </c>
      <c r="E365" s="151">
        <v>1</v>
      </c>
      <c r="F365" s="107" t="s">
        <v>122</v>
      </c>
      <c r="G365" s="152">
        <v>3105000</v>
      </c>
      <c r="H365" s="161">
        <v>3105000</v>
      </c>
      <c r="I365" s="34" t="s">
        <v>9</v>
      </c>
      <c r="J365" s="163" t="s">
        <v>71</v>
      </c>
      <c r="K365" s="164" t="s">
        <v>456</v>
      </c>
      <c r="L365" s="168" t="s">
        <v>607</v>
      </c>
      <c r="M365" s="143"/>
    </row>
    <row r="366" spans="1:13" s="144" customFormat="1" ht="52.5" customHeight="1" x14ac:dyDescent="0.25">
      <c r="A366" s="71">
        <v>16</v>
      </c>
      <c r="B366" s="176" t="s">
        <v>609</v>
      </c>
      <c r="C366" s="162" t="s">
        <v>43</v>
      </c>
      <c r="D366" s="166" t="s">
        <v>38</v>
      </c>
      <c r="E366" s="151">
        <v>1</v>
      </c>
      <c r="F366" s="107" t="s">
        <v>122</v>
      </c>
      <c r="G366" s="152">
        <v>9150000</v>
      </c>
      <c r="H366" s="161">
        <v>9150000</v>
      </c>
      <c r="I366" s="34" t="s">
        <v>9</v>
      </c>
      <c r="J366" s="163" t="s">
        <v>33</v>
      </c>
      <c r="K366" s="164" t="s">
        <v>456</v>
      </c>
      <c r="L366" s="168" t="s">
        <v>610</v>
      </c>
      <c r="M366" s="143"/>
    </row>
    <row r="367" spans="1:13" s="144" customFormat="1" ht="52.5" customHeight="1" x14ac:dyDescent="0.25">
      <c r="A367" s="71">
        <v>17</v>
      </c>
      <c r="B367" s="176" t="s">
        <v>612</v>
      </c>
      <c r="C367" s="162" t="s">
        <v>37</v>
      </c>
      <c r="D367" s="166" t="s">
        <v>32</v>
      </c>
      <c r="E367" s="151">
        <v>1</v>
      </c>
      <c r="F367" s="107" t="s">
        <v>122</v>
      </c>
      <c r="G367" s="152">
        <v>54956822.859999999</v>
      </c>
      <c r="H367" s="161">
        <f t="shared" ref="H367" si="7">E367*G367</f>
        <v>54956822.859999999</v>
      </c>
      <c r="I367" s="34" t="s">
        <v>9</v>
      </c>
      <c r="J367" s="163" t="s">
        <v>33</v>
      </c>
      <c r="K367" s="164" t="s">
        <v>456</v>
      </c>
      <c r="L367" s="168" t="s">
        <v>611</v>
      </c>
      <c r="M367" s="143"/>
    </row>
    <row r="368" spans="1:13" s="144" customFormat="1" ht="52.5" customHeight="1" x14ac:dyDescent="0.25">
      <c r="A368" s="71">
        <v>18</v>
      </c>
      <c r="B368" s="176" t="s">
        <v>618</v>
      </c>
      <c r="C368" s="162" t="s">
        <v>458</v>
      </c>
      <c r="D368" s="166" t="s">
        <v>38</v>
      </c>
      <c r="E368" s="151">
        <v>1</v>
      </c>
      <c r="F368" s="107" t="s">
        <v>122</v>
      </c>
      <c r="G368" s="152">
        <v>164606166</v>
      </c>
      <c r="H368" s="161">
        <f>G368</f>
        <v>164606166</v>
      </c>
      <c r="I368" s="34" t="s">
        <v>9</v>
      </c>
      <c r="J368" s="163" t="s">
        <v>33</v>
      </c>
      <c r="K368" s="164" t="s">
        <v>456</v>
      </c>
      <c r="L368" s="168" t="s">
        <v>619</v>
      </c>
      <c r="M368" s="143"/>
    </row>
    <row r="369" spans="1:18" s="1" customFormat="1" ht="19.5" customHeight="1" x14ac:dyDescent="0.25">
      <c r="A369" s="72"/>
      <c r="B369" s="56" t="s">
        <v>19</v>
      </c>
      <c r="C369" s="36"/>
      <c r="D369" s="36"/>
      <c r="E369" s="36"/>
      <c r="F369" s="36"/>
      <c r="G369" s="46"/>
      <c r="H369" s="45">
        <f>SUM(H351:H368)</f>
        <v>332387947.86000001</v>
      </c>
      <c r="I369" s="46"/>
      <c r="J369" s="46"/>
      <c r="K369" s="87"/>
      <c r="L369" s="46"/>
      <c r="M369" s="27"/>
      <c r="N369" s="22"/>
      <c r="O369" s="22"/>
      <c r="P369" s="22"/>
      <c r="Q369" s="22"/>
      <c r="R369" s="22"/>
    </row>
    <row r="370" spans="1:18" ht="20.100000000000001" customHeight="1" x14ac:dyDescent="0.25">
      <c r="A370" s="53"/>
      <c r="B370" s="58" t="s">
        <v>12</v>
      </c>
      <c r="C370" s="54"/>
      <c r="D370" s="54"/>
      <c r="E370" s="54"/>
      <c r="F370" s="54"/>
      <c r="G370" s="114"/>
      <c r="H370" s="54"/>
      <c r="I370" s="54"/>
      <c r="J370" s="54"/>
      <c r="K370" s="77"/>
      <c r="L370" s="54"/>
    </row>
    <row r="371" spans="1:18" s="142" customFormat="1" ht="29.25" customHeight="1" x14ac:dyDescent="0.25">
      <c r="A371" s="71">
        <v>1</v>
      </c>
      <c r="B371" s="148" t="s">
        <v>46</v>
      </c>
      <c r="C371" s="162" t="s">
        <v>43</v>
      </c>
      <c r="D371" s="166" t="s">
        <v>38</v>
      </c>
      <c r="E371" s="139">
        <v>1</v>
      </c>
      <c r="F371" s="139" t="s">
        <v>20</v>
      </c>
      <c r="G371" s="147"/>
      <c r="H371" s="147">
        <v>2592000</v>
      </c>
      <c r="I371" s="34" t="s">
        <v>9</v>
      </c>
      <c r="J371" s="163" t="s">
        <v>33</v>
      </c>
      <c r="K371" s="164" t="s">
        <v>34</v>
      </c>
      <c r="L371" s="168" t="s">
        <v>47</v>
      </c>
      <c r="M371" s="145"/>
      <c r="N371" s="146"/>
      <c r="O371" s="146"/>
      <c r="P371" s="146"/>
      <c r="Q371" s="146"/>
      <c r="R371" s="146"/>
    </row>
    <row r="372" spans="1:18" s="142" customFormat="1" ht="44.25" customHeight="1" x14ac:dyDescent="0.25">
      <c r="A372" s="71">
        <v>2</v>
      </c>
      <c r="B372" s="148" t="s">
        <v>48</v>
      </c>
      <c r="C372" s="162" t="s">
        <v>37</v>
      </c>
      <c r="D372" s="166" t="s">
        <v>32</v>
      </c>
      <c r="E372" s="169">
        <v>1</v>
      </c>
      <c r="F372" s="165" t="s">
        <v>20</v>
      </c>
      <c r="G372" s="147"/>
      <c r="H372" s="147">
        <v>21505000</v>
      </c>
      <c r="I372" s="34" t="s">
        <v>9</v>
      </c>
      <c r="J372" s="163" t="s">
        <v>51</v>
      </c>
      <c r="K372" s="164" t="s">
        <v>34</v>
      </c>
      <c r="L372" s="168" t="s">
        <v>52</v>
      </c>
      <c r="M372" s="145"/>
      <c r="N372" s="146"/>
      <c r="O372" s="146"/>
      <c r="P372" s="146"/>
      <c r="Q372" s="146"/>
      <c r="R372" s="146"/>
    </row>
    <row r="373" spans="1:18" s="142" customFormat="1" ht="39.75" customHeight="1" x14ac:dyDescent="0.25">
      <c r="A373" s="71">
        <v>3</v>
      </c>
      <c r="B373" s="148" t="s">
        <v>49</v>
      </c>
      <c r="C373" s="162" t="s">
        <v>37</v>
      </c>
      <c r="D373" s="166" t="s">
        <v>32</v>
      </c>
      <c r="E373" s="170">
        <v>1</v>
      </c>
      <c r="F373" s="165" t="s">
        <v>20</v>
      </c>
      <c r="G373" s="147"/>
      <c r="H373" s="147">
        <v>5558000</v>
      </c>
      <c r="I373" s="34" t="s">
        <v>9</v>
      </c>
      <c r="J373" s="163" t="s">
        <v>51</v>
      </c>
      <c r="K373" s="164" t="s">
        <v>34</v>
      </c>
      <c r="L373" s="168" t="s">
        <v>52</v>
      </c>
      <c r="M373" s="145"/>
      <c r="N373" s="146"/>
      <c r="O373" s="146"/>
      <c r="P373" s="146"/>
      <c r="Q373" s="146"/>
      <c r="R373" s="146"/>
    </row>
    <row r="374" spans="1:18" s="142" customFormat="1" ht="43.5" customHeight="1" x14ac:dyDescent="0.25">
      <c r="A374" s="71">
        <v>4</v>
      </c>
      <c r="B374" s="148" t="s">
        <v>50</v>
      </c>
      <c r="C374" s="162" t="s">
        <v>37</v>
      </c>
      <c r="D374" s="166" t="s">
        <v>32</v>
      </c>
      <c r="E374" s="170">
        <v>1</v>
      </c>
      <c r="F374" s="165" t="s">
        <v>20</v>
      </c>
      <c r="G374" s="147"/>
      <c r="H374" s="147">
        <v>1404000</v>
      </c>
      <c r="I374" s="34" t="s">
        <v>9</v>
      </c>
      <c r="J374" s="163" t="s">
        <v>51</v>
      </c>
      <c r="K374" s="164" t="s">
        <v>34</v>
      </c>
      <c r="L374" s="168" t="s">
        <v>52</v>
      </c>
      <c r="M374" s="145"/>
      <c r="N374" s="146"/>
      <c r="O374" s="146"/>
      <c r="P374" s="146"/>
      <c r="Q374" s="146"/>
      <c r="R374" s="146"/>
    </row>
    <row r="375" spans="1:18" s="142" customFormat="1" ht="43.5" customHeight="1" x14ac:dyDescent="0.25">
      <c r="A375" s="71">
        <v>5</v>
      </c>
      <c r="B375" s="148" t="s">
        <v>53</v>
      </c>
      <c r="C375" s="162" t="s">
        <v>43</v>
      </c>
      <c r="D375" s="166" t="s">
        <v>38</v>
      </c>
      <c r="E375" s="171">
        <v>1</v>
      </c>
      <c r="F375" s="172" t="s">
        <v>20</v>
      </c>
      <c r="G375" s="147"/>
      <c r="H375" s="147">
        <v>6592080</v>
      </c>
      <c r="I375" s="34" t="s">
        <v>9</v>
      </c>
      <c r="J375" s="163" t="s">
        <v>33</v>
      </c>
      <c r="K375" s="164" t="s">
        <v>34</v>
      </c>
      <c r="L375" s="168" t="s">
        <v>54</v>
      </c>
      <c r="M375" s="145"/>
      <c r="N375" s="146"/>
      <c r="O375" s="146"/>
      <c r="P375" s="146"/>
      <c r="Q375" s="146"/>
      <c r="R375" s="146"/>
    </row>
    <row r="376" spans="1:18" s="142" customFormat="1" ht="43.5" customHeight="1" x14ac:dyDescent="0.25">
      <c r="A376" s="71">
        <v>6</v>
      </c>
      <c r="B376" s="148" t="s">
        <v>55</v>
      </c>
      <c r="C376" s="162" t="s">
        <v>43</v>
      </c>
      <c r="D376" s="166" t="s">
        <v>38</v>
      </c>
      <c r="E376" s="171">
        <v>1</v>
      </c>
      <c r="F376" s="172" t="s">
        <v>20</v>
      </c>
      <c r="G376" s="147"/>
      <c r="H376" s="147">
        <v>687540</v>
      </c>
      <c r="I376" s="34" t="s">
        <v>9</v>
      </c>
      <c r="J376" s="163" t="s">
        <v>33</v>
      </c>
      <c r="K376" s="164" t="s">
        <v>34</v>
      </c>
      <c r="L376" s="168" t="s">
        <v>56</v>
      </c>
      <c r="M376" s="145"/>
      <c r="N376" s="146"/>
      <c r="O376" s="146"/>
      <c r="P376" s="146"/>
      <c r="Q376" s="146"/>
      <c r="R376" s="146"/>
    </row>
    <row r="377" spans="1:18" s="142" customFormat="1" ht="43.5" customHeight="1" x14ac:dyDescent="0.25">
      <c r="A377" s="71">
        <v>7</v>
      </c>
      <c r="B377" s="148" t="s">
        <v>57</v>
      </c>
      <c r="C377" s="162" t="s">
        <v>43</v>
      </c>
      <c r="D377" s="166" t="s">
        <v>38</v>
      </c>
      <c r="E377" s="171">
        <v>1</v>
      </c>
      <c r="F377" s="172" t="s">
        <v>20</v>
      </c>
      <c r="G377" s="147"/>
      <c r="H377" s="147">
        <v>1200000</v>
      </c>
      <c r="I377" s="34" t="s">
        <v>9</v>
      </c>
      <c r="J377" s="163" t="s">
        <v>33</v>
      </c>
      <c r="K377" s="164" t="s">
        <v>34</v>
      </c>
      <c r="L377" s="168" t="s">
        <v>58</v>
      </c>
      <c r="M377" s="145"/>
      <c r="N377" s="146"/>
      <c r="O377" s="146"/>
      <c r="P377" s="146"/>
      <c r="Q377" s="146"/>
      <c r="R377" s="146"/>
    </row>
    <row r="378" spans="1:18" s="142" customFormat="1" ht="43.5" customHeight="1" x14ac:dyDescent="0.25">
      <c r="A378" s="71">
        <v>8</v>
      </c>
      <c r="B378" s="148" t="s">
        <v>73</v>
      </c>
      <c r="C378" s="162" t="s">
        <v>43</v>
      </c>
      <c r="D378" s="166" t="s">
        <v>32</v>
      </c>
      <c r="E378" s="171">
        <v>1</v>
      </c>
      <c r="F378" s="172" t="s">
        <v>20</v>
      </c>
      <c r="G378" s="147"/>
      <c r="H378" s="147">
        <v>1928571</v>
      </c>
      <c r="I378" s="34" t="s">
        <v>9</v>
      </c>
      <c r="J378" s="163" t="s">
        <v>33</v>
      </c>
      <c r="K378" s="164" t="s">
        <v>70</v>
      </c>
      <c r="L378" s="168" t="s">
        <v>74</v>
      </c>
      <c r="M378" s="145"/>
      <c r="N378" s="146"/>
      <c r="O378" s="146"/>
      <c r="P378" s="146"/>
      <c r="Q378" s="146"/>
      <c r="R378" s="146"/>
    </row>
    <row r="379" spans="1:18" s="142" customFormat="1" ht="43.5" customHeight="1" x14ac:dyDescent="0.25">
      <c r="A379" s="71">
        <v>9</v>
      </c>
      <c r="B379" s="148" t="s">
        <v>82</v>
      </c>
      <c r="C379" s="162" t="s">
        <v>37</v>
      </c>
      <c r="D379" s="166" t="s">
        <v>38</v>
      </c>
      <c r="E379" s="171">
        <v>1</v>
      </c>
      <c r="F379" s="172" t="s">
        <v>20</v>
      </c>
      <c r="G379" s="147"/>
      <c r="H379" s="147">
        <v>319057723.77999997</v>
      </c>
      <c r="I379" s="34" t="s">
        <v>9</v>
      </c>
      <c r="J379" s="163" t="s">
        <v>33</v>
      </c>
      <c r="K379" s="164" t="s">
        <v>70</v>
      </c>
      <c r="L379" s="168" t="s">
        <v>83</v>
      </c>
      <c r="M379" s="145"/>
      <c r="N379" s="146"/>
      <c r="O379" s="146"/>
      <c r="P379" s="146"/>
      <c r="Q379" s="146"/>
      <c r="R379" s="146"/>
    </row>
    <row r="380" spans="1:18" s="142" customFormat="1" ht="43.5" customHeight="1" x14ac:dyDescent="0.25">
      <c r="A380" s="71">
        <v>10</v>
      </c>
      <c r="B380" s="148" t="s">
        <v>86</v>
      </c>
      <c r="C380" s="162" t="s">
        <v>37</v>
      </c>
      <c r="D380" s="166" t="s">
        <v>32</v>
      </c>
      <c r="E380" s="171">
        <v>1</v>
      </c>
      <c r="F380" s="172" t="s">
        <v>20</v>
      </c>
      <c r="G380" s="147"/>
      <c r="H380" s="147">
        <v>17955083.059999999</v>
      </c>
      <c r="I380" s="34" t="s">
        <v>9</v>
      </c>
      <c r="J380" s="163" t="s">
        <v>33</v>
      </c>
      <c r="K380" s="164" t="s">
        <v>70</v>
      </c>
      <c r="L380" s="168" t="s">
        <v>87</v>
      </c>
      <c r="M380" s="145"/>
      <c r="N380" s="146"/>
      <c r="O380" s="146"/>
      <c r="P380" s="146"/>
      <c r="Q380" s="146"/>
      <c r="R380" s="146"/>
    </row>
    <row r="381" spans="1:18" s="142" customFormat="1" ht="43.5" customHeight="1" x14ac:dyDescent="0.25">
      <c r="A381" s="71">
        <v>11</v>
      </c>
      <c r="B381" s="148" t="s">
        <v>88</v>
      </c>
      <c r="C381" s="162" t="s">
        <v>43</v>
      </c>
      <c r="D381" s="166" t="s">
        <v>38</v>
      </c>
      <c r="E381" s="171">
        <v>1</v>
      </c>
      <c r="F381" s="172" t="s">
        <v>20</v>
      </c>
      <c r="G381" s="147"/>
      <c r="H381" s="147">
        <v>1721850</v>
      </c>
      <c r="I381" s="34" t="s">
        <v>9</v>
      </c>
      <c r="J381" s="163" t="s">
        <v>33</v>
      </c>
      <c r="K381" s="164" t="s">
        <v>70</v>
      </c>
      <c r="L381" s="168" t="s">
        <v>95</v>
      </c>
      <c r="M381" s="145"/>
      <c r="N381" s="146"/>
      <c r="O381" s="146"/>
      <c r="P381" s="146"/>
      <c r="Q381" s="146"/>
      <c r="R381" s="146"/>
    </row>
    <row r="382" spans="1:18" s="142" customFormat="1" ht="43.5" customHeight="1" x14ac:dyDescent="0.25">
      <c r="A382" s="71">
        <v>12</v>
      </c>
      <c r="B382" s="148" t="s">
        <v>93</v>
      </c>
      <c r="C382" s="162" t="s">
        <v>37</v>
      </c>
      <c r="D382" s="166" t="s">
        <v>38</v>
      </c>
      <c r="E382" s="171">
        <v>1</v>
      </c>
      <c r="F382" s="172" t="s">
        <v>20</v>
      </c>
      <c r="G382" s="147"/>
      <c r="H382" s="147">
        <v>10335082.449999999</v>
      </c>
      <c r="I382" s="34" t="s">
        <v>9</v>
      </c>
      <c r="J382" s="163" t="s">
        <v>33</v>
      </c>
      <c r="K382" s="164" t="s">
        <v>70</v>
      </c>
      <c r="L382" s="168" t="s">
        <v>94</v>
      </c>
      <c r="M382" s="145"/>
      <c r="N382" s="146"/>
      <c r="O382" s="146"/>
      <c r="P382" s="146"/>
      <c r="Q382" s="146"/>
      <c r="R382" s="146"/>
    </row>
    <row r="383" spans="1:18" s="142" customFormat="1" ht="51.75" customHeight="1" x14ac:dyDescent="0.25">
      <c r="A383" s="71">
        <v>13</v>
      </c>
      <c r="B383" s="148" t="s">
        <v>96</v>
      </c>
      <c r="C383" s="162" t="s">
        <v>43</v>
      </c>
      <c r="D383" s="166" t="s">
        <v>32</v>
      </c>
      <c r="E383" s="171">
        <v>1</v>
      </c>
      <c r="F383" s="172" t="s">
        <v>20</v>
      </c>
      <c r="G383" s="147"/>
      <c r="H383" s="147">
        <v>1452000</v>
      </c>
      <c r="I383" s="34" t="s">
        <v>9</v>
      </c>
      <c r="J383" s="163" t="s">
        <v>71</v>
      </c>
      <c r="K383" s="164" t="s">
        <v>70</v>
      </c>
      <c r="L383" s="168" t="s">
        <v>97</v>
      </c>
      <c r="M383" s="145"/>
      <c r="N383" s="146"/>
      <c r="O383" s="146"/>
      <c r="P383" s="146"/>
      <c r="Q383" s="146"/>
      <c r="R383" s="146"/>
    </row>
    <row r="384" spans="1:18" s="142" customFormat="1" ht="51.75" customHeight="1" x14ac:dyDescent="0.25">
      <c r="A384" s="71">
        <v>14</v>
      </c>
      <c r="B384" s="148" t="s">
        <v>119</v>
      </c>
      <c r="C384" s="162" t="s">
        <v>43</v>
      </c>
      <c r="D384" s="166" t="s">
        <v>32</v>
      </c>
      <c r="E384" s="171">
        <v>1</v>
      </c>
      <c r="F384" s="172" t="s">
        <v>20</v>
      </c>
      <c r="G384" s="147"/>
      <c r="H384" s="174">
        <v>1980000</v>
      </c>
      <c r="I384" s="34" t="s">
        <v>9</v>
      </c>
      <c r="J384" s="163" t="s">
        <v>33</v>
      </c>
      <c r="K384" s="164" t="s">
        <v>111</v>
      </c>
      <c r="L384" s="168" t="s">
        <v>120</v>
      </c>
      <c r="M384" s="145"/>
      <c r="N384" s="146"/>
      <c r="O384" s="146"/>
      <c r="P384" s="146"/>
      <c r="Q384" s="146"/>
      <c r="R384" s="146"/>
    </row>
    <row r="385" spans="1:18" s="142" customFormat="1" ht="51.75" customHeight="1" x14ac:dyDescent="0.25">
      <c r="A385" s="71">
        <v>15</v>
      </c>
      <c r="B385" s="148" t="s">
        <v>130</v>
      </c>
      <c r="C385" s="162" t="s">
        <v>43</v>
      </c>
      <c r="D385" s="167" t="s">
        <v>32</v>
      </c>
      <c r="E385" s="151">
        <v>1</v>
      </c>
      <c r="F385" s="172" t="s">
        <v>20</v>
      </c>
      <c r="G385" s="152"/>
      <c r="H385" s="161">
        <v>1204400</v>
      </c>
      <c r="I385" s="34" t="s">
        <v>9</v>
      </c>
      <c r="J385" s="163" t="s">
        <v>125</v>
      </c>
      <c r="K385" s="164" t="s">
        <v>111</v>
      </c>
      <c r="L385" s="168" t="s">
        <v>124</v>
      </c>
      <c r="M385" s="145"/>
      <c r="N385" s="146"/>
      <c r="O385" s="146"/>
      <c r="P385" s="146"/>
      <c r="Q385" s="146"/>
      <c r="R385" s="146"/>
    </row>
    <row r="386" spans="1:18" s="142" customFormat="1" ht="51.75" customHeight="1" x14ac:dyDescent="0.25">
      <c r="A386" s="71">
        <v>16</v>
      </c>
      <c r="B386" s="148" t="s">
        <v>196</v>
      </c>
      <c r="C386" s="162" t="s">
        <v>43</v>
      </c>
      <c r="D386" s="167" t="s">
        <v>106</v>
      </c>
      <c r="E386" s="151">
        <v>1</v>
      </c>
      <c r="F386" s="172" t="s">
        <v>20</v>
      </c>
      <c r="G386" s="152"/>
      <c r="H386" s="161">
        <v>796500</v>
      </c>
      <c r="I386" s="34" t="s">
        <v>9</v>
      </c>
      <c r="J386" s="163" t="s">
        <v>33</v>
      </c>
      <c r="K386" s="164" t="s">
        <v>111</v>
      </c>
      <c r="L386" s="168" t="s">
        <v>197</v>
      </c>
      <c r="M386" s="145"/>
      <c r="N386" s="146"/>
      <c r="O386" s="146"/>
      <c r="P386" s="146"/>
      <c r="Q386" s="146"/>
      <c r="R386" s="146"/>
    </row>
    <row r="387" spans="1:18" s="142" customFormat="1" ht="51.75" customHeight="1" x14ac:dyDescent="0.25">
      <c r="A387" s="71">
        <v>17</v>
      </c>
      <c r="B387" s="148" t="s">
        <v>199</v>
      </c>
      <c r="C387" s="162" t="s">
        <v>43</v>
      </c>
      <c r="D387" s="167" t="s">
        <v>32</v>
      </c>
      <c r="E387" s="151">
        <v>1</v>
      </c>
      <c r="F387" s="172" t="s">
        <v>20</v>
      </c>
      <c r="G387" s="152"/>
      <c r="H387" s="161">
        <v>1170193</v>
      </c>
      <c r="I387" s="34" t="s">
        <v>9</v>
      </c>
      <c r="J387" s="163" t="s">
        <v>33</v>
      </c>
      <c r="K387" s="164" t="s">
        <v>475</v>
      </c>
      <c r="L387" s="168" t="s">
        <v>510</v>
      </c>
      <c r="M387" s="145"/>
      <c r="N387" s="146"/>
      <c r="O387" s="146"/>
      <c r="P387" s="146"/>
      <c r="Q387" s="146"/>
      <c r="R387" s="146"/>
    </row>
    <row r="388" spans="1:18" s="142" customFormat="1" ht="51.75" customHeight="1" x14ac:dyDescent="0.25">
      <c r="A388" s="71">
        <v>18</v>
      </c>
      <c r="B388" s="148" t="s">
        <v>205</v>
      </c>
      <c r="C388" s="162" t="s">
        <v>43</v>
      </c>
      <c r="D388" s="167" t="s">
        <v>32</v>
      </c>
      <c r="E388" s="151">
        <v>1</v>
      </c>
      <c r="F388" s="172" t="s">
        <v>20</v>
      </c>
      <c r="G388" s="152"/>
      <c r="H388" s="161">
        <v>6048000</v>
      </c>
      <c r="I388" s="34" t="s">
        <v>9</v>
      </c>
      <c r="J388" s="163" t="s">
        <v>71</v>
      </c>
      <c r="K388" s="164" t="s">
        <v>203</v>
      </c>
      <c r="L388" s="168" t="s">
        <v>206</v>
      </c>
      <c r="M388" s="145"/>
      <c r="N388" s="146"/>
      <c r="O388" s="146"/>
      <c r="P388" s="146"/>
      <c r="Q388" s="146"/>
      <c r="R388" s="146"/>
    </row>
    <row r="389" spans="1:18" s="142" customFormat="1" ht="51.75" customHeight="1" x14ac:dyDescent="0.25">
      <c r="A389" s="71">
        <v>19</v>
      </c>
      <c r="B389" s="148" t="s">
        <v>221</v>
      </c>
      <c r="C389" s="162" t="s">
        <v>43</v>
      </c>
      <c r="D389" s="167" t="s">
        <v>106</v>
      </c>
      <c r="E389" s="151">
        <v>1</v>
      </c>
      <c r="F389" s="172" t="s">
        <v>20</v>
      </c>
      <c r="G389" s="152"/>
      <c r="H389" s="161">
        <v>283779</v>
      </c>
      <c r="I389" s="34" t="s">
        <v>9</v>
      </c>
      <c r="J389" s="163" t="s">
        <v>33</v>
      </c>
      <c r="K389" s="164" t="s">
        <v>203</v>
      </c>
      <c r="L389" s="168" t="s">
        <v>222</v>
      </c>
      <c r="M389" s="145"/>
      <c r="N389" s="146"/>
      <c r="O389" s="146"/>
      <c r="P389" s="146"/>
      <c r="Q389" s="146"/>
      <c r="R389" s="146"/>
    </row>
    <row r="390" spans="1:18" s="142" customFormat="1" ht="51.75" customHeight="1" x14ac:dyDescent="0.25">
      <c r="A390" s="71">
        <v>20</v>
      </c>
      <c r="B390" s="148" t="s">
        <v>259</v>
      </c>
      <c r="C390" s="162" t="s">
        <v>43</v>
      </c>
      <c r="D390" s="167" t="s">
        <v>38</v>
      </c>
      <c r="E390" s="151">
        <v>1</v>
      </c>
      <c r="F390" s="172" t="s">
        <v>260</v>
      </c>
      <c r="G390" s="152"/>
      <c r="H390" s="161">
        <v>1509840</v>
      </c>
      <c r="I390" s="34" t="s">
        <v>9</v>
      </c>
      <c r="J390" s="163" t="s">
        <v>33</v>
      </c>
      <c r="K390" s="164" t="s">
        <v>203</v>
      </c>
      <c r="L390" s="168" t="s">
        <v>261</v>
      </c>
      <c r="M390" s="145"/>
      <c r="N390" s="146"/>
      <c r="O390" s="146"/>
      <c r="P390" s="146"/>
      <c r="Q390" s="146"/>
      <c r="R390" s="146"/>
    </row>
    <row r="391" spans="1:18" s="142" customFormat="1" ht="51.75" customHeight="1" x14ac:dyDescent="0.25">
      <c r="A391" s="71">
        <v>21</v>
      </c>
      <c r="B391" s="148" t="s">
        <v>262</v>
      </c>
      <c r="C391" s="162" t="s">
        <v>43</v>
      </c>
      <c r="D391" s="167" t="s">
        <v>38</v>
      </c>
      <c r="E391" s="151">
        <v>1</v>
      </c>
      <c r="F391" s="172" t="s">
        <v>20</v>
      </c>
      <c r="G391" s="152"/>
      <c r="H391" s="161">
        <v>12000000</v>
      </c>
      <c r="I391" s="34" t="s">
        <v>9</v>
      </c>
      <c r="J391" s="163" t="s">
        <v>33</v>
      </c>
      <c r="K391" s="164" t="s">
        <v>203</v>
      </c>
      <c r="L391" s="168" t="s">
        <v>263</v>
      </c>
      <c r="M391" s="145"/>
      <c r="N391" s="146"/>
      <c r="O391" s="146"/>
      <c r="P391" s="146"/>
      <c r="Q391" s="146"/>
      <c r="R391" s="146"/>
    </row>
    <row r="392" spans="1:18" s="142" customFormat="1" ht="51.75" customHeight="1" x14ac:dyDescent="0.25">
      <c r="A392" s="71">
        <v>22</v>
      </c>
      <c r="B392" s="148" t="s">
        <v>266</v>
      </c>
      <c r="C392" s="162" t="s">
        <v>268</v>
      </c>
      <c r="D392" s="167" t="s">
        <v>62</v>
      </c>
      <c r="E392" s="151">
        <v>1</v>
      </c>
      <c r="F392" s="172" t="s">
        <v>20</v>
      </c>
      <c r="G392" s="152"/>
      <c r="H392" s="161">
        <v>1641500</v>
      </c>
      <c r="I392" s="34" t="s">
        <v>9</v>
      </c>
      <c r="J392" s="163" t="s">
        <v>33</v>
      </c>
      <c r="K392" s="164" t="s">
        <v>203</v>
      </c>
      <c r="L392" s="168" t="s">
        <v>267</v>
      </c>
      <c r="M392" s="145"/>
      <c r="N392" s="146"/>
      <c r="O392" s="146"/>
      <c r="P392" s="146"/>
      <c r="Q392" s="146"/>
      <c r="R392" s="146"/>
    </row>
    <row r="393" spans="1:18" s="142" customFormat="1" ht="51.75" customHeight="1" x14ac:dyDescent="0.25">
      <c r="A393" s="71">
        <v>23</v>
      </c>
      <c r="B393" s="148" t="s">
        <v>277</v>
      </c>
      <c r="C393" s="162" t="s">
        <v>268</v>
      </c>
      <c r="D393" s="167" t="s">
        <v>62</v>
      </c>
      <c r="E393" s="151">
        <v>1</v>
      </c>
      <c r="F393" s="172" t="s">
        <v>20</v>
      </c>
      <c r="G393" s="152"/>
      <c r="H393" s="161">
        <v>3102000</v>
      </c>
      <c r="I393" s="34" t="s">
        <v>9</v>
      </c>
      <c r="J393" s="163" t="s">
        <v>33</v>
      </c>
      <c r="K393" s="164" t="s">
        <v>203</v>
      </c>
      <c r="L393" s="168" t="s">
        <v>278</v>
      </c>
      <c r="M393" s="145"/>
      <c r="N393" s="146"/>
      <c r="O393" s="146"/>
      <c r="P393" s="146"/>
      <c r="Q393" s="146"/>
      <c r="R393" s="146"/>
    </row>
    <row r="394" spans="1:18" s="142" customFormat="1" ht="51.75" customHeight="1" x14ac:dyDescent="0.25">
      <c r="A394" s="71">
        <v>24</v>
      </c>
      <c r="B394" s="148" t="s">
        <v>59</v>
      </c>
      <c r="C394" s="162" t="s">
        <v>43</v>
      </c>
      <c r="D394" s="167" t="s">
        <v>38</v>
      </c>
      <c r="E394" s="151">
        <v>1</v>
      </c>
      <c r="F394" s="172" t="s">
        <v>20</v>
      </c>
      <c r="G394" s="152"/>
      <c r="H394" s="161">
        <v>225420000</v>
      </c>
      <c r="I394" s="34" t="s">
        <v>9</v>
      </c>
      <c r="J394" s="163" t="s">
        <v>33</v>
      </c>
      <c r="K394" s="164" t="s">
        <v>203</v>
      </c>
      <c r="L394" s="168" t="s">
        <v>282</v>
      </c>
      <c r="M394" s="145"/>
      <c r="N394" s="146"/>
      <c r="O394" s="146"/>
      <c r="P394" s="146"/>
      <c r="Q394" s="146"/>
      <c r="R394" s="146"/>
    </row>
    <row r="395" spans="1:18" s="142" customFormat="1" ht="51.75" customHeight="1" x14ac:dyDescent="0.25">
      <c r="A395" s="71">
        <v>25</v>
      </c>
      <c r="B395" s="148" t="s">
        <v>315</v>
      </c>
      <c r="C395" s="162" t="s">
        <v>43</v>
      </c>
      <c r="D395" s="167" t="s">
        <v>38</v>
      </c>
      <c r="E395" s="151">
        <v>1</v>
      </c>
      <c r="F395" s="172" t="s">
        <v>260</v>
      </c>
      <c r="G395" s="152"/>
      <c r="H395" s="161">
        <v>12611607</v>
      </c>
      <c r="I395" s="34" t="s">
        <v>9</v>
      </c>
      <c r="J395" s="163" t="s">
        <v>33</v>
      </c>
      <c r="K395" s="164" t="s">
        <v>203</v>
      </c>
      <c r="L395" s="168" t="s">
        <v>316</v>
      </c>
      <c r="M395" s="145"/>
      <c r="N395" s="146"/>
      <c r="O395" s="146"/>
      <c r="P395" s="146"/>
      <c r="Q395" s="146"/>
      <c r="R395" s="146"/>
    </row>
    <row r="396" spans="1:18" s="142" customFormat="1" ht="51.75" customHeight="1" x14ac:dyDescent="0.25">
      <c r="A396" s="71">
        <v>26</v>
      </c>
      <c r="B396" s="148" t="s">
        <v>360</v>
      </c>
      <c r="C396" s="162" t="s">
        <v>301</v>
      </c>
      <c r="D396" s="167" t="s">
        <v>106</v>
      </c>
      <c r="E396" s="151">
        <v>1</v>
      </c>
      <c r="F396" s="172" t="s">
        <v>20</v>
      </c>
      <c r="G396" s="152"/>
      <c r="H396" s="161">
        <v>0</v>
      </c>
      <c r="I396" s="34" t="s">
        <v>9</v>
      </c>
      <c r="J396" s="163" t="s">
        <v>33</v>
      </c>
      <c r="K396" s="164" t="s">
        <v>203</v>
      </c>
      <c r="L396" s="168" t="s">
        <v>597</v>
      </c>
      <c r="M396" s="145"/>
      <c r="N396" s="146"/>
      <c r="O396" s="146"/>
      <c r="P396" s="146"/>
      <c r="Q396" s="146"/>
      <c r="R396" s="146"/>
    </row>
    <row r="397" spans="1:18" s="142" customFormat="1" ht="51.75" customHeight="1" x14ac:dyDescent="0.25">
      <c r="A397" s="71">
        <v>27</v>
      </c>
      <c r="B397" s="148" t="s">
        <v>361</v>
      </c>
      <c r="C397" s="162" t="s">
        <v>43</v>
      </c>
      <c r="D397" s="167" t="s">
        <v>38</v>
      </c>
      <c r="E397" s="151">
        <v>1</v>
      </c>
      <c r="F397" s="172" t="s">
        <v>20</v>
      </c>
      <c r="G397" s="178"/>
      <c r="H397" s="152">
        <v>2650000</v>
      </c>
      <c r="I397" s="34" t="s">
        <v>9</v>
      </c>
      <c r="J397" s="163" t="s">
        <v>33</v>
      </c>
      <c r="K397" s="164" t="s">
        <v>203</v>
      </c>
      <c r="L397" s="168" t="s">
        <v>362</v>
      </c>
      <c r="M397" s="145"/>
      <c r="N397" s="146"/>
      <c r="O397" s="146"/>
      <c r="P397" s="146"/>
      <c r="Q397" s="146"/>
      <c r="R397" s="146"/>
    </row>
    <row r="398" spans="1:18" s="142" customFormat="1" ht="51.75" customHeight="1" x14ac:dyDescent="0.25">
      <c r="A398" s="71">
        <v>28</v>
      </c>
      <c r="B398" s="148" t="s">
        <v>387</v>
      </c>
      <c r="C398" s="162" t="s">
        <v>37</v>
      </c>
      <c r="D398" s="167" t="s">
        <v>38</v>
      </c>
      <c r="E398" s="151">
        <v>1</v>
      </c>
      <c r="F398" s="172" t="s">
        <v>20</v>
      </c>
      <c r="G398" s="178"/>
      <c r="H398" s="177">
        <v>19431622.199999999</v>
      </c>
      <c r="I398" s="34" t="s">
        <v>9</v>
      </c>
      <c r="J398" s="163" t="s">
        <v>33</v>
      </c>
      <c r="K398" s="164" t="s">
        <v>203</v>
      </c>
      <c r="L398" s="168" t="s">
        <v>388</v>
      </c>
      <c r="M398" s="145"/>
      <c r="N398" s="146"/>
      <c r="O398" s="146"/>
      <c r="P398" s="146"/>
      <c r="Q398" s="146"/>
      <c r="R398" s="146"/>
    </row>
    <row r="399" spans="1:18" s="142" customFormat="1" ht="51.75" customHeight="1" x14ac:dyDescent="0.25">
      <c r="A399" s="71">
        <v>29</v>
      </c>
      <c r="B399" s="148" t="s">
        <v>426</v>
      </c>
      <c r="C399" s="162" t="s">
        <v>301</v>
      </c>
      <c r="D399" s="167" t="s">
        <v>32</v>
      </c>
      <c r="E399" s="151">
        <v>1</v>
      </c>
      <c r="F399" s="172" t="s">
        <v>20</v>
      </c>
      <c r="G399" s="178"/>
      <c r="H399" s="177">
        <v>5232700</v>
      </c>
      <c r="I399" s="34" t="s">
        <v>9</v>
      </c>
      <c r="J399" s="163" t="s">
        <v>427</v>
      </c>
      <c r="K399" s="164" t="s">
        <v>203</v>
      </c>
      <c r="L399" s="168" t="s">
        <v>428</v>
      </c>
      <c r="M399" s="145"/>
      <c r="N399" s="146"/>
      <c r="O399" s="146"/>
      <c r="P399" s="146"/>
      <c r="Q399" s="146"/>
      <c r="R399" s="146"/>
    </row>
    <row r="400" spans="1:18" s="142" customFormat="1" ht="51.75" customHeight="1" x14ac:dyDescent="0.25">
      <c r="A400" s="71">
        <v>30</v>
      </c>
      <c r="B400" s="148" t="s">
        <v>457</v>
      </c>
      <c r="C400" s="162" t="s">
        <v>458</v>
      </c>
      <c r="D400" s="167" t="s">
        <v>38</v>
      </c>
      <c r="E400" s="151">
        <v>1</v>
      </c>
      <c r="F400" s="172" t="s">
        <v>20</v>
      </c>
      <c r="G400" s="178"/>
      <c r="H400" s="177">
        <v>15597600</v>
      </c>
      <c r="I400" s="34" t="s">
        <v>9</v>
      </c>
      <c r="J400" s="163" t="s">
        <v>33</v>
      </c>
      <c r="K400" s="164" t="s">
        <v>456</v>
      </c>
      <c r="L400" s="168" t="s">
        <v>459</v>
      </c>
      <c r="M400" s="145"/>
      <c r="N400" s="146"/>
      <c r="O400" s="146"/>
      <c r="P400" s="146"/>
      <c r="Q400" s="146"/>
      <c r="R400" s="146"/>
    </row>
    <row r="401" spans="1:18" s="142" customFormat="1" ht="51.75" customHeight="1" x14ac:dyDescent="0.25">
      <c r="A401" s="71">
        <v>31</v>
      </c>
      <c r="B401" s="148" t="s">
        <v>471</v>
      </c>
      <c r="C401" s="162" t="s">
        <v>43</v>
      </c>
      <c r="D401" s="167" t="s">
        <v>32</v>
      </c>
      <c r="E401" s="151">
        <v>1</v>
      </c>
      <c r="F401" s="172" t="s">
        <v>20</v>
      </c>
      <c r="G401" s="178"/>
      <c r="H401" s="177">
        <v>1248000</v>
      </c>
      <c r="I401" s="34" t="s">
        <v>9</v>
      </c>
      <c r="J401" s="163" t="s">
        <v>71</v>
      </c>
      <c r="K401" s="164" t="s">
        <v>456</v>
      </c>
      <c r="L401" s="168" t="s">
        <v>474</v>
      </c>
      <c r="M401" s="145"/>
      <c r="N401" s="146"/>
      <c r="O401" s="146"/>
      <c r="P401" s="146"/>
      <c r="Q401" s="146"/>
      <c r="R401" s="146"/>
    </row>
    <row r="402" spans="1:18" s="142" customFormat="1" ht="51.75" customHeight="1" x14ac:dyDescent="0.25">
      <c r="A402" s="71">
        <v>32</v>
      </c>
      <c r="B402" s="148" t="s">
        <v>472</v>
      </c>
      <c r="C402" s="162" t="s">
        <v>43</v>
      </c>
      <c r="D402" s="167" t="s">
        <v>32</v>
      </c>
      <c r="E402" s="151">
        <v>1</v>
      </c>
      <c r="F402" s="172" t="s">
        <v>20</v>
      </c>
      <c r="G402" s="179"/>
      <c r="H402" s="177">
        <v>210000</v>
      </c>
      <c r="I402" s="34" t="s">
        <v>9</v>
      </c>
      <c r="J402" s="163" t="s">
        <v>71</v>
      </c>
      <c r="K402" s="164" t="s">
        <v>456</v>
      </c>
      <c r="L402" s="168" t="s">
        <v>474</v>
      </c>
      <c r="M402" s="145"/>
      <c r="N402" s="146"/>
      <c r="O402" s="146"/>
      <c r="P402" s="146"/>
      <c r="Q402" s="146"/>
      <c r="R402" s="146"/>
    </row>
    <row r="403" spans="1:18" s="142" customFormat="1" ht="51.75" customHeight="1" x14ac:dyDescent="0.25">
      <c r="A403" s="71">
        <v>33</v>
      </c>
      <c r="B403" s="148" t="s">
        <v>473</v>
      </c>
      <c r="C403" s="162" t="s">
        <v>43</v>
      </c>
      <c r="D403" s="167" t="s">
        <v>32</v>
      </c>
      <c r="E403" s="151">
        <v>1</v>
      </c>
      <c r="F403" s="172" t="s">
        <v>20</v>
      </c>
      <c r="G403" s="179"/>
      <c r="H403" s="177">
        <v>14000</v>
      </c>
      <c r="I403" s="34" t="s">
        <v>9</v>
      </c>
      <c r="J403" s="163" t="s">
        <v>71</v>
      </c>
      <c r="K403" s="164" t="s">
        <v>456</v>
      </c>
      <c r="L403" s="168" t="s">
        <v>474</v>
      </c>
      <c r="M403" s="145"/>
      <c r="N403" s="146"/>
      <c r="O403" s="146"/>
      <c r="P403" s="146"/>
      <c r="Q403" s="146"/>
      <c r="R403" s="146"/>
    </row>
    <row r="404" spans="1:18" s="142" customFormat="1" ht="51.75" customHeight="1" x14ac:dyDescent="0.25">
      <c r="A404" s="71">
        <v>34</v>
      </c>
      <c r="B404" s="148" t="s">
        <v>477</v>
      </c>
      <c r="C404" s="162" t="s">
        <v>43</v>
      </c>
      <c r="D404" s="167" t="s">
        <v>38</v>
      </c>
      <c r="E404" s="151">
        <v>1</v>
      </c>
      <c r="F404" s="172" t="s">
        <v>20</v>
      </c>
      <c r="G404" s="179"/>
      <c r="H404" s="177">
        <v>6237825</v>
      </c>
      <c r="I404" s="34" t="s">
        <v>9</v>
      </c>
      <c r="J404" s="163" t="s">
        <v>478</v>
      </c>
      <c r="K404" s="164" t="s">
        <v>456</v>
      </c>
      <c r="L404" s="168" t="s">
        <v>479</v>
      </c>
      <c r="M404" s="145"/>
      <c r="N404" s="146"/>
      <c r="O404" s="146"/>
      <c r="P404" s="146"/>
      <c r="Q404" s="146"/>
      <c r="R404" s="146"/>
    </row>
    <row r="405" spans="1:18" s="142" customFormat="1" ht="51.75" customHeight="1" x14ac:dyDescent="0.25">
      <c r="A405" s="71">
        <v>35</v>
      </c>
      <c r="B405" s="148" t="s">
        <v>523</v>
      </c>
      <c r="C405" s="162" t="s">
        <v>43</v>
      </c>
      <c r="D405" s="167" t="s">
        <v>32</v>
      </c>
      <c r="E405" s="151">
        <v>1</v>
      </c>
      <c r="F405" s="172" t="s">
        <v>20</v>
      </c>
      <c r="G405" s="179"/>
      <c r="H405" s="177">
        <v>750000</v>
      </c>
      <c r="I405" s="34" t="s">
        <v>9</v>
      </c>
      <c r="J405" s="163" t="s">
        <v>33</v>
      </c>
      <c r="K405" s="164" t="s">
        <v>456</v>
      </c>
      <c r="L405" s="168" t="s">
        <v>524</v>
      </c>
      <c r="M405" s="145"/>
      <c r="N405" s="146"/>
      <c r="O405" s="146"/>
      <c r="P405" s="146"/>
      <c r="Q405" s="146"/>
      <c r="R405" s="146"/>
    </row>
    <row r="406" spans="1:18" s="142" customFormat="1" ht="51.75" customHeight="1" x14ac:dyDescent="0.25">
      <c r="A406" s="71">
        <v>36</v>
      </c>
      <c r="B406" s="148" t="s">
        <v>577</v>
      </c>
      <c r="C406" s="162" t="s">
        <v>43</v>
      </c>
      <c r="D406" s="167" t="s">
        <v>62</v>
      </c>
      <c r="E406" s="151">
        <v>1</v>
      </c>
      <c r="F406" s="172" t="s">
        <v>578</v>
      </c>
      <c r="G406" s="179"/>
      <c r="H406" s="177">
        <v>1000410</v>
      </c>
      <c r="I406" s="34" t="s">
        <v>9</v>
      </c>
      <c r="J406" s="163" t="s">
        <v>33</v>
      </c>
      <c r="K406" s="164" t="s">
        <v>456</v>
      </c>
      <c r="L406" s="168" t="s">
        <v>580</v>
      </c>
      <c r="M406" s="145"/>
      <c r="N406" s="146"/>
      <c r="O406" s="146"/>
      <c r="P406" s="146"/>
      <c r="Q406" s="146"/>
      <c r="R406" s="146"/>
    </row>
    <row r="407" spans="1:18" s="142" customFormat="1" ht="51.75" customHeight="1" x14ac:dyDescent="0.25">
      <c r="A407" s="71">
        <v>37</v>
      </c>
      <c r="B407" s="148" t="s">
        <v>579</v>
      </c>
      <c r="C407" s="162" t="s">
        <v>43</v>
      </c>
      <c r="D407" s="167" t="s">
        <v>62</v>
      </c>
      <c r="E407" s="151">
        <v>1</v>
      </c>
      <c r="F407" s="172" t="s">
        <v>578</v>
      </c>
      <c r="G407" s="179"/>
      <c r="H407" s="177">
        <v>187040</v>
      </c>
      <c r="I407" s="34" t="s">
        <v>9</v>
      </c>
      <c r="J407" s="163" t="s">
        <v>33</v>
      </c>
      <c r="K407" s="164" t="s">
        <v>456</v>
      </c>
      <c r="L407" s="168" t="s">
        <v>580</v>
      </c>
      <c r="M407" s="145"/>
      <c r="N407" s="146"/>
      <c r="O407" s="146"/>
      <c r="P407" s="146"/>
      <c r="Q407" s="146"/>
      <c r="R407" s="146"/>
    </row>
    <row r="408" spans="1:18" s="4" customFormat="1" ht="20.100000000000001" customHeight="1" x14ac:dyDescent="0.25">
      <c r="A408" s="73"/>
      <c r="B408" s="68" t="s">
        <v>15</v>
      </c>
      <c r="C408" s="69"/>
      <c r="D408" s="55"/>
      <c r="E408" s="55"/>
      <c r="F408" s="55"/>
      <c r="G408" s="120"/>
      <c r="H408" s="70">
        <f>SUM(H371:H407)</f>
        <v>712315946.49000001</v>
      </c>
      <c r="I408" s="65"/>
      <c r="J408" s="65"/>
      <c r="K408" s="88"/>
      <c r="L408" s="65"/>
      <c r="M408" s="31"/>
      <c r="N408" s="25"/>
      <c r="O408" s="25"/>
      <c r="P408" s="25"/>
      <c r="Q408" s="25"/>
      <c r="R408" s="25"/>
    </row>
    <row r="409" spans="1:18" s="4" customFormat="1" ht="20.100000000000001" customHeight="1" x14ac:dyDescent="0.25">
      <c r="A409" s="73"/>
      <c r="B409" s="56" t="s">
        <v>16</v>
      </c>
      <c r="C409" s="55"/>
      <c r="D409" s="55"/>
      <c r="E409" s="55"/>
      <c r="F409" s="55"/>
      <c r="G409" s="120"/>
      <c r="H409" s="66">
        <f>H408+H369+H349</f>
        <v>2595313691.0899997</v>
      </c>
      <c r="I409" s="65"/>
      <c r="J409" s="65"/>
      <c r="K409" s="88"/>
      <c r="L409" s="65"/>
      <c r="M409" s="31"/>
      <c r="N409" s="25"/>
      <c r="O409" s="25"/>
      <c r="P409" s="25"/>
      <c r="Q409" s="25"/>
      <c r="R409" s="25"/>
    </row>
    <row r="410" spans="1:18" s="5" customFormat="1" ht="20.100000000000001" customHeight="1" x14ac:dyDescent="0.25">
      <c r="A410" s="74"/>
      <c r="B410" s="56" t="s">
        <v>17</v>
      </c>
      <c r="C410" s="55"/>
      <c r="D410" s="55"/>
      <c r="E410" s="55"/>
      <c r="F410" s="55"/>
      <c r="G410" s="120"/>
      <c r="H410" s="66">
        <f>H409+H88</f>
        <v>3372983315.8228569</v>
      </c>
      <c r="I410" s="67"/>
      <c r="J410" s="67"/>
      <c r="K410" s="88"/>
      <c r="L410" s="67"/>
      <c r="M410" s="32"/>
      <c r="N410" s="26"/>
      <c r="O410" s="26"/>
      <c r="P410" s="26"/>
      <c r="Q410" s="26"/>
      <c r="R410" s="26"/>
    </row>
    <row r="411" spans="1:18" x14ac:dyDescent="0.25">
      <c r="A411" s="8"/>
      <c r="B411" s="10"/>
      <c r="C411" s="8"/>
      <c r="D411" s="7"/>
      <c r="E411" s="8"/>
      <c r="F411" s="8"/>
      <c r="G411" s="9"/>
      <c r="H411" s="9"/>
      <c r="I411" s="10"/>
      <c r="J411" s="8"/>
      <c r="K411" s="89"/>
      <c r="L411" s="126"/>
      <c r="M411" s="20"/>
    </row>
    <row r="412" spans="1:18" x14ac:dyDescent="0.25">
      <c r="A412" s="8"/>
      <c r="B412" s="10"/>
      <c r="C412" s="8"/>
      <c r="D412" s="7"/>
      <c r="E412" s="8"/>
      <c r="F412" s="8"/>
      <c r="G412" s="9"/>
      <c r="I412" s="3"/>
      <c r="J412" s="8"/>
      <c r="K412" s="89"/>
      <c r="L412" s="126"/>
      <c r="M412" s="20"/>
    </row>
    <row r="413" spans="1:18" x14ac:dyDescent="0.25">
      <c r="J413" s="13"/>
      <c r="K413" s="90"/>
      <c r="L413" s="19"/>
    </row>
    <row r="414" spans="1:18" x14ac:dyDescent="0.25">
      <c r="J414" s="13"/>
      <c r="K414" s="90"/>
      <c r="L414" s="19"/>
    </row>
    <row r="415" spans="1:18" x14ac:dyDescent="0.25">
      <c r="J415" s="13"/>
      <c r="K415" s="90"/>
      <c r="L415" s="19"/>
    </row>
    <row r="416" spans="1:18" x14ac:dyDescent="0.25">
      <c r="D416" s="21"/>
      <c r="J416" s="13"/>
      <c r="K416" s="90"/>
      <c r="L416" s="19"/>
    </row>
    <row r="417" spans="1:18" x14ac:dyDescent="0.25">
      <c r="J417" s="13"/>
      <c r="K417" s="90"/>
      <c r="L417" s="19"/>
    </row>
    <row r="418" spans="1:18" x14ac:dyDescent="0.25">
      <c r="J418" s="13"/>
      <c r="K418" s="90"/>
      <c r="L418" s="19"/>
    </row>
    <row r="419" spans="1:18" x14ac:dyDescent="0.25">
      <c r="J419" s="13"/>
      <c r="K419" s="90"/>
      <c r="L419" s="19"/>
    </row>
    <row r="420" spans="1:18" x14ac:dyDescent="0.25">
      <c r="J420" s="13"/>
      <c r="K420" s="90"/>
      <c r="L420" s="19"/>
    </row>
    <row r="421" spans="1:18" x14ac:dyDescent="0.25">
      <c r="A421"/>
      <c r="B421"/>
      <c r="C421"/>
      <c r="D421"/>
      <c r="E421"/>
      <c r="F421"/>
      <c r="G421"/>
      <c r="H421"/>
      <c r="I421"/>
      <c r="J421" s="13"/>
      <c r="K421" s="90"/>
      <c r="L421" s="19"/>
      <c r="M421"/>
      <c r="N421"/>
      <c r="O421"/>
      <c r="P421"/>
      <c r="Q421"/>
      <c r="R421"/>
    </row>
    <row r="422" spans="1:18" x14ac:dyDescent="0.25">
      <c r="A422"/>
      <c r="B422"/>
      <c r="C422"/>
      <c r="D422"/>
      <c r="E422"/>
      <c r="F422"/>
      <c r="G422"/>
      <c r="H422"/>
      <c r="I422"/>
      <c r="J422" s="13"/>
      <c r="K422" s="90"/>
      <c r="L422" s="19"/>
      <c r="M422"/>
      <c r="N422"/>
      <c r="O422"/>
      <c r="P422"/>
      <c r="Q422"/>
      <c r="R422"/>
    </row>
    <row r="423" spans="1:18" x14ac:dyDescent="0.25">
      <c r="A423"/>
      <c r="B423"/>
      <c r="C423"/>
      <c r="D423"/>
      <c r="E423"/>
      <c r="F423"/>
      <c r="G423"/>
      <c r="H423"/>
      <c r="I423"/>
      <c r="J423" s="13"/>
      <c r="K423" s="90"/>
      <c r="L423" s="19"/>
      <c r="M423"/>
      <c r="N423"/>
      <c r="O423"/>
      <c r="P423"/>
      <c r="Q423"/>
      <c r="R423"/>
    </row>
    <row r="424" spans="1:18" x14ac:dyDescent="0.25">
      <c r="A424"/>
      <c r="B424"/>
      <c r="C424"/>
      <c r="D424"/>
      <c r="E424"/>
      <c r="F424"/>
      <c r="G424"/>
      <c r="H424"/>
      <c r="I424"/>
      <c r="J424" s="13"/>
      <c r="K424" s="90"/>
      <c r="L424" s="19"/>
      <c r="M424"/>
      <c r="N424"/>
      <c r="O424"/>
      <c r="P424"/>
      <c r="Q424"/>
      <c r="R424"/>
    </row>
    <row r="425" spans="1:18" x14ac:dyDescent="0.25">
      <c r="A425"/>
      <c r="B425"/>
      <c r="C425"/>
      <c r="D425"/>
      <c r="E425"/>
      <c r="F425"/>
      <c r="G425"/>
      <c r="H425"/>
      <c r="I425"/>
      <c r="J425" s="13"/>
      <c r="K425" s="90"/>
      <c r="L425" s="19"/>
      <c r="M425"/>
      <c r="N425"/>
      <c r="O425"/>
      <c r="P425"/>
      <c r="Q425"/>
      <c r="R425"/>
    </row>
    <row r="426" spans="1:18" x14ac:dyDescent="0.25">
      <c r="A426"/>
      <c r="B426"/>
      <c r="C426"/>
      <c r="D426"/>
      <c r="E426"/>
      <c r="F426"/>
      <c r="G426"/>
      <c r="H426"/>
      <c r="I426"/>
      <c r="J426" s="13"/>
      <c r="K426" s="90"/>
      <c r="L426" s="19"/>
      <c r="M426"/>
      <c r="N426"/>
      <c r="O426"/>
      <c r="P426"/>
      <c r="Q426"/>
      <c r="R426"/>
    </row>
    <row r="427" spans="1:18" x14ac:dyDescent="0.25">
      <c r="A427"/>
      <c r="B427"/>
      <c r="C427"/>
      <c r="D427"/>
      <c r="E427"/>
      <c r="F427"/>
      <c r="G427"/>
      <c r="H427"/>
      <c r="I427"/>
      <c r="J427" s="13"/>
      <c r="K427" s="90"/>
      <c r="L427" s="19"/>
      <c r="M427"/>
      <c r="N427"/>
      <c r="O427"/>
      <c r="P427"/>
      <c r="Q427"/>
      <c r="R427"/>
    </row>
    <row r="428" spans="1:18" x14ac:dyDescent="0.25">
      <c r="A428"/>
      <c r="B428"/>
      <c r="C428"/>
      <c r="D428"/>
      <c r="E428"/>
      <c r="F428"/>
      <c r="G428"/>
      <c r="H428"/>
      <c r="I428"/>
      <c r="J428" s="13"/>
      <c r="K428" s="90"/>
      <c r="L428" s="19"/>
      <c r="M428"/>
      <c r="N428"/>
      <c r="O428"/>
      <c r="P428"/>
      <c r="Q428"/>
      <c r="R428"/>
    </row>
    <row r="429" spans="1:18" x14ac:dyDescent="0.25">
      <c r="A429"/>
      <c r="B429"/>
      <c r="C429"/>
      <c r="D429"/>
      <c r="E429"/>
      <c r="F429"/>
      <c r="G429"/>
      <c r="H429"/>
      <c r="I429"/>
      <c r="J429" s="13"/>
      <c r="K429" s="90"/>
      <c r="L429" s="19"/>
      <c r="M429"/>
      <c r="N429"/>
      <c r="O429"/>
      <c r="P429"/>
      <c r="Q429"/>
      <c r="R429"/>
    </row>
    <row r="430" spans="1:18" x14ac:dyDescent="0.25">
      <c r="A430"/>
      <c r="B430"/>
      <c r="C430"/>
      <c r="D430"/>
      <c r="E430"/>
      <c r="F430"/>
      <c r="G430"/>
      <c r="H430"/>
      <c r="I430"/>
      <c r="J430" s="13"/>
      <c r="K430" s="90"/>
      <c r="L430" s="19"/>
      <c r="M430"/>
      <c r="N430"/>
      <c r="O430"/>
      <c r="P430"/>
      <c r="Q430"/>
      <c r="R430"/>
    </row>
    <row r="431" spans="1:18" x14ac:dyDescent="0.25">
      <c r="A431"/>
      <c r="B431"/>
      <c r="C431"/>
      <c r="D431"/>
      <c r="E431"/>
      <c r="F431"/>
      <c r="G431"/>
      <c r="H431"/>
      <c r="I431"/>
      <c r="J431" s="13"/>
      <c r="K431" s="90"/>
      <c r="L431" s="19"/>
      <c r="M431"/>
      <c r="N431"/>
      <c r="O431"/>
      <c r="P431"/>
      <c r="Q431"/>
      <c r="R431"/>
    </row>
    <row r="432" spans="1:18" x14ac:dyDescent="0.25">
      <c r="A432"/>
      <c r="B432"/>
      <c r="C432"/>
      <c r="D432"/>
      <c r="E432"/>
      <c r="F432"/>
      <c r="G432"/>
      <c r="H432"/>
      <c r="I432"/>
      <c r="J432" s="13"/>
      <c r="K432" s="90"/>
      <c r="L432" s="19"/>
      <c r="M432"/>
      <c r="N432"/>
      <c r="O432"/>
      <c r="P432"/>
      <c r="Q432"/>
      <c r="R432"/>
    </row>
    <row r="433" spans="1:18" x14ac:dyDescent="0.25">
      <c r="A433"/>
      <c r="B433"/>
      <c r="C433"/>
      <c r="D433"/>
      <c r="E433"/>
      <c r="F433"/>
      <c r="G433"/>
      <c r="H433"/>
      <c r="I433"/>
      <c r="J433" s="13"/>
      <c r="K433" s="90"/>
      <c r="L433" s="19"/>
      <c r="M433"/>
      <c r="N433"/>
      <c r="O433"/>
      <c r="P433"/>
      <c r="Q433"/>
      <c r="R433"/>
    </row>
    <row r="434" spans="1:18" x14ac:dyDescent="0.25">
      <c r="A434"/>
      <c r="B434"/>
      <c r="C434"/>
      <c r="D434"/>
      <c r="E434"/>
      <c r="F434"/>
      <c r="G434"/>
      <c r="H434"/>
      <c r="I434"/>
      <c r="J434" s="13"/>
      <c r="K434" s="90"/>
      <c r="L434" s="19"/>
      <c r="M434"/>
      <c r="N434"/>
      <c r="O434"/>
      <c r="P434"/>
      <c r="Q434"/>
      <c r="R434"/>
    </row>
    <row r="435" spans="1:18" x14ac:dyDescent="0.25">
      <c r="A435"/>
      <c r="B435"/>
      <c r="C435"/>
      <c r="D435"/>
      <c r="E435"/>
      <c r="F435"/>
      <c r="G435"/>
      <c r="H435"/>
      <c r="I435"/>
      <c r="J435" s="13"/>
      <c r="K435" s="90"/>
      <c r="L435" s="19"/>
      <c r="M435"/>
      <c r="N435"/>
      <c r="O435"/>
      <c r="P435"/>
      <c r="Q435"/>
      <c r="R435"/>
    </row>
    <row r="436" spans="1:18" x14ac:dyDescent="0.25">
      <c r="A436"/>
      <c r="B436"/>
      <c r="C436"/>
      <c r="D436"/>
      <c r="E436"/>
      <c r="F436"/>
      <c r="G436"/>
      <c r="H436"/>
      <c r="I436"/>
      <c r="J436" s="13"/>
      <c r="K436" s="90"/>
      <c r="L436" s="19"/>
      <c r="M436"/>
      <c r="N436"/>
      <c r="O436"/>
      <c r="P436"/>
      <c r="Q436"/>
      <c r="R436"/>
    </row>
    <row r="437" spans="1:18" x14ac:dyDescent="0.25">
      <c r="A437"/>
      <c r="B437"/>
      <c r="C437"/>
      <c r="D437"/>
      <c r="E437"/>
      <c r="F437"/>
      <c r="G437"/>
      <c r="H437"/>
      <c r="I437"/>
      <c r="J437" s="13"/>
      <c r="K437" s="90"/>
      <c r="L437" s="19"/>
      <c r="M437"/>
      <c r="N437"/>
      <c r="O437"/>
      <c r="P437"/>
      <c r="Q437"/>
      <c r="R437"/>
    </row>
    <row r="438" spans="1:18" x14ac:dyDescent="0.25">
      <c r="A438"/>
      <c r="B438"/>
      <c r="C438"/>
      <c r="D438"/>
      <c r="E438"/>
      <c r="F438"/>
      <c r="G438"/>
      <c r="H438"/>
      <c r="I438"/>
      <c r="J438" s="13"/>
      <c r="K438" s="90"/>
      <c r="L438" s="19"/>
      <c r="M438"/>
      <c r="N438"/>
      <c r="O438"/>
      <c r="P438"/>
      <c r="Q438"/>
      <c r="R438"/>
    </row>
    <row r="439" spans="1:18" x14ac:dyDescent="0.25">
      <c r="A439"/>
      <c r="B439"/>
      <c r="C439"/>
      <c r="D439"/>
      <c r="E439"/>
      <c r="F439"/>
      <c r="G439"/>
      <c r="H439"/>
      <c r="I439"/>
      <c r="J439" s="13"/>
      <c r="K439" s="90"/>
      <c r="L439" s="19"/>
      <c r="M439"/>
      <c r="N439"/>
      <c r="O439"/>
      <c r="P439"/>
      <c r="Q439"/>
      <c r="R439"/>
    </row>
    <row r="440" spans="1:18" x14ac:dyDescent="0.25">
      <c r="A440"/>
      <c r="B440"/>
      <c r="C440"/>
      <c r="D440"/>
      <c r="E440"/>
      <c r="F440"/>
      <c r="G440"/>
      <c r="H440"/>
      <c r="I440"/>
      <c r="J440" s="13"/>
      <c r="K440" s="90"/>
      <c r="L440" s="19"/>
      <c r="M440"/>
      <c r="N440"/>
      <c r="O440"/>
      <c r="P440"/>
      <c r="Q440"/>
      <c r="R440"/>
    </row>
    <row r="441" spans="1:18" x14ac:dyDescent="0.25">
      <c r="A441"/>
      <c r="B441"/>
      <c r="C441"/>
      <c r="D441"/>
      <c r="E441"/>
      <c r="F441"/>
      <c r="G441"/>
      <c r="H441"/>
      <c r="I441"/>
      <c r="J441" s="13"/>
      <c r="K441" s="90"/>
      <c r="L441" s="19"/>
      <c r="M441"/>
      <c r="N441"/>
      <c r="O441"/>
      <c r="P441"/>
      <c r="Q441"/>
      <c r="R441"/>
    </row>
    <row r="442" spans="1:18" x14ac:dyDescent="0.25">
      <c r="A442"/>
      <c r="B442"/>
      <c r="C442"/>
      <c r="D442"/>
      <c r="E442"/>
      <c r="F442"/>
      <c r="G442"/>
      <c r="H442"/>
      <c r="I442"/>
      <c r="J442" s="13"/>
      <c r="K442" s="90"/>
      <c r="L442" s="19"/>
      <c r="M442"/>
      <c r="N442"/>
      <c r="O442"/>
      <c r="P442"/>
      <c r="Q442"/>
      <c r="R442"/>
    </row>
    <row r="443" spans="1:18" x14ac:dyDescent="0.25">
      <c r="A443"/>
      <c r="B443"/>
      <c r="C443"/>
      <c r="D443"/>
      <c r="E443"/>
      <c r="F443"/>
      <c r="G443"/>
      <c r="H443"/>
      <c r="I443"/>
      <c r="J443" s="13"/>
      <c r="K443" s="90"/>
      <c r="L443" s="19"/>
      <c r="M443"/>
      <c r="N443"/>
      <c r="O443"/>
      <c r="P443"/>
      <c r="Q443"/>
      <c r="R443"/>
    </row>
    <row r="444" spans="1:18" x14ac:dyDescent="0.25">
      <c r="A444"/>
      <c r="B444"/>
      <c r="C444"/>
      <c r="D444"/>
      <c r="E444"/>
      <c r="F444"/>
      <c r="G444"/>
      <c r="H444"/>
      <c r="I444"/>
      <c r="J444" s="13"/>
      <c r="K444" s="90"/>
      <c r="L444" s="19"/>
      <c r="M444"/>
      <c r="N444"/>
      <c r="O444"/>
      <c r="P444"/>
      <c r="Q444"/>
      <c r="R444"/>
    </row>
    <row r="445" spans="1:18" x14ac:dyDescent="0.25">
      <c r="A445"/>
      <c r="B445"/>
      <c r="C445"/>
      <c r="D445"/>
      <c r="E445"/>
      <c r="F445"/>
      <c r="G445"/>
      <c r="H445"/>
      <c r="I445"/>
      <c r="J445" s="13"/>
      <c r="K445" s="90"/>
      <c r="L445" s="19"/>
      <c r="M445"/>
      <c r="N445"/>
      <c r="O445"/>
      <c r="P445"/>
      <c r="Q445"/>
      <c r="R445"/>
    </row>
    <row r="446" spans="1:18" x14ac:dyDescent="0.25">
      <c r="A446"/>
      <c r="B446"/>
      <c r="C446"/>
      <c r="D446"/>
      <c r="E446"/>
      <c r="F446"/>
      <c r="G446"/>
      <c r="H446"/>
      <c r="I446"/>
      <c r="J446" s="13"/>
      <c r="K446" s="90"/>
      <c r="L446" s="19"/>
      <c r="M446"/>
      <c r="N446"/>
      <c r="O446"/>
      <c r="P446"/>
      <c r="Q446"/>
      <c r="R446"/>
    </row>
    <row r="447" spans="1:18" x14ac:dyDescent="0.25">
      <c r="A447"/>
      <c r="B447"/>
      <c r="C447"/>
      <c r="D447"/>
      <c r="E447"/>
      <c r="F447"/>
      <c r="G447"/>
      <c r="H447"/>
      <c r="I447"/>
      <c r="J447" s="13"/>
      <c r="K447" s="90"/>
      <c r="L447" s="19"/>
      <c r="M447"/>
      <c r="N447"/>
      <c r="O447"/>
      <c r="P447"/>
      <c r="Q447"/>
      <c r="R447"/>
    </row>
    <row r="448" spans="1:18" x14ac:dyDescent="0.25">
      <c r="A448"/>
      <c r="B448"/>
      <c r="C448"/>
      <c r="D448"/>
      <c r="E448"/>
      <c r="F448"/>
      <c r="G448"/>
      <c r="H448"/>
      <c r="I448"/>
      <c r="J448" s="13"/>
      <c r="K448" s="90"/>
      <c r="L448" s="19"/>
      <c r="M448"/>
      <c r="N448"/>
      <c r="O448"/>
      <c r="P448"/>
      <c r="Q448"/>
      <c r="R448"/>
    </row>
    <row r="449" spans="1:18" x14ac:dyDescent="0.25">
      <c r="A449"/>
      <c r="B449"/>
      <c r="C449"/>
      <c r="D449"/>
      <c r="E449"/>
      <c r="F449"/>
      <c r="G449"/>
      <c r="H449"/>
      <c r="I449"/>
      <c r="J449" s="13"/>
      <c r="K449" s="90"/>
      <c r="L449" s="19"/>
      <c r="M449"/>
      <c r="N449"/>
      <c r="O449"/>
      <c r="P449"/>
      <c r="Q449"/>
      <c r="R449"/>
    </row>
    <row r="450" spans="1:18" x14ac:dyDescent="0.25">
      <c r="A450"/>
      <c r="B450"/>
      <c r="C450"/>
      <c r="D450"/>
      <c r="E450"/>
      <c r="F450"/>
      <c r="G450"/>
      <c r="H450"/>
      <c r="I450"/>
      <c r="J450" s="13"/>
      <c r="K450" s="90"/>
      <c r="L450" s="19"/>
      <c r="M450"/>
      <c r="N450"/>
      <c r="O450"/>
      <c r="P450"/>
      <c r="Q450"/>
      <c r="R450"/>
    </row>
    <row r="451" spans="1:18" x14ac:dyDescent="0.25">
      <c r="A451"/>
      <c r="B451"/>
      <c r="C451"/>
      <c r="D451"/>
      <c r="E451"/>
      <c r="F451"/>
      <c r="G451"/>
      <c r="H451"/>
      <c r="I451"/>
      <c r="J451" s="13"/>
      <c r="K451" s="90"/>
      <c r="L451" s="19"/>
      <c r="M451"/>
      <c r="N451"/>
      <c r="O451"/>
      <c r="P451"/>
      <c r="Q451"/>
      <c r="R451"/>
    </row>
    <row r="452" spans="1:18" x14ac:dyDescent="0.25">
      <c r="A452"/>
      <c r="B452"/>
      <c r="C452"/>
      <c r="D452"/>
      <c r="E452"/>
      <c r="F452"/>
      <c r="G452"/>
      <c r="H452"/>
      <c r="I452"/>
      <c r="J452" s="13"/>
      <c r="K452" s="90"/>
      <c r="L452" s="19"/>
      <c r="M452"/>
      <c r="N452"/>
      <c r="O452"/>
      <c r="P452"/>
      <c r="Q452"/>
      <c r="R452"/>
    </row>
    <row r="453" spans="1:18" x14ac:dyDescent="0.25">
      <c r="A453"/>
      <c r="B453"/>
      <c r="C453"/>
      <c r="D453"/>
      <c r="E453"/>
      <c r="F453"/>
      <c r="G453"/>
      <c r="H453"/>
      <c r="I453"/>
      <c r="J453" s="13"/>
      <c r="K453" s="90"/>
      <c r="L453" s="19"/>
      <c r="M453"/>
      <c r="N453"/>
      <c r="O453"/>
      <c r="P453"/>
      <c r="Q453"/>
      <c r="R453"/>
    </row>
    <row r="454" spans="1:18" x14ac:dyDescent="0.25">
      <c r="A454"/>
      <c r="B454"/>
      <c r="C454"/>
      <c r="D454"/>
      <c r="E454"/>
      <c r="F454"/>
      <c r="G454"/>
      <c r="H454"/>
      <c r="I454"/>
      <c r="J454" s="13"/>
      <c r="K454" s="90"/>
      <c r="L454" s="19"/>
      <c r="M454"/>
      <c r="N454"/>
      <c r="O454"/>
      <c r="P454"/>
      <c r="Q454"/>
      <c r="R454"/>
    </row>
    <row r="455" spans="1:18" x14ac:dyDescent="0.25">
      <c r="A455"/>
      <c r="B455"/>
      <c r="C455"/>
      <c r="D455"/>
      <c r="E455"/>
      <c r="F455"/>
      <c r="G455"/>
      <c r="H455"/>
      <c r="I455"/>
      <c r="J455" s="13"/>
      <c r="K455" s="90"/>
      <c r="L455" s="19"/>
      <c r="M455"/>
      <c r="N455"/>
      <c r="O455"/>
      <c r="P455"/>
      <c r="Q455"/>
      <c r="R455"/>
    </row>
    <row r="456" spans="1:18" x14ac:dyDescent="0.25">
      <c r="A456"/>
      <c r="B456"/>
      <c r="C456"/>
      <c r="D456"/>
      <c r="E456"/>
      <c r="F456"/>
      <c r="G456"/>
      <c r="H456"/>
      <c r="I456"/>
      <c r="J456" s="13"/>
      <c r="K456" s="90"/>
      <c r="L456" s="19"/>
      <c r="M456"/>
      <c r="N456"/>
      <c r="O456"/>
      <c r="P456"/>
      <c r="Q456"/>
      <c r="R456"/>
    </row>
    <row r="457" spans="1:18" x14ac:dyDescent="0.25">
      <c r="A457"/>
      <c r="B457"/>
      <c r="C457"/>
      <c r="D457"/>
      <c r="E457"/>
      <c r="F457"/>
      <c r="G457"/>
      <c r="H457"/>
      <c r="I457"/>
      <c r="J457" s="13"/>
      <c r="K457" s="90"/>
      <c r="L457" s="19"/>
      <c r="M457"/>
      <c r="N457"/>
      <c r="O457"/>
      <c r="P457"/>
      <c r="Q457"/>
      <c r="R457"/>
    </row>
    <row r="458" spans="1:18" x14ac:dyDescent="0.25">
      <c r="A458"/>
      <c r="B458"/>
      <c r="C458"/>
      <c r="D458"/>
      <c r="E458"/>
      <c r="F458"/>
      <c r="G458"/>
      <c r="H458"/>
      <c r="I458"/>
      <c r="J458" s="13"/>
      <c r="K458" s="90"/>
      <c r="L458" s="19"/>
      <c r="M458"/>
      <c r="N458"/>
      <c r="O458"/>
      <c r="P458"/>
      <c r="Q458"/>
      <c r="R458"/>
    </row>
    <row r="459" spans="1:18" x14ac:dyDescent="0.25">
      <c r="A459"/>
      <c r="B459"/>
      <c r="C459"/>
      <c r="D459"/>
      <c r="E459"/>
      <c r="F459"/>
      <c r="G459"/>
      <c r="H459"/>
      <c r="I459"/>
      <c r="J459" s="13"/>
      <c r="K459" s="90"/>
      <c r="L459" s="19"/>
      <c r="M459"/>
      <c r="N459"/>
      <c r="O459"/>
      <c r="P459"/>
      <c r="Q459"/>
      <c r="R459"/>
    </row>
    <row r="460" spans="1:18" x14ac:dyDescent="0.25">
      <c r="A460"/>
      <c r="B460"/>
      <c r="C460"/>
      <c r="D460"/>
      <c r="E460"/>
      <c r="F460"/>
      <c r="G460"/>
      <c r="H460"/>
      <c r="I460"/>
      <c r="J460" s="13"/>
      <c r="K460" s="90"/>
      <c r="L460" s="19"/>
      <c r="M460"/>
      <c r="N460"/>
      <c r="O460"/>
      <c r="P460"/>
      <c r="Q460"/>
      <c r="R460"/>
    </row>
    <row r="461" spans="1:18" x14ac:dyDescent="0.25">
      <c r="A461"/>
      <c r="B461"/>
      <c r="C461"/>
      <c r="D461"/>
      <c r="E461"/>
      <c r="F461"/>
      <c r="G461"/>
      <c r="H461"/>
      <c r="I461"/>
      <c r="J461" s="13"/>
      <c r="K461" s="90"/>
      <c r="L461" s="19"/>
      <c r="M461"/>
      <c r="N461"/>
      <c r="O461"/>
      <c r="P461"/>
      <c r="Q461"/>
      <c r="R461"/>
    </row>
    <row r="462" spans="1:18" x14ac:dyDescent="0.25">
      <c r="A462"/>
      <c r="B462"/>
      <c r="C462"/>
      <c r="D462"/>
      <c r="E462"/>
      <c r="F462"/>
      <c r="G462"/>
      <c r="H462"/>
      <c r="I462"/>
      <c r="J462" s="13"/>
      <c r="K462" s="90"/>
      <c r="L462" s="19"/>
      <c r="M462"/>
      <c r="N462"/>
      <c r="O462"/>
      <c r="P462"/>
      <c r="Q462"/>
      <c r="R462"/>
    </row>
    <row r="463" spans="1:18" x14ac:dyDescent="0.25">
      <c r="A463"/>
      <c r="B463"/>
      <c r="C463"/>
      <c r="D463"/>
      <c r="E463"/>
      <c r="F463"/>
      <c r="G463"/>
      <c r="H463"/>
      <c r="I463"/>
      <c r="J463" s="13"/>
      <c r="K463" s="90"/>
      <c r="L463" s="19"/>
      <c r="M463"/>
      <c r="N463"/>
      <c r="O463"/>
      <c r="P463"/>
      <c r="Q463"/>
      <c r="R463"/>
    </row>
    <row r="464" spans="1:18" x14ac:dyDescent="0.25">
      <c r="A464"/>
      <c r="B464"/>
      <c r="C464"/>
      <c r="D464"/>
      <c r="E464"/>
      <c r="F464"/>
      <c r="G464"/>
      <c r="H464"/>
      <c r="I464"/>
      <c r="J464" s="13"/>
      <c r="K464" s="90"/>
      <c r="L464" s="19"/>
      <c r="M464"/>
      <c r="N464"/>
      <c r="O464"/>
      <c r="P464"/>
      <c r="Q464"/>
      <c r="R464"/>
    </row>
    <row r="465" spans="1:18" x14ac:dyDescent="0.25">
      <c r="A465"/>
      <c r="B465"/>
      <c r="C465"/>
      <c r="D465"/>
      <c r="E465"/>
      <c r="F465"/>
      <c r="G465"/>
      <c r="H465"/>
      <c r="I465"/>
      <c r="J465" s="13"/>
      <c r="K465" s="90"/>
      <c r="L465" s="19"/>
      <c r="M465"/>
      <c r="N465"/>
      <c r="O465"/>
      <c r="P465"/>
      <c r="Q465"/>
      <c r="R465"/>
    </row>
    <row r="466" spans="1:18" x14ac:dyDescent="0.25">
      <c r="A466"/>
      <c r="B466"/>
      <c r="C466"/>
      <c r="D466"/>
      <c r="E466"/>
      <c r="F466"/>
      <c r="G466"/>
      <c r="H466"/>
      <c r="I466"/>
      <c r="J466" s="13"/>
      <c r="K466" s="90"/>
      <c r="L466" s="19"/>
      <c r="M466"/>
      <c r="N466"/>
      <c r="O466"/>
      <c r="P466"/>
      <c r="Q466"/>
      <c r="R466"/>
    </row>
    <row r="467" spans="1:18" x14ac:dyDescent="0.25">
      <c r="A467"/>
      <c r="B467"/>
      <c r="C467"/>
      <c r="D467"/>
      <c r="E467"/>
      <c r="F467"/>
      <c r="G467"/>
      <c r="H467"/>
      <c r="I467"/>
      <c r="J467" s="13"/>
      <c r="K467" s="90"/>
      <c r="L467" s="19"/>
      <c r="M467"/>
      <c r="N467"/>
      <c r="O467"/>
      <c r="P467"/>
      <c r="Q467"/>
      <c r="R467"/>
    </row>
    <row r="468" spans="1:18" x14ac:dyDescent="0.25">
      <c r="A468"/>
      <c r="B468"/>
      <c r="C468"/>
      <c r="D468"/>
      <c r="E468"/>
      <c r="F468"/>
      <c r="G468"/>
      <c r="H468"/>
      <c r="I468"/>
      <c r="J468" s="13"/>
      <c r="K468" s="90"/>
      <c r="L468" s="19"/>
      <c r="M468"/>
      <c r="N468"/>
      <c r="O468"/>
      <c r="P468"/>
      <c r="Q468"/>
      <c r="R468"/>
    </row>
    <row r="469" spans="1:18" x14ac:dyDescent="0.25">
      <c r="A469"/>
      <c r="B469"/>
      <c r="C469"/>
      <c r="D469"/>
      <c r="E469"/>
      <c r="F469"/>
      <c r="G469"/>
      <c r="H469"/>
      <c r="I469"/>
      <c r="J469" s="13"/>
      <c r="K469" s="90"/>
      <c r="L469" s="19"/>
      <c r="M469"/>
      <c r="N469"/>
      <c r="O469"/>
      <c r="P469"/>
      <c r="Q469"/>
      <c r="R469"/>
    </row>
    <row r="470" spans="1:18" x14ac:dyDescent="0.25">
      <c r="A470"/>
      <c r="B470"/>
      <c r="C470"/>
      <c r="D470"/>
      <c r="E470"/>
      <c r="F470"/>
      <c r="G470"/>
      <c r="H470"/>
      <c r="I470"/>
      <c r="J470" s="13"/>
      <c r="K470" s="90"/>
      <c r="L470" s="19"/>
      <c r="M470"/>
      <c r="N470"/>
      <c r="O470"/>
      <c r="P470"/>
      <c r="Q470"/>
      <c r="R470"/>
    </row>
    <row r="471" spans="1:18" x14ac:dyDescent="0.25">
      <c r="A471"/>
      <c r="B471"/>
      <c r="C471"/>
      <c r="D471"/>
      <c r="E471"/>
      <c r="F471"/>
      <c r="G471"/>
      <c r="H471"/>
      <c r="I471"/>
      <c r="J471" s="13"/>
      <c r="K471" s="90"/>
      <c r="L471" s="19"/>
      <c r="M471"/>
      <c r="N471"/>
      <c r="O471"/>
      <c r="P471"/>
      <c r="Q471"/>
      <c r="R471"/>
    </row>
    <row r="472" spans="1:18" x14ac:dyDescent="0.25">
      <c r="A472"/>
      <c r="B472"/>
      <c r="C472"/>
      <c r="D472"/>
      <c r="E472"/>
      <c r="F472"/>
      <c r="G472"/>
      <c r="H472"/>
      <c r="I472"/>
      <c r="J472" s="13"/>
      <c r="K472" s="90"/>
      <c r="L472" s="19"/>
      <c r="M472"/>
      <c r="N472"/>
      <c r="O472"/>
      <c r="P472"/>
      <c r="Q472"/>
      <c r="R472"/>
    </row>
    <row r="473" spans="1:18" x14ac:dyDescent="0.25">
      <c r="A473"/>
      <c r="B473"/>
      <c r="C473"/>
      <c r="D473"/>
      <c r="E473"/>
      <c r="F473"/>
      <c r="G473"/>
      <c r="H473"/>
      <c r="I473"/>
      <c r="J473" s="13"/>
      <c r="K473" s="90"/>
      <c r="L473" s="19"/>
      <c r="M473"/>
      <c r="N473"/>
      <c r="O473"/>
      <c r="P473"/>
      <c r="Q473"/>
      <c r="R473"/>
    </row>
    <row r="474" spans="1:18" x14ac:dyDescent="0.25">
      <c r="A474"/>
      <c r="B474"/>
      <c r="C474"/>
      <c r="D474"/>
      <c r="E474"/>
      <c r="F474"/>
      <c r="G474"/>
      <c r="H474"/>
      <c r="I474"/>
      <c r="J474" s="13"/>
      <c r="K474" s="90"/>
      <c r="L474" s="19"/>
      <c r="M474"/>
      <c r="N474"/>
      <c r="O474"/>
      <c r="P474"/>
      <c r="Q474"/>
      <c r="R474"/>
    </row>
    <row r="475" spans="1:18" x14ac:dyDescent="0.25">
      <c r="A475"/>
      <c r="B475"/>
      <c r="C475"/>
      <c r="D475"/>
      <c r="E475"/>
      <c r="F475"/>
      <c r="G475"/>
      <c r="H475"/>
      <c r="I475"/>
      <c r="J475" s="13"/>
      <c r="K475" s="90"/>
      <c r="L475" s="19"/>
      <c r="M475"/>
      <c r="N475"/>
      <c r="O475"/>
      <c r="P475"/>
      <c r="Q475"/>
      <c r="R475"/>
    </row>
    <row r="476" spans="1:18" x14ac:dyDescent="0.25">
      <c r="A476"/>
      <c r="B476"/>
      <c r="C476"/>
      <c r="D476"/>
      <c r="E476"/>
      <c r="F476"/>
      <c r="G476"/>
      <c r="H476"/>
      <c r="I476"/>
      <c r="J476" s="13"/>
      <c r="K476" s="90"/>
      <c r="L476" s="19"/>
      <c r="M476"/>
      <c r="N476"/>
      <c r="O476"/>
      <c r="P476"/>
      <c r="Q476"/>
      <c r="R476"/>
    </row>
    <row r="477" spans="1:18" x14ac:dyDescent="0.25">
      <c r="A477"/>
      <c r="B477"/>
      <c r="C477"/>
      <c r="D477"/>
      <c r="E477"/>
      <c r="F477"/>
      <c r="G477"/>
      <c r="H477"/>
      <c r="I477"/>
      <c r="J477" s="13"/>
      <c r="K477" s="90"/>
      <c r="L477" s="19"/>
      <c r="M477"/>
      <c r="N477"/>
      <c r="O477"/>
      <c r="P477"/>
      <c r="Q477"/>
      <c r="R477"/>
    </row>
    <row r="478" spans="1:18" x14ac:dyDescent="0.25">
      <c r="A478"/>
      <c r="B478"/>
      <c r="C478"/>
      <c r="D478"/>
      <c r="E478"/>
      <c r="F478"/>
      <c r="G478"/>
      <c r="H478"/>
      <c r="I478"/>
      <c r="J478" s="13"/>
      <c r="K478" s="90"/>
      <c r="L478" s="19"/>
      <c r="M478"/>
      <c r="N478"/>
      <c r="O478"/>
      <c r="P478"/>
      <c r="Q478"/>
      <c r="R478"/>
    </row>
    <row r="479" spans="1:18" x14ac:dyDescent="0.25">
      <c r="A479"/>
      <c r="B479"/>
      <c r="C479"/>
      <c r="D479"/>
      <c r="E479"/>
      <c r="F479"/>
      <c r="G479"/>
      <c r="H479"/>
      <c r="I479"/>
      <c r="J479" s="13"/>
      <c r="K479" s="90"/>
      <c r="L479" s="19"/>
      <c r="M479"/>
      <c r="N479"/>
      <c r="O479"/>
      <c r="P479"/>
      <c r="Q479"/>
      <c r="R479"/>
    </row>
    <row r="480" spans="1:18" x14ac:dyDescent="0.25">
      <c r="A480"/>
      <c r="B480"/>
      <c r="C480"/>
      <c r="D480"/>
      <c r="E480"/>
      <c r="F480"/>
      <c r="G480"/>
      <c r="H480"/>
      <c r="I480"/>
      <c r="J480" s="13"/>
      <c r="K480" s="90"/>
      <c r="L480" s="19"/>
      <c r="M480"/>
      <c r="N480"/>
      <c r="O480"/>
      <c r="P480"/>
      <c r="Q480"/>
      <c r="R480"/>
    </row>
    <row r="481" spans="1:18" x14ac:dyDescent="0.25">
      <c r="A481"/>
      <c r="B481"/>
      <c r="C481"/>
      <c r="D481"/>
      <c r="E481"/>
      <c r="F481"/>
      <c r="G481"/>
      <c r="H481"/>
      <c r="I481"/>
      <c r="J481" s="13"/>
      <c r="K481" s="90"/>
      <c r="L481" s="19"/>
      <c r="M481"/>
      <c r="N481"/>
      <c r="O481"/>
      <c r="P481"/>
      <c r="Q481"/>
      <c r="R481"/>
    </row>
    <row r="482" spans="1:18" x14ac:dyDescent="0.25">
      <c r="A482"/>
      <c r="B482"/>
      <c r="C482"/>
      <c r="D482"/>
      <c r="E482"/>
      <c r="F482"/>
      <c r="G482"/>
      <c r="H482"/>
      <c r="I482"/>
      <c r="J482" s="13"/>
      <c r="K482" s="90"/>
      <c r="L482" s="19"/>
      <c r="M482"/>
      <c r="N482"/>
      <c r="O482"/>
      <c r="P482"/>
      <c r="Q482"/>
      <c r="R482"/>
    </row>
    <row r="483" spans="1:18" x14ac:dyDescent="0.25">
      <c r="A483"/>
      <c r="B483"/>
      <c r="C483"/>
      <c r="D483"/>
      <c r="E483"/>
      <c r="F483"/>
      <c r="G483"/>
      <c r="H483"/>
      <c r="I483"/>
      <c r="J483" s="13"/>
      <c r="K483" s="90"/>
      <c r="L483" s="19"/>
      <c r="M483"/>
      <c r="N483"/>
      <c r="O483"/>
      <c r="P483"/>
      <c r="Q483"/>
      <c r="R483"/>
    </row>
    <row r="484" spans="1:18" x14ac:dyDescent="0.25">
      <c r="A484"/>
      <c r="B484"/>
      <c r="C484"/>
      <c r="D484"/>
      <c r="E484"/>
      <c r="F484"/>
      <c r="G484"/>
      <c r="H484"/>
      <c r="I484"/>
      <c r="J484" s="13"/>
      <c r="K484" s="90"/>
      <c r="L484" s="19"/>
      <c r="M484"/>
      <c r="N484"/>
      <c r="O484"/>
      <c r="P484"/>
      <c r="Q484"/>
      <c r="R484"/>
    </row>
    <row r="485" spans="1:18" x14ac:dyDescent="0.25">
      <c r="A485"/>
      <c r="B485"/>
      <c r="C485"/>
      <c r="D485"/>
      <c r="E485"/>
      <c r="F485"/>
      <c r="G485"/>
      <c r="H485"/>
      <c r="I485"/>
      <c r="J485" s="13"/>
      <c r="K485" s="90"/>
      <c r="L485" s="19"/>
      <c r="M485"/>
      <c r="N485"/>
      <c r="O485"/>
      <c r="P485"/>
      <c r="Q485"/>
      <c r="R485"/>
    </row>
    <row r="486" spans="1:18" x14ac:dyDescent="0.25">
      <c r="A486"/>
      <c r="B486"/>
      <c r="C486"/>
      <c r="D486"/>
      <c r="E486"/>
      <c r="F486"/>
      <c r="G486"/>
      <c r="H486"/>
      <c r="I486"/>
      <c r="J486" s="13"/>
      <c r="K486" s="90"/>
      <c r="L486" s="19"/>
      <c r="M486"/>
      <c r="N486"/>
      <c r="O486"/>
      <c r="P486"/>
      <c r="Q486"/>
      <c r="R486"/>
    </row>
    <row r="487" spans="1:18" x14ac:dyDescent="0.25">
      <c r="A487"/>
      <c r="B487"/>
      <c r="C487"/>
      <c r="D487"/>
      <c r="E487"/>
      <c r="F487"/>
      <c r="G487"/>
      <c r="H487"/>
      <c r="I487"/>
      <c r="J487" s="13"/>
      <c r="K487" s="90"/>
      <c r="L487" s="19"/>
      <c r="M487"/>
      <c r="N487"/>
      <c r="O487"/>
      <c r="P487"/>
      <c r="Q487"/>
      <c r="R487"/>
    </row>
    <row r="488" spans="1:18" x14ac:dyDescent="0.25">
      <c r="A488"/>
      <c r="B488"/>
      <c r="C488"/>
      <c r="D488"/>
      <c r="E488"/>
      <c r="F488"/>
      <c r="G488"/>
      <c r="H488"/>
      <c r="I488"/>
      <c r="J488" s="13"/>
      <c r="K488" s="90"/>
      <c r="L488" s="19"/>
      <c r="M488"/>
      <c r="N488"/>
      <c r="O488"/>
      <c r="P488"/>
      <c r="Q488"/>
      <c r="R488"/>
    </row>
    <row r="489" spans="1:18" x14ac:dyDescent="0.25">
      <c r="A489"/>
      <c r="B489"/>
      <c r="C489"/>
      <c r="D489"/>
      <c r="E489"/>
      <c r="F489"/>
      <c r="G489"/>
      <c r="H489"/>
      <c r="I489"/>
      <c r="J489" s="13"/>
      <c r="K489" s="90"/>
      <c r="L489" s="19"/>
      <c r="M489"/>
      <c r="N489"/>
      <c r="O489"/>
      <c r="P489"/>
      <c r="Q489"/>
      <c r="R489"/>
    </row>
    <row r="490" spans="1:18" x14ac:dyDescent="0.25">
      <c r="A490"/>
      <c r="B490"/>
      <c r="C490"/>
      <c r="D490"/>
      <c r="E490"/>
      <c r="F490"/>
      <c r="G490"/>
      <c r="H490"/>
      <c r="I490"/>
      <c r="J490" s="13"/>
      <c r="K490" s="90"/>
      <c r="L490" s="19"/>
      <c r="M490"/>
      <c r="N490"/>
      <c r="O490"/>
      <c r="P490"/>
      <c r="Q490"/>
      <c r="R490"/>
    </row>
    <row r="491" spans="1:18" x14ac:dyDescent="0.25">
      <c r="A491"/>
      <c r="B491"/>
      <c r="C491"/>
      <c r="D491"/>
      <c r="E491"/>
      <c r="F491"/>
      <c r="G491"/>
      <c r="H491"/>
      <c r="I491"/>
      <c r="J491" s="13"/>
      <c r="K491" s="90"/>
      <c r="L491" s="19"/>
      <c r="M491"/>
      <c r="N491"/>
      <c r="O491"/>
      <c r="P491"/>
      <c r="Q491"/>
      <c r="R491"/>
    </row>
    <row r="492" spans="1:18" x14ac:dyDescent="0.25">
      <c r="A492"/>
      <c r="B492"/>
      <c r="C492"/>
      <c r="D492"/>
      <c r="E492"/>
      <c r="F492"/>
      <c r="G492"/>
      <c r="H492"/>
      <c r="I492"/>
      <c r="J492" s="13"/>
      <c r="K492" s="90"/>
      <c r="L492" s="19"/>
      <c r="M492"/>
      <c r="N492"/>
      <c r="O492"/>
      <c r="P492"/>
      <c r="Q492"/>
      <c r="R492"/>
    </row>
    <row r="493" spans="1:18" x14ac:dyDescent="0.25">
      <c r="A493"/>
      <c r="B493"/>
      <c r="C493"/>
      <c r="D493"/>
      <c r="E493"/>
      <c r="F493"/>
      <c r="G493"/>
      <c r="H493"/>
      <c r="I493"/>
      <c r="J493" s="13"/>
      <c r="K493" s="90"/>
      <c r="L493" s="19"/>
      <c r="M493"/>
      <c r="N493"/>
      <c r="O493"/>
      <c r="P493"/>
      <c r="Q493"/>
      <c r="R493"/>
    </row>
    <row r="494" spans="1:18" x14ac:dyDescent="0.25">
      <c r="A494"/>
      <c r="B494"/>
      <c r="C494"/>
      <c r="D494"/>
      <c r="E494"/>
      <c r="F494"/>
      <c r="G494"/>
      <c r="H494"/>
      <c r="I494"/>
      <c r="J494" s="13"/>
      <c r="K494" s="90"/>
      <c r="L494" s="19"/>
      <c r="M494"/>
      <c r="N494"/>
      <c r="O494"/>
      <c r="P494"/>
      <c r="Q494"/>
      <c r="R494"/>
    </row>
    <row r="495" spans="1:18" x14ac:dyDescent="0.25">
      <c r="A495"/>
      <c r="B495"/>
      <c r="C495"/>
      <c r="D495"/>
      <c r="E495"/>
      <c r="F495"/>
      <c r="G495"/>
      <c r="H495"/>
      <c r="I495"/>
      <c r="J495" s="13"/>
      <c r="K495" s="90"/>
      <c r="L495" s="19"/>
      <c r="M495"/>
      <c r="N495"/>
      <c r="O495"/>
      <c r="P495"/>
      <c r="Q495"/>
      <c r="R495"/>
    </row>
    <row r="496" spans="1:18" x14ac:dyDescent="0.25">
      <c r="A496"/>
      <c r="B496"/>
      <c r="C496"/>
      <c r="D496"/>
      <c r="E496"/>
      <c r="F496"/>
      <c r="G496"/>
      <c r="H496"/>
      <c r="I496"/>
      <c r="J496" s="13"/>
      <c r="K496" s="90"/>
      <c r="L496" s="19"/>
      <c r="M496"/>
      <c r="N496"/>
      <c r="O496"/>
      <c r="P496"/>
      <c r="Q496"/>
      <c r="R496"/>
    </row>
    <row r="497" spans="1:18" x14ac:dyDescent="0.25">
      <c r="A497"/>
      <c r="B497"/>
      <c r="C497"/>
      <c r="D497"/>
      <c r="E497"/>
      <c r="F497"/>
      <c r="G497"/>
      <c r="H497"/>
      <c r="I497"/>
      <c r="J497" s="13"/>
      <c r="K497" s="90"/>
      <c r="L497" s="19"/>
      <c r="M497"/>
      <c r="N497"/>
      <c r="O497"/>
      <c r="P497"/>
      <c r="Q497"/>
      <c r="R497"/>
    </row>
    <row r="498" spans="1:18" x14ac:dyDescent="0.25">
      <c r="A498"/>
      <c r="B498"/>
      <c r="C498"/>
      <c r="D498"/>
      <c r="E498"/>
      <c r="F498"/>
      <c r="G498"/>
      <c r="H498"/>
      <c r="I498"/>
      <c r="J498" s="13"/>
      <c r="K498" s="90"/>
      <c r="L498" s="19"/>
      <c r="M498"/>
      <c r="N498"/>
      <c r="O498"/>
      <c r="P498"/>
      <c r="Q498"/>
      <c r="R498"/>
    </row>
    <row r="499" spans="1:18" x14ac:dyDescent="0.25">
      <c r="A499"/>
      <c r="B499"/>
      <c r="C499"/>
      <c r="D499"/>
      <c r="E499"/>
      <c r="F499"/>
      <c r="G499"/>
      <c r="H499"/>
      <c r="I499"/>
      <c r="J499" s="13"/>
      <c r="K499" s="90"/>
      <c r="L499" s="19"/>
      <c r="M499"/>
      <c r="N499"/>
      <c r="O499"/>
      <c r="P499"/>
      <c r="Q499"/>
      <c r="R499"/>
    </row>
    <row r="500" spans="1:18" x14ac:dyDescent="0.25">
      <c r="A500"/>
      <c r="B500"/>
      <c r="C500"/>
      <c r="D500"/>
      <c r="E500"/>
      <c r="F500"/>
      <c r="G500"/>
      <c r="H500"/>
      <c r="I500"/>
      <c r="J500" s="13"/>
      <c r="K500" s="90"/>
      <c r="L500" s="19"/>
      <c r="M500"/>
      <c r="N500"/>
      <c r="O500"/>
      <c r="P500"/>
      <c r="Q500"/>
      <c r="R500"/>
    </row>
    <row r="501" spans="1:18" x14ac:dyDescent="0.25">
      <c r="A501"/>
      <c r="B501"/>
      <c r="C501"/>
      <c r="D501"/>
      <c r="E501"/>
      <c r="F501"/>
      <c r="G501"/>
      <c r="H501"/>
      <c r="I501"/>
      <c r="J501" s="13"/>
      <c r="K501" s="90"/>
      <c r="L501" s="19"/>
      <c r="M501"/>
      <c r="N501"/>
      <c r="O501"/>
      <c r="P501"/>
      <c r="Q501"/>
      <c r="R501"/>
    </row>
    <row r="502" spans="1:18" x14ac:dyDescent="0.25">
      <c r="A502"/>
      <c r="B502"/>
      <c r="C502"/>
      <c r="D502"/>
      <c r="E502"/>
      <c r="F502"/>
      <c r="G502"/>
      <c r="H502"/>
      <c r="I502"/>
      <c r="J502" s="13"/>
      <c r="K502" s="90"/>
      <c r="L502" s="19"/>
      <c r="M502"/>
      <c r="N502"/>
      <c r="O502"/>
      <c r="P502"/>
      <c r="Q502"/>
      <c r="R502"/>
    </row>
    <row r="503" spans="1:18" x14ac:dyDescent="0.25">
      <c r="A503"/>
      <c r="B503"/>
      <c r="C503"/>
      <c r="D503"/>
      <c r="E503"/>
      <c r="F503"/>
      <c r="G503"/>
      <c r="H503"/>
      <c r="I503"/>
      <c r="J503" s="13"/>
      <c r="K503" s="90"/>
      <c r="L503" s="19"/>
      <c r="M503"/>
      <c r="N503"/>
      <c r="O503"/>
      <c r="P503"/>
      <c r="Q503"/>
      <c r="R503"/>
    </row>
    <row r="504" spans="1:18" x14ac:dyDescent="0.25">
      <c r="A504"/>
      <c r="B504"/>
      <c r="C504"/>
      <c r="D504"/>
      <c r="E504"/>
      <c r="F504"/>
      <c r="G504"/>
      <c r="H504"/>
      <c r="I504"/>
      <c r="J504" s="13"/>
      <c r="K504" s="90"/>
      <c r="L504" s="19"/>
      <c r="M504"/>
      <c r="N504"/>
      <c r="O504"/>
      <c r="P504"/>
      <c r="Q504"/>
      <c r="R504"/>
    </row>
    <row r="505" spans="1:18" x14ac:dyDescent="0.25">
      <c r="A505"/>
      <c r="B505"/>
      <c r="C505"/>
      <c r="D505"/>
      <c r="E505"/>
      <c r="F505"/>
      <c r="G505"/>
      <c r="H505"/>
      <c r="I505"/>
      <c r="J505" s="13"/>
      <c r="K505" s="90"/>
      <c r="L505" s="19"/>
      <c r="M505"/>
      <c r="N505"/>
      <c r="O505"/>
      <c r="P505"/>
      <c r="Q505"/>
      <c r="R505"/>
    </row>
    <row r="506" spans="1:18" x14ac:dyDescent="0.25">
      <c r="A506"/>
      <c r="B506"/>
      <c r="C506"/>
      <c r="D506"/>
      <c r="E506"/>
      <c r="F506"/>
      <c r="G506"/>
      <c r="H506"/>
      <c r="I506"/>
      <c r="J506" s="13"/>
      <c r="K506" s="90"/>
      <c r="L506" s="19"/>
      <c r="M506"/>
      <c r="N506"/>
      <c r="O506"/>
      <c r="P506"/>
      <c r="Q506"/>
      <c r="R506"/>
    </row>
    <row r="507" spans="1:18" x14ac:dyDescent="0.25">
      <c r="A507"/>
      <c r="B507"/>
      <c r="C507"/>
      <c r="D507"/>
      <c r="E507"/>
      <c r="F507"/>
      <c r="G507"/>
      <c r="H507"/>
      <c r="I507"/>
      <c r="J507" s="13"/>
      <c r="K507" s="90"/>
      <c r="L507" s="19"/>
      <c r="M507"/>
      <c r="N507"/>
      <c r="O507"/>
      <c r="P507"/>
      <c r="Q507"/>
      <c r="R507"/>
    </row>
    <row r="508" spans="1:18" x14ac:dyDescent="0.25">
      <c r="A508"/>
      <c r="B508"/>
      <c r="C508"/>
      <c r="D508"/>
      <c r="E508"/>
      <c r="F508"/>
      <c r="G508"/>
      <c r="H508"/>
      <c r="I508"/>
      <c r="J508" s="13"/>
      <c r="K508" s="90"/>
      <c r="L508" s="19"/>
      <c r="M508"/>
      <c r="N508"/>
      <c r="O508"/>
      <c r="P508"/>
      <c r="Q508"/>
      <c r="R508"/>
    </row>
    <row r="509" spans="1:18" x14ac:dyDescent="0.25">
      <c r="A509"/>
      <c r="B509"/>
      <c r="C509"/>
      <c r="D509"/>
      <c r="E509"/>
      <c r="F509"/>
      <c r="G509"/>
      <c r="H509"/>
      <c r="I509"/>
      <c r="J509" s="13"/>
      <c r="K509" s="90"/>
      <c r="L509" s="19"/>
      <c r="M509"/>
      <c r="N509"/>
      <c r="O509"/>
      <c r="P509"/>
      <c r="Q509"/>
      <c r="R509"/>
    </row>
    <row r="510" spans="1:18" x14ac:dyDescent="0.25">
      <c r="A510"/>
      <c r="B510"/>
      <c r="C510"/>
      <c r="D510"/>
      <c r="E510"/>
      <c r="F510"/>
      <c r="G510"/>
      <c r="H510"/>
      <c r="I510"/>
      <c r="J510" s="13"/>
      <c r="K510" s="90"/>
      <c r="L510" s="19"/>
      <c r="M510"/>
      <c r="N510"/>
      <c r="O510"/>
      <c r="P510"/>
      <c r="Q510"/>
      <c r="R510"/>
    </row>
    <row r="511" spans="1:18" x14ac:dyDescent="0.25">
      <c r="A511"/>
      <c r="B511"/>
      <c r="C511"/>
      <c r="D511"/>
      <c r="E511"/>
      <c r="F511"/>
      <c r="G511"/>
      <c r="H511"/>
      <c r="I511"/>
      <c r="J511" s="13"/>
      <c r="K511" s="90"/>
      <c r="L511" s="19"/>
      <c r="M511"/>
      <c r="N511"/>
      <c r="O511"/>
      <c r="P511"/>
      <c r="Q511"/>
      <c r="R511"/>
    </row>
    <row r="512" spans="1:18" x14ac:dyDescent="0.25">
      <c r="A512"/>
      <c r="B512"/>
      <c r="C512"/>
      <c r="D512"/>
      <c r="E512"/>
      <c r="F512"/>
      <c r="G512"/>
      <c r="H512"/>
      <c r="I512"/>
      <c r="J512" s="13"/>
      <c r="K512" s="90"/>
      <c r="L512" s="19"/>
      <c r="M512"/>
      <c r="N512"/>
      <c r="O512"/>
      <c r="P512"/>
      <c r="Q512"/>
      <c r="R512"/>
    </row>
    <row r="513" spans="1:18" x14ac:dyDescent="0.25">
      <c r="A513"/>
      <c r="B513"/>
      <c r="C513"/>
      <c r="D513"/>
      <c r="E513"/>
      <c r="F513"/>
      <c r="G513"/>
      <c r="H513"/>
      <c r="I513"/>
      <c r="J513" s="13"/>
      <c r="K513" s="90"/>
      <c r="L513" s="19"/>
      <c r="M513"/>
      <c r="N513"/>
      <c r="O513"/>
      <c r="P513"/>
      <c r="Q513"/>
      <c r="R513"/>
    </row>
    <row r="514" spans="1:18" x14ac:dyDescent="0.25">
      <c r="A514"/>
      <c r="B514"/>
      <c r="C514"/>
      <c r="D514"/>
      <c r="E514"/>
      <c r="F514"/>
      <c r="G514"/>
      <c r="H514"/>
      <c r="I514"/>
      <c r="J514" s="13"/>
      <c r="K514" s="90"/>
      <c r="L514" s="19"/>
      <c r="M514"/>
      <c r="N514"/>
      <c r="O514"/>
      <c r="P514"/>
      <c r="Q514"/>
      <c r="R514"/>
    </row>
    <row r="515" spans="1:18" x14ac:dyDescent="0.25">
      <c r="A515"/>
      <c r="B515"/>
      <c r="C515"/>
      <c r="D515"/>
      <c r="E515"/>
      <c r="F515"/>
      <c r="G515"/>
      <c r="H515"/>
      <c r="I515"/>
      <c r="J515" s="13"/>
      <c r="K515" s="90"/>
      <c r="L515" s="19"/>
      <c r="M515"/>
      <c r="N515"/>
      <c r="O515"/>
      <c r="P515"/>
      <c r="Q515"/>
      <c r="R515"/>
    </row>
    <row r="516" spans="1:18" x14ac:dyDescent="0.25">
      <c r="A516"/>
      <c r="B516"/>
      <c r="C516"/>
      <c r="D516"/>
      <c r="E516"/>
      <c r="F516"/>
      <c r="G516"/>
      <c r="H516"/>
      <c r="I516"/>
      <c r="J516" s="13"/>
      <c r="K516" s="90"/>
      <c r="L516" s="19"/>
      <c r="M516"/>
      <c r="N516"/>
      <c r="O516"/>
      <c r="P516"/>
      <c r="Q516"/>
      <c r="R516"/>
    </row>
    <row r="517" spans="1:18" x14ac:dyDescent="0.25">
      <c r="A517"/>
      <c r="B517"/>
      <c r="C517"/>
      <c r="D517"/>
      <c r="E517"/>
      <c r="F517"/>
      <c r="G517"/>
      <c r="H517"/>
      <c r="I517"/>
      <c r="J517" s="13"/>
      <c r="K517" s="90"/>
      <c r="L517" s="19"/>
      <c r="M517"/>
      <c r="N517"/>
      <c r="O517"/>
      <c r="P517"/>
      <c r="Q517"/>
      <c r="R517"/>
    </row>
    <row r="518" spans="1:18" x14ac:dyDescent="0.25">
      <c r="A518"/>
      <c r="B518"/>
      <c r="C518"/>
      <c r="D518"/>
      <c r="E518"/>
      <c r="F518"/>
      <c r="G518"/>
      <c r="H518"/>
      <c r="I518"/>
      <c r="J518" s="13"/>
      <c r="K518" s="90"/>
      <c r="L518" s="19"/>
      <c r="M518"/>
      <c r="N518"/>
      <c r="O518"/>
      <c r="P518"/>
      <c r="Q518"/>
      <c r="R518"/>
    </row>
    <row r="519" spans="1:18" x14ac:dyDescent="0.25">
      <c r="A519"/>
      <c r="B519"/>
      <c r="C519"/>
      <c r="D519"/>
      <c r="E519"/>
      <c r="F519"/>
      <c r="G519"/>
      <c r="H519"/>
      <c r="I519"/>
      <c r="J519" s="13"/>
      <c r="K519" s="90"/>
      <c r="L519" s="19"/>
      <c r="M519"/>
      <c r="N519"/>
      <c r="O519"/>
      <c r="P519"/>
      <c r="Q519"/>
      <c r="R519"/>
    </row>
    <row r="520" spans="1:18" x14ac:dyDescent="0.25">
      <c r="A520"/>
      <c r="B520"/>
      <c r="C520"/>
      <c r="D520"/>
      <c r="E520"/>
      <c r="F520"/>
      <c r="G520"/>
      <c r="H520"/>
      <c r="I520"/>
      <c r="J520" s="13"/>
      <c r="K520" s="90"/>
      <c r="L520" s="19"/>
      <c r="M520"/>
      <c r="N520"/>
      <c r="O520"/>
      <c r="P520"/>
      <c r="Q520"/>
      <c r="R520"/>
    </row>
    <row r="521" spans="1:18" x14ac:dyDescent="0.25">
      <c r="A521"/>
      <c r="B521"/>
      <c r="C521"/>
      <c r="D521"/>
      <c r="E521"/>
      <c r="F521"/>
      <c r="G521"/>
      <c r="H521"/>
      <c r="I521"/>
      <c r="J521" s="13"/>
      <c r="K521" s="90"/>
      <c r="L521" s="19"/>
      <c r="M521"/>
      <c r="N521"/>
      <c r="O521"/>
      <c r="P521"/>
      <c r="Q521"/>
      <c r="R521"/>
    </row>
    <row r="522" spans="1:18" x14ac:dyDescent="0.25">
      <c r="A522"/>
      <c r="B522"/>
      <c r="C522"/>
      <c r="D522"/>
      <c r="E522"/>
      <c r="F522"/>
      <c r="G522"/>
      <c r="H522"/>
      <c r="I522"/>
      <c r="J522" s="13"/>
      <c r="K522" s="90"/>
      <c r="L522" s="19"/>
      <c r="M522"/>
      <c r="N522"/>
      <c r="O522"/>
      <c r="P522"/>
      <c r="Q522"/>
      <c r="R522"/>
    </row>
    <row r="523" spans="1:18" x14ac:dyDescent="0.25">
      <c r="A523"/>
      <c r="B523"/>
      <c r="C523"/>
      <c r="D523"/>
      <c r="E523"/>
      <c r="F523"/>
      <c r="G523"/>
      <c r="H523"/>
      <c r="I523"/>
      <c r="J523" s="13"/>
      <c r="K523" s="90"/>
      <c r="L523" s="19"/>
      <c r="M523"/>
      <c r="N523"/>
      <c r="O523"/>
      <c r="P523"/>
      <c r="Q523"/>
      <c r="R523"/>
    </row>
    <row r="524" spans="1:18" x14ac:dyDescent="0.25">
      <c r="A524"/>
      <c r="B524"/>
      <c r="C524"/>
      <c r="D524"/>
      <c r="E524"/>
      <c r="F524"/>
      <c r="G524"/>
      <c r="H524"/>
      <c r="I524"/>
      <c r="J524" s="13"/>
      <c r="K524" s="90"/>
      <c r="L524" s="19"/>
      <c r="M524"/>
      <c r="N524"/>
      <c r="O524"/>
      <c r="P524"/>
      <c r="Q524"/>
      <c r="R524"/>
    </row>
    <row r="525" spans="1:18" x14ac:dyDescent="0.25">
      <c r="A525"/>
      <c r="B525"/>
      <c r="C525"/>
      <c r="D525"/>
      <c r="E525"/>
      <c r="F525"/>
      <c r="G525"/>
      <c r="H525"/>
      <c r="I525"/>
      <c r="J525" s="13"/>
      <c r="K525" s="90"/>
      <c r="L525" s="19"/>
      <c r="M525"/>
      <c r="N525"/>
      <c r="O525"/>
      <c r="P525"/>
      <c r="Q525"/>
      <c r="R525"/>
    </row>
    <row r="526" spans="1:18" x14ac:dyDescent="0.25">
      <c r="A526"/>
      <c r="B526"/>
      <c r="C526"/>
      <c r="D526"/>
      <c r="E526"/>
      <c r="F526"/>
      <c r="G526"/>
      <c r="H526"/>
      <c r="I526"/>
      <c r="J526" s="13"/>
      <c r="K526" s="90"/>
      <c r="L526" s="19"/>
      <c r="M526"/>
      <c r="N526"/>
      <c r="O526"/>
      <c r="P526"/>
      <c r="Q526"/>
      <c r="R526"/>
    </row>
    <row r="527" spans="1:18" x14ac:dyDescent="0.25">
      <c r="A527"/>
      <c r="B527"/>
      <c r="C527"/>
      <c r="D527"/>
      <c r="E527"/>
      <c r="F527"/>
      <c r="G527"/>
      <c r="H527"/>
      <c r="I527"/>
      <c r="J527" s="13"/>
      <c r="K527" s="90"/>
      <c r="L527" s="19"/>
      <c r="M527"/>
      <c r="N527"/>
      <c r="O527"/>
      <c r="P527"/>
      <c r="Q527"/>
      <c r="R527"/>
    </row>
    <row r="528" spans="1:18" x14ac:dyDescent="0.25">
      <c r="A528"/>
      <c r="B528"/>
      <c r="C528"/>
      <c r="D528"/>
      <c r="E528"/>
      <c r="F528"/>
      <c r="G528"/>
      <c r="H528"/>
      <c r="I528"/>
      <c r="J528" s="13"/>
      <c r="K528" s="90"/>
      <c r="L528" s="19"/>
      <c r="M528"/>
      <c r="N528"/>
      <c r="O528"/>
      <c r="P528"/>
      <c r="Q528"/>
      <c r="R528"/>
    </row>
    <row r="529" spans="1:18" x14ac:dyDescent="0.25">
      <c r="A529"/>
      <c r="B529"/>
      <c r="C529"/>
      <c r="D529"/>
      <c r="E529"/>
      <c r="F529"/>
      <c r="G529"/>
      <c r="H529"/>
      <c r="I529"/>
      <c r="J529" s="13"/>
      <c r="K529" s="90"/>
      <c r="L529" s="19"/>
      <c r="M529"/>
      <c r="N529"/>
      <c r="O529"/>
      <c r="P529"/>
      <c r="Q529"/>
      <c r="R529"/>
    </row>
    <row r="530" spans="1:18" x14ac:dyDescent="0.25">
      <c r="A530"/>
      <c r="B530"/>
      <c r="C530"/>
      <c r="D530"/>
      <c r="E530"/>
      <c r="F530"/>
      <c r="G530"/>
      <c r="H530"/>
      <c r="I530"/>
      <c r="J530" s="13"/>
      <c r="K530" s="90"/>
      <c r="L530" s="19"/>
      <c r="M530"/>
      <c r="N530"/>
      <c r="O530"/>
      <c r="P530"/>
      <c r="Q530"/>
      <c r="R530"/>
    </row>
    <row r="531" spans="1:18" x14ac:dyDescent="0.25">
      <c r="A531"/>
      <c r="B531"/>
      <c r="C531"/>
      <c r="D531"/>
      <c r="E531"/>
      <c r="F531"/>
      <c r="G531"/>
      <c r="H531"/>
      <c r="I531"/>
      <c r="J531" s="13"/>
      <c r="K531" s="90"/>
      <c r="L531" s="19"/>
      <c r="M531"/>
      <c r="N531"/>
      <c r="O531"/>
      <c r="P531"/>
      <c r="Q531"/>
      <c r="R531"/>
    </row>
    <row r="532" spans="1:18" x14ac:dyDescent="0.25">
      <c r="A532"/>
      <c r="B532"/>
      <c r="C532"/>
      <c r="D532"/>
      <c r="E532"/>
      <c r="F532"/>
      <c r="G532"/>
      <c r="H532"/>
      <c r="I532"/>
      <c r="J532" s="13"/>
      <c r="K532" s="90"/>
      <c r="L532" s="19"/>
      <c r="M532"/>
      <c r="N532"/>
      <c r="O532"/>
      <c r="P532"/>
      <c r="Q532"/>
      <c r="R532"/>
    </row>
    <row r="533" spans="1:18" x14ac:dyDescent="0.25">
      <c r="A533"/>
      <c r="B533"/>
      <c r="C533"/>
      <c r="D533"/>
      <c r="E533"/>
      <c r="F533"/>
      <c r="G533"/>
      <c r="H533"/>
      <c r="I533"/>
      <c r="J533" s="13"/>
      <c r="K533" s="90"/>
      <c r="L533" s="19"/>
      <c r="M533"/>
      <c r="N533"/>
      <c r="O533"/>
      <c r="P533"/>
      <c r="Q533"/>
      <c r="R533"/>
    </row>
    <row r="534" spans="1:18" x14ac:dyDescent="0.25">
      <c r="A534"/>
      <c r="B534"/>
      <c r="C534"/>
      <c r="D534"/>
      <c r="E534"/>
      <c r="F534"/>
      <c r="G534"/>
      <c r="H534"/>
      <c r="I534"/>
      <c r="J534" s="13"/>
      <c r="K534" s="90"/>
      <c r="L534" s="19"/>
      <c r="M534"/>
      <c r="N534"/>
      <c r="O534"/>
      <c r="P534"/>
      <c r="Q534"/>
      <c r="R534"/>
    </row>
    <row r="535" spans="1:18" x14ac:dyDescent="0.25">
      <c r="A535"/>
      <c r="B535"/>
      <c r="C535"/>
      <c r="D535"/>
      <c r="E535"/>
      <c r="F535"/>
      <c r="G535"/>
      <c r="H535"/>
      <c r="I535"/>
      <c r="J535" s="13"/>
      <c r="K535" s="90"/>
      <c r="L535" s="19"/>
      <c r="M535"/>
      <c r="N535"/>
      <c r="O535"/>
      <c r="P535"/>
      <c r="Q535"/>
      <c r="R535"/>
    </row>
    <row r="536" spans="1:18" x14ac:dyDescent="0.25">
      <c r="A536"/>
      <c r="B536"/>
      <c r="C536"/>
      <c r="D536"/>
      <c r="E536"/>
      <c r="F536"/>
      <c r="G536"/>
      <c r="H536"/>
      <c r="I536"/>
      <c r="J536" s="13"/>
      <c r="K536" s="90"/>
      <c r="L536" s="19"/>
      <c r="M536"/>
      <c r="N536"/>
      <c r="O536"/>
      <c r="P536"/>
      <c r="Q536"/>
      <c r="R536"/>
    </row>
    <row r="537" spans="1:18" x14ac:dyDescent="0.25">
      <c r="A537"/>
      <c r="B537"/>
      <c r="C537"/>
      <c r="D537"/>
      <c r="E537"/>
      <c r="F537"/>
      <c r="G537"/>
      <c r="H537"/>
      <c r="I537"/>
      <c r="J537" s="13"/>
      <c r="K537" s="90"/>
      <c r="L537" s="19"/>
      <c r="M537"/>
      <c r="N537"/>
      <c r="O537"/>
      <c r="P537"/>
      <c r="Q537"/>
      <c r="R537"/>
    </row>
    <row r="538" spans="1:18" x14ac:dyDescent="0.25">
      <c r="A538"/>
      <c r="B538"/>
      <c r="C538"/>
      <c r="D538"/>
      <c r="E538"/>
      <c r="F538"/>
      <c r="G538"/>
      <c r="H538"/>
      <c r="I538"/>
      <c r="J538" s="13"/>
      <c r="K538" s="90"/>
      <c r="L538" s="19"/>
      <c r="M538"/>
      <c r="N538"/>
      <c r="O538"/>
      <c r="P538"/>
      <c r="Q538"/>
      <c r="R538"/>
    </row>
    <row r="539" spans="1:18" x14ac:dyDescent="0.25">
      <c r="A539"/>
      <c r="B539"/>
      <c r="C539"/>
      <c r="D539"/>
      <c r="E539"/>
      <c r="F539"/>
      <c r="G539"/>
      <c r="H539"/>
      <c r="I539"/>
      <c r="J539" s="13"/>
      <c r="K539" s="90"/>
      <c r="L539" s="19"/>
      <c r="M539"/>
      <c r="N539"/>
      <c r="O539"/>
      <c r="P539"/>
      <c r="Q539"/>
      <c r="R539"/>
    </row>
    <row r="540" spans="1:18" x14ac:dyDescent="0.25">
      <c r="A540"/>
      <c r="B540"/>
      <c r="C540"/>
      <c r="D540"/>
      <c r="E540"/>
      <c r="F540"/>
      <c r="G540"/>
      <c r="H540"/>
      <c r="I540"/>
      <c r="J540" s="13"/>
      <c r="K540" s="90"/>
      <c r="L540" s="19"/>
      <c r="M540"/>
      <c r="N540"/>
      <c r="O540"/>
      <c r="P540"/>
      <c r="Q540"/>
      <c r="R540"/>
    </row>
    <row r="541" spans="1:18" x14ac:dyDescent="0.25">
      <c r="A541"/>
      <c r="B541"/>
      <c r="C541"/>
      <c r="D541"/>
      <c r="E541"/>
      <c r="F541"/>
      <c r="G541"/>
      <c r="H541"/>
      <c r="I541"/>
      <c r="J541" s="13"/>
      <c r="K541" s="90"/>
      <c r="L541" s="19"/>
      <c r="M541"/>
      <c r="N541"/>
      <c r="O541"/>
      <c r="P541"/>
      <c r="Q541"/>
      <c r="R541"/>
    </row>
    <row r="542" spans="1:18" x14ac:dyDescent="0.25">
      <c r="A542"/>
      <c r="B542"/>
      <c r="C542"/>
      <c r="D542"/>
      <c r="E542"/>
      <c r="F542"/>
      <c r="G542"/>
      <c r="H542"/>
      <c r="I542"/>
      <c r="J542" s="13"/>
      <c r="K542" s="90"/>
      <c r="L542" s="19"/>
      <c r="M542"/>
      <c r="N542"/>
      <c r="O542"/>
      <c r="P542"/>
      <c r="Q542"/>
      <c r="R542"/>
    </row>
    <row r="543" spans="1:18" x14ac:dyDescent="0.25">
      <c r="A543"/>
      <c r="B543"/>
      <c r="C543"/>
      <c r="D543"/>
      <c r="E543"/>
      <c r="F543"/>
      <c r="G543"/>
      <c r="H543"/>
      <c r="I543"/>
      <c r="J543" s="13"/>
      <c r="K543" s="90"/>
      <c r="L543" s="19"/>
      <c r="M543"/>
      <c r="N543"/>
      <c r="O543"/>
      <c r="P543"/>
      <c r="Q543"/>
      <c r="R543"/>
    </row>
    <row r="544" spans="1:18" x14ac:dyDescent="0.25">
      <c r="A544"/>
      <c r="B544"/>
      <c r="C544"/>
      <c r="D544"/>
      <c r="E544"/>
      <c r="F544"/>
      <c r="G544"/>
      <c r="H544"/>
      <c r="I544"/>
      <c r="J544" s="13"/>
      <c r="K544" s="90"/>
      <c r="L544" s="19"/>
      <c r="M544"/>
      <c r="N544"/>
      <c r="O544"/>
      <c r="P544"/>
      <c r="Q544"/>
      <c r="R544"/>
    </row>
    <row r="545" spans="1:18" x14ac:dyDescent="0.25">
      <c r="A545"/>
      <c r="B545"/>
      <c r="C545"/>
      <c r="D545"/>
      <c r="E545"/>
      <c r="F545"/>
      <c r="G545"/>
      <c r="H545"/>
      <c r="I545"/>
      <c r="J545" s="13"/>
      <c r="K545" s="90"/>
      <c r="L545" s="19"/>
      <c r="M545"/>
      <c r="N545"/>
      <c r="O545"/>
      <c r="P545"/>
      <c r="Q545"/>
      <c r="R545"/>
    </row>
    <row r="546" spans="1:18" x14ac:dyDescent="0.25">
      <c r="A546"/>
      <c r="B546"/>
      <c r="C546"/>
      <c r="D546"/>
      <c r="E546"/>
      <c r="F546"/>
      <c r="G546"/>
      <c r="H546"/>
      <c r="I546"/>
      <c r="J546" s="13"/>
      <c r="K546" s="90"/>
      <c r="L546" s="19"/>
      <c r="M546"/>
      <c r="N546"/>
      <c r="O546"/>
      <c r="P546"/>
      <c r="Q546"/>
      <c r="R546"/>
    </row>
  </sheetData>
  <sheetProtection formatCells="0" formatColumns="0" formatRows="0" insertColumns="0" insertRows="0" insertHyperlinks="0" deleteColumns="0" deleteRows="0" sort="0" autoFilter="0" pivotTables="0"/>
  <autoFilter ref="A2:L410"/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2022-04-25T11:59:25Z</dcterms:modified>
</cp:coreProperties>
</file>