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Лист1!$A$7:$L$95</definedName>
  </definedNames>
  <calcPr calcId="152511" refMode="R1C1"/>
</workbook>
</file>

<file path=xl/calcChain.xml><?xml version="1.0" encoding="utf-8"?>
<calcChain xmlns="http://schemas.openxmlformats.org/spreadsheetml/2006/main">
  <c r="H89" i="1" l="1"/>
  <c r="H88" i="1"/>
  <c r="H87" i="1"/>
  <c r="H86" i="1" l="1"/>
  <c r="H85" i="1"/>
  <c r="H84" i="1"/>
  <c r="H81" i="1" l="1"/>
  <c r="H82" i="1"/>
  <c r="H83" i="1"/>
  <c r="H76" i="1" l="1"/>
  <c r="H77" i="1"/>
  <c r="H78" i="1"/>
  <c r="H79" i="1"/>
  <c r="H80" i="1"/>
  <c r="H67" i="1" l="1"/>
  <c r="H68" i="1"/>
  <c r="H69" i="1"/>
  <c r="H70" i="1"/>
  <c r="H71" i="1"/>
  <c r="H72" i="1"/>
  <c r="H73" i="1"/>
  <c r="H74" i="1"/>
  <c r="H75" i="1"/>
  <c r="H66" i="1" l="1"/>
  <c r="H61" i="1" l="1"/>
  <c r="H62" i="1"/>
  <c r="H63" i="1"/>
  <c r="H64" i="1"/>
  <c r="H65" i="1"/>
  <c r="H60" i="1"/>
  <c r="H59" i="1"/>
  <c r="H58" i="1"/>
  <c r="H57" i="1"/>
  <c r="H56" i="1" l="1"/>
  <c r="H55" i="1" l="1"/>
  <c r="H54" i="1"/>
  <c r="H53" i="1"/>
  <c r="H52" i="1" l="1"/>
  <c r="H51" i="1"/>
  <c r="H50" i="1"/>
  <c r="H49" i="1"/>
  <c r="H48" i="1" l="1"/>
  <c r="H47" i="1" l="1"/>
  <c r="H46" i="1"/>
  <c r="H45" i="1" l="1"/>
  <c r="H44" i="1"/>
  <c r="H43" i="1"/>
  <c r="H42" i="1"/>
  <c r="H41" i="1" l="1"/>
  <c r="H40" i="1"/>
  <c r="H39" i="1"/>
  <c r="H29" i="1" l="1"/>
  <c r="H30" i="1"/>
  <c r="H31" i="1"/>
  <c r="H32" i="1"/>
  <c r="H33" i="1"/>
  <c r="H34" i="1"/>
  <c r="H35" i="1"/>
  <c r="H36" i="1"/>
  <c r="H37" i="1"/>
  <c r="H28" i="1" l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94" i="1" l="1"/>
  <c r="H95" i="1" l="1"/>
</calcChain>
</file>

<file path=xl/sharedStrings.xml><?xml version="1.0" encoding="utf-8"?>
<sst xmlns="http://schemas.openxmlformats.org/spreadsheetml/2006/main" count="496" uniqueCount="186">
  <si>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</si>
  <si>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</si>
  <si>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</si>
  <si>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</si>
  <si>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</si>
  <si>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</si>
  <si>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</si>
  <si>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</si>
  <si>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</si>
  <si>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</si>
  <si>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</si>
  <si>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</si>
  <si>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</si>
  <si>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</si>
  <si>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</si>
  <si>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</si>
  <si>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</si>
  <si>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</si>
  <si>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</si>
  <si>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</si>
  <si>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</si>
  <si>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</si>
  <si>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</si>
  <si>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</si>
  <si>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</si>
  <si>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</si>
  <si>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</si>
  <si>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</si>
  <si>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</si>
  <si>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</si>
  <si>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Ноутбук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</si>
  <si>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</si>
  <si>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</si>
  <si>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</si>
  <si>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</si>
  <si>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</si>
  <si>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</si>
  <si>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</si>
  <si>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</si>
  <si>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</si>
  <si>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</si>
  <si>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</si>
  <si>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</si>
  <si>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</si>
  <si>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</si>
  <si>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</si>
  <si>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</si>
  <si>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</si>
  <si>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</si>
  <si>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</si>
  <si>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</si>
  <si>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</si>
  <si>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</si>
  <si>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</si>
  <si>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</si>
  <si>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</si>
  <si>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</si>
  <si>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</si>
  <si>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</si>
  <si>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</si>
  <si>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</si>
  <si>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</si>
  <si>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</si>
  <si>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</si>
  <si>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</si>
  <si>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</si>
  <si>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</si>
  <si>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</si>
  <si>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</si>
  <si>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</si>
  <si>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</si>
  <si>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Каска защитная</t>
  </si>
  <si>
    <t>Куртка с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</si>
  <si>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</si>
  <si>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</si>
  <si>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</si>
  <si>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</si>
  <si>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</si>
  <si>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</si>
  <si>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</si>
  <si>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</si>
  <si>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</si>
  <si>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</si>
  <si>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</si>
  <si>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</si>
  <si>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</si>
  <si>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</si>
  <si>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</si>
  <si>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</si>
  <si>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>шт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</si>
  <si>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</si>
  <si>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</si>
  <si>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</si>
  <si>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</si>
  <si>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</si>
  <si>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</si>
  <si>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</si>
  <si>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</si>
  <si>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</si>
  <si>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</si>
  <si>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</si>
  <si>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</si>
  <si>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</si>
  <si>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</si>
  <si>
    <t xml:space="preserve">Универсальный токарный центр с числовым программным управлением </t>
  </si>
  <si>
    <t>Тендер</t>
  </si>
  <si>
    <t>Максимальный диаметр детали над станиной, не менее – 700 мм, максимальный диаметр детали над суппортом, не менее – 400 мм, максимальная длина обработки, не менее – 800 мм, Проем двери (не менее) – 800 мм, Система ЧПУ «Siemens 840D sl Operata 4.7», с возможностью совместимости и интегрирования с имеющейся системой автоматизированного проектирования Siemens NX 12, включая постпроцессор для станка - наличие, Размер экрана панели управления - не менее 19 Дюймов, Требования к шпинделю: максимальная скорость вращения, не менее – 4000 об/мин, Требования к линейным осям: диапазон перемещений по осям, не менее: -X: 271 мм; -Y: +60/-60 мм; -Z: 830 мм; Требования к инструментальному револьверу: крутящий момент при ПВ 40%, не менее - 20 нМ, максимальная скорость вращения приводов инструмента, не менее - 4 000 об/мин, Требования к системе смазывающей охлаждающей жидкости (СОЖ): насос подачи СОЖ с давлением, не менее – 12 бар, производительность, не менее – 25 л/мин, Установочные данные и подключение к энергосетям: потребляемая мощность (не более) – 39 кВт, наличие встроенной автоматической защиты от короткого замыкания и перегрузки, потребление сжатого воздуха давление/объем, не более - 6 бар/10 м3/час, уровень шума, не более - 75 дБа, Полное описание согласно технической спецификации</t>
  </si>
  <si>
    <t>Высокопроизводительная рабочая станция</t>
  </si>
  <si>
    <t xml:space="preserve">Системный блок
Процессор: Количество установленных процессоров - не менее 1
Количество ядер (физических) на каждом процессоре - не менее 8
Количество потоков- не менее 8
Базовая тактовая частота - не менее 1200 Мгц
Полная характеристика согласно Технической Спецификации
</t>
  </si>
  <si>
    <t>Комплект цанг</t>
  </si>
  <si>
    <t xml:space="preserve">Комплект цанг. Подробная характеристика согласно технической спецификации. </t>
  </si>
  <si>
    <t>Комплект двухкомпонентного жидкого пластика</t>
  </si>
  <si>
    <t>Комплект краски для полиуретанов</t>
  </si>
  <si>
    <t>Разделительный состав общего назначения</t>
  </si>
  <si>
    <t>Двухкомпонентный силикон для форм</t>
  </si>
  <si>
    <t xml:space="preserve">Комплект двухкомпонентного жидкого пластика. Подробная характеристика согласно технической спецификации. </t>
  </si>
  <si>
    <t xml:space="preserve">Комплект краски для полиуретанов. Подробная характеристика согласно технической спецификации. </t>
  </si>
  <si>
    <t xml:space="preserve">Разделительный состав общего назначения. Подробная характеристика согласно технической спецификации. </t>
  </si>
  <si>
    <t xml:space="preserve">Двухкомпонентный силикон для форм. Подробная характеристика согласно технической спецификации. </t>
  </si>
  <si>
    <t>Захват горизонтальный</t>
  </si>
  <si>
    <t>Захват вертикальный</t>
  </si>
  <si>
    <t>Захват магнитный</t>
  </si>
  <si>
    <t>Захват горизонтальный. Подробная характеристика согласно технической спецификации.</t>
  </si>
  <si>
    <t>Захват вертикальный. Подробная характеристика согласно технической спецификации.</t>
  </si>
  <si>
    <t>Захват магнитный. Подробная характеристика согласно технической спецификации.</t>
  </si>
  <si>
    <t>август</t>
  </si>
  <si>
    <t>Линия порошковой окраски</t>
  </si>
  <si>
    <t xml:space="preserve">Линия порошковой окраски. Подробная характеристика согласно технической спецификации. </t>
  </si>
  <si>
    <t>сентябрь</t>
  </si>
  <si>
    <t xml:space="preserve">Винтовой компрессор </t>
  </si>
  <si>
    <t xml:space="preserve">Винтовой компрессор. Подробная характеристика согласно технической спецификации. </t>
  </si>
  <si>
    <t xml:space="preserve">Промышленный заточный станок </t>
  </si>
  <si>
    <t xml:space="preserve">Промышленный заточный станок. Подробная характеристика согласно технической спецификации. </t>
  </si>
  <si>
    <t xml:space="preserve">Шлифовально-полировальный станок </t>
  </si>
  <si>
    <t xml:space="preserve">Шлифовально-полировальный станок. Подробная характеристика согласно технической спецификации. </t>
  </si>
  <si>
    <t xml:space="preserve">Настольный токарно-фрезерный станок </t>
  </si>
  <si>
    <t xml:space="preserve">Настольный токарно-фрезерный станок. Подробная характеристика согласно технической спецификации. </t>
  </si>
  <si>
    <t xml:space="preserve">Форматно-раскроечный станок </t>
  </si>
  <si>
    <t xml:space="preserve">Форматно-раскроечный станок. Подробная характеристика согласно технической спецификации. </t>
  </si>
  <si>
    <t xml:space="preserve">Фрезерно-сверлильный станок </t>
  </si>
  <si>
    <t xml:space="preserve">Фрезерно-сверлильный станок. Подробная характеристика согласно технической спецификации. </t>
  </si>
  <si>
    <t>Тарельчато-ленточный шлифовальный станок</t>
  </si>
  <si>
    <t xml:space="preserve">Тарельчато-ленточный шлифовальный станок. Подробная характеристика согласно технической спецификации. </t>
  </si>
  <si>
    <t xml:space="preserve">Стол подъемный </t>
  </si>
  <si>
    <t xml:space="preserve">Стол подъемный. Подробная характеристика согласно технической спецификации. </t>
  </si>
  <si>
    <t xml:space="preserve">Реверсивные слесарные тиски </t>
  </si>
  <si>
    <t xml:space="preserve">Реверсивные слесарные тиски. Подробная характеристика согласно технической спецификации. </t>
  </si>
  <si>
    <t>Процессор. Количество установленных процессоров - не менее 1; Оперативная память не менее 8 ГБ памяти DDR 4. Подробная характеристика согласно технической спецификации.</t>
  </si>
  <si>
    <t>Брюки c защитой от статического электричества</t>
  </si>
  <si>
    <t>3D принтер</t>
  </si>
  <si>
    <t xml:space="preserve">3D принтер фотолитографический </t>
  </si>
  <si>
    <t>Тринокулярный микроскоп для электроники</t>
  </si>
  <si>
    <t>Цифровой автоматический дозатор паяльной пасты</t>
  </si>
  <si>
    <t xml:space="preserve"> Инфракрасная печь для пайки SMD</t>
  </si>
  <si>
    <t xml:space="preserve">Паяльная станция </t>
  </si>
  <si>
    <t>Настольный сверлильный станок</t>
  </si>
  <si>
    <t>Система для вакуумной инфузии и дегазации</t>
  </si>
  <si>
    <t xml:space="preserve">3D принтер. Подробная характеристика согласно технической спецификации. </t>
  </si>
  <si>
    <t xml:space="preserve">3D принтер фотолитографический. Подробная характеристика согласно технической спецификации. </t>
  </si>
  <si>
    <t xml:space="preserve">Тринокулярный микроскоп для электроники. Подробная характеристика согласно технической спецификации. </t>
  </si>
  <si>
    <t xml:space="preserve">Цифровой автоматический дозатор паяльной пасты. Подробная характеристика согласно технической спецификации. </t>
  </si>
  <si>
    <t xml:space="preserve">Инфракрасная печь для пайки SMD. Подробная характеристика согласно технической спецификации. </t>
  </si>
  <si>
    <t xml:space="preserve">Паяльная станция . Подробная характеристика согласно технической спецификации. </t>
  </si>
  <si>
    <t xml:space="preserve">Настольный сверлильный станок. Подробная характеристика согласно технической спецификации. </t>
  </si>
  <si>
    <t xml:space="preserve">Система для вакуумной инфузии и дегазации. Подробная характеристика согласно технической спецификации. </t>
  </si>
  <si>
    <t>октябрь</t>
  </si>
  <si>
    <t>Комплект гидравлических оправок</t>
  </si>
  <si>
    <t>Комплект переходных втулок</t>
  </si>
  <si>
    <t xml:space="preserve">Комплект гидравлических оправок. Подробная характеристика согласно технической спецификации. </t>
  </si>
  <si>
    <t xml:space="preserve">Комплект переходных втулок. Подробная характеристика согласно технической спецификации. </t>
  </si>
  <si>
    <t xml:space="preserve">3D принтер </t>
  </si>
  <si>
    <t>3D принтер с печатающей областью 300х300х750 мм</t>
  </si>
  <si>
    <t xml:space="preserve">3D сканер  </t>
  </si>
  <si>
    <t xml:space="preserve">3D принтер с печатающей областью 300х300х750 мм. Подробная характеристика согласно технической спецификации. </t>
  </si>
  <si>
    <t xml:space="preserve">3D сканер. Подробная характеристика согласно технической спецификации. </t>
  </si>
  <si>
    <t>Процессор. Количество ядер - не менее 6; Оперативная память не менее 16 ГБ памяти. Подробная характеристика согласно технической спецификации.</t>
  </si>
  <si>
    <t>Беговая дорожка</t>
  </si>
  <si>
    <t>Беговая дорожка.Подробная характеристика согласно технической спецификации</t>
  </si>
  <si>
    <t xml:space="preserve">Измеритель сопротивления изоляции - мегаомметр </t>
  </si>
  <si>
    <t>Ток короткого замыкания от 1 мА до 2 мА. Диапазон графической шкалы от 0 до 2 ТОм. Диапазон тестового напряжения от 0 до 10000 В. Тип батареи 12 Вольт, заряжаемая. Диапазон рабочих температур От -20 °C до 40 °C. Подробная характеристика согласно технической спецификации.</t>
  </si>
  <si>
    <t>(по состоянию на 04.11.2019 года)</t>
  </si>
  <si>
    <t>Установка для измерения вибрации</t>
  </si>
  <si>
    <t>Датчик одноосевой, промышленный со сдвиговым чувствительным элементом из кварцевого или керамического кристалла для измерения вибрации:не менее 3 штук. Преобразователь сигнала содержащий регулируемый источник питания: не менее 1 штуки. Кабель для подключения датчиков к преобразователю:не менее 3 штук. Кабель для подключения от преобразователя к микропроцессору: не менее 3 штук.</t>
  </si>
  <si>
    <t>ноябрь</t>
  </si>
  <si>
    <t xml:space="preserve">Плита магнитная </t>
  </si>
  <si>
    <t xml:space="preserve">Плита магнитная.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</si>
</sst>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6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4" fontId="13" fillId="2" borderId="1" xfId="26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1" xfId="25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 wrapText="1"/>
    </xf>
    <xf numFmtId="3" fontId="13" fillId="4" borderId="1" xfId="25" applyNumberFormat="1" applyFont="1" applyFill="1" applyBorder="1" applyAlignment="1">
      <alignment horizontal="center" vertical="center" wrapText="1"/>
    </xf>
    <xf numFmtId="4" fontId="13" fillId="4" borderId="1" xfId="26" applyNumberFormat="1" applyFont="1" applyFill="1" applyBorder="1" applyAlignment="1">
      <alignment vertical="center"/>
    </xf>
    <xf numFmtId="3" fontId="17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</cellXfs>
  <cellStyles count="28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" xfId="27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5"/>
  <sheetViews>
    <sheetView tabSelected="1" zoomScale="60" zoomScaleNormal="60" workbookViewId="0">
      <pane ySplit="7" topLeftCell="A8" activePane="bottomLeft" state="frozen"/>
      <selection pane="bottomLeft" activeCell="H88" sqref="H11:H89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1" width="9.140625" style="2"/>
    <col min="12" max="12" width="13.7109375" style="2" bestFit="1" customWidth="1"/>
    <col min="13" max="16384" width="9.140625" style="2"/>
  </cols>
  <sheetData>
    <row r="3" spans="1:10" x14ac:dyDescent="0.25">
      <c r="A3" s="59" t="s">
        <v>23</v>
      </c>
      <c r="B3" s="59"/>
      <c r="C3" s="59"/>
      <c r="D3" s="59"/>
      <c r="E3" s="59"/>
      <c r="F3" s="59"/>
      <c r="G3" s="59"/>
      <c r="H3" s="59"/>
      <c r="I3" s="59"/>
    </row>
    <row r="4" spans="1:10" x14ac:dyDescent="0.25">
      <c r="A4" s="59" t="s">
        <v>19</v>
      </c>
      <c r="B4" s="59"/>
      <c r="C4" s="59"/>
      <c r="D4" s="59"/>
      <c r="E4" s="59"/>
      <c r="F4" s="59"/>
      <c r="G4" s="59"/>
      <c r="H4" s="59"/>
      <c r="I4" s="59"/>
    </row>
    <row r="5" spans="1:10" x14ac:dyDescent="0.25">
      <c r="A5" s="3" t="s">
        <v>0</v>
      </c>
      <c r="D5" s="60" t="s">
        <v>180</v>
      </c>
      <c r="E5" s="60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62" t="s">
        <v>31</v>
      </c>
      <c r="B9" s="63"/>
      <c r="C9" s="63"/>
      <c r="D9" s="63"/>
      <c r="E9" s="63"/>
      <c r="F9" s="63"/>
      <c r="G9" s="63"/>
      <c r="H9" s="63"/>
      <c r="I9" s="63"/>
      <c r="J9" s="64"/>
    </row>
    <row r="10" spans="1:10" s="7" customFormat="1" ht="15.75" customHeight="1" x14ac:dyDescent="0.25">
      <c r="A10" s="61" t="s">
        <v>9</v>
      </c>
      <c r="B10" s="61"/>
      <c r="C10" s="61"/>
      <c r="D10" s="61"/>
      <c r="E10" s="61"/>
      <c r="F10" s="61"/>
      <c r="G10" s="61"/>
      <c r="H10" s="61"/>
      <c r="I10" s="61"/>
      <c r="J10" s="61"/>
    </row>
    <row r="11" spans="1:10" s="7" customFormat="1" ht="31.5" customHeight="1" x14ac:dyDescent="0.25">
      <c r="A11" s="1">
        <v>1</v>
      </c>
      <c r="B11" s="1" t="s">
        <v>32</v>
      </c>
      <c r="C11" s="27" t="s">
        <v>45</v>
      </c>
      <c r="D11" s="1"/>
      <c r="E11" s="18"/>
      <c r="F11" s="18"/>
      <c r="G11" s="28"/>
      <c r="H11" s="28"/>
      <c r="I11" s="21"/>
      <c r="J11" s="22"/>
    </row>
    <row r="12" spans="1:10" s="7" customFormat="1" ht="33.75" customHeight="1" x14ac:dyDescent="0.25">
      <c r="A12" s="1">
        <v>2</v>
      </c>
      <c r="B12" s="1" t="s">
        <v>34</v>
      </c>
      <c r="C12" s="27" t="s">
        <v>45</v>
      </c>
      <c r="D12" s="1"/>
      <c r="E12" s="18"/>
      <c r="F12" s="18"/>
      <c r="G12" s="28"/>
      <c r="H12" s="28"/>
      <c r="I12" s="21"/>
      <c r="J12" s="22"/>
    </row>
    <row r="13" spans="1:10" s="7" customFormat="1" ht="33.75" customHeight="1" x14ac:dyDescent="0.25">
      <c r="A13" s="1">
        <v>3</v>
      </c>
      <c r="B13" s="1" t="s">
        <v>35</v>
      </c>
      <c r="C13" s="27" t="s">
        <v>33</v>
      </c>
      <c r="D13" s="1" t="s">
        <v>36</v>
      </c>
      <c r="E13" s="18">
        <v>1</v>
      </c>
      <c r="F13" s="18" t="s">
        <v>26</v>
      </c>
      <c r="G13" s="28">
        <v>2232142.86</v>
      </c>
      <c r="H13" s="28">
        <f t="shared" ref="H13:H76" si="0">G13*E13</f>
        <v>2232142.86</v>
      </c>
      <c r="I13" s="21" t="s">
        <v>17</v>
      </c>
      <c r="J13" s="22" t="s">
        <v>27</v>
      </c>
    </row>
    <row r="14" spans="1:10" s="7" customFormat="1" ht="27.75" customHeight="1" x14ac:dyDescent="0.25">
      <c r="A14" s="1">
        <v>4</v>
      </c>
      <c r="B14" s="1" t="s">
        <v>38</v>
      </c>
      <c r="C14" s="27" t="s">
        <v>33</v>
      </c>
      <c r="D14" s="1" t="s">
        <v>39</v>
      </c>
      <c r="E14" s="1">
        <v>1</v>
      </c>
      <c r="F14" s="1" t="s">
        <v>26</v>
      </c>
      <c r="G14" s="28">
        <v>601898.22</v>
      </c>
      <c r="H14" s="28">
        <f t="shared" si="0"/>
        <v>601898.22</v>
      </c>
      <c r="I14" s="1" t="s">
        <v>17</v>
      </c>
      <c r="J14" s="1" t="s">
        <v>37</v>
      </c>
    </row>
    <row r="15" spans="1:10" s="7" customFormat="1" ht="32.25" customHeight="1" x14ac:dyDescent="0.25">
      <c r="A15" s="1">
        <v>5</v>
      </c>
      <c r="B15" s="1" t="s">
        <v>46</v>
      </c>
      <c r="C15" s="27" t="s">
        <v>33</v>
      </c>
      <c r="D15" s="1" t="s">
        <v>47</v>
      </c>
      <c r="E15" s="1">
        <v>1</v>
      </c>
      <c r="F15" s="1" t="s">
        <v>26</v>
      </c>
      <c r="G15" s="28">
        <v>492046.43</v>
      </c>
      <c r="H15" s="28">
        <f t="shared" si="0"/>
        <v>492046.43</v>
      </c>
      <c r="I15" s="1" t="s">
        <v>17</v>
      </c>
      <c r="J15" s="1" t="s">
        <v>37</v>
      </c>
    </row>
    <row r="16" spans="1:10" s="7" customFormat="1" ht="33.75" customHeight="1" x14ac:dyDescent="0.25">
      <c r="A16" s="1">
        <v>6</v>
      </c>
      <c r="B16" s="1" t="s">
        <v>40</v>
      </c>
      <c r="C16" s="1" t="s">
        <v>45</v>
      </c>
      <c r="D16" s="1"/>
      <c r="E16" s="1"/>
      <c r="F16" s="1"/>
      <c r="G16" s="28"/>
      <c r="H16" s="28"/>
      <c r="I16" s="1"/>
      <c r="J16" s="1"/>
    </row>
    <row r="17" spans="1:10" s="7" customFormat="1" ht="44.25" customHeight="1" x14ac:dyDescent="0.25">
      <c r="A17" s="1">
        <v>7</v>
      </c>
      <c r="B17" s="1" t="s">
        <v>41</v>
      </c>
      <c r="C17" s="1" t="s">
        <v>45</v>
      </c>
      <c r="D17" s="1"/>
      <c r="E17" s="1"/>
      <c r="F17" s="1"/>
      <c r="G17" s="28"/>
      <c r="H17" s="28"/>
      <c r="I17" s="1"/>
      <c r="J17" s="1"/>
    </row>
    <row r="18" spans="1:10" s="7" customFormat="1" ht="44.25" customHeight="1" x14ac:dyDescent="0.25">
      <c r="A18" s="17">
        <v>8</v>
      </c>
      <c r="B18" s="1" t="s">
        <v>44</v>
      </c>
      <c r="C18" s="27" t="s">
        <v>33</v>
      </c>
      <c r="D18" s="1" t="s">
        <v>43</v>
      </c>
      <c r="E18" s="1">
        <v>1</v>
      </c>
      <c r="F18" s="1" t="s">
        <v>28</v>
      </c>
      <c r="G18" s="28">
        <v>8370536</v>
      </c>
      <c r="H18" s="28">
        <f t="shared" si="0"/>
        <v>8370536</v>
      </c>
      <c r="I18" s="1" t="s">
        <v>17</v>
      </c>
      <c r="J18" s="29" t="s">
        <v>42</v>
      </c>
    </row>
    <row r="19" spans="1:10" s="7" customFormat="1" ht="44.25" customHeight="1" x14ac:dyDescent="0.25">
      <c r="A19" s="1">
        <v>9</v>
      </c>
      <c r="B19" s="1" t="s">
        <v>48</v>
      </c>
      <c r="C19" s="27" t="s">
        <v>33</v>
      </c>
      <c r="D19" s="1" t="s">
        <v>49</v>
      </c>
      <c r="E19" s="1">
        <v>1</v>
      </c>
      <c r="F19" s="1" t="s">
        <v>26</v>
      </c>
      <c r="G19" s="28">
        <v>1406964.29</v>
      </c>
      <c r="H19" s="28">
        <f t="shared" si="0"/>
        <v>1406964.29</v>
      </c>
      <c r="I19" s="1" t="s">
        <v>17</v>
      </c>
      <c r="J19" s="29" t="s">
        <v>50</v>
      </c>
    </row>
    <row r="20" spans="1:10" s="7" customFormat="1" ht="44.25" customHeight="1" x14ac:dyDescent="0.25">
      <c r="A20" s="17">
        <v>10</v>
      </c>
      <c r="B20" s="1" t="s">
        <v>51</v>
      </c>
      <c r="C20" s="27" t="s">
        <v>33</v>
      </c>
      <c r="D20" s="1" t="s">
        <v>52</v>
      </c>
      <c r="E20" s="1">
        <v>6</v>
      </c>
      <c r="F20" s="1" t="s">
        <v>26</v>
      </c>
      <c r="G20" s="28">
        <f>10630/1.12</f>
        <v>9491.0714285714275</v>
      </c>
      <c r="H20" s="28">
        <f t="shared" si="0"/>
        <v>56946.428571428565</v>
      </c>
      <c r="I20" s="1" t="s">
        <v>29</v>
      </c>
      <c r="J20" s="29" t="s">
        <v>50</v>
      </c>
    </row>
    <row r="21" spans="1:10" s="7" customFormat="1" ht="44.25" customHeight="1" x14ac:dyDescent="0.25">
      <c r="A21" s="1">
        <v>11</v>
      </c>
      <c r="B21" s="1" t="s">
        <v>53</v>
      </c>
      <c r="C21" s="27" t="s">
        <v>33</v>
      </c>
      <c r="D21" s="1" t="s">
        <v>54</v>
      </c>
      <c r="E21" s="1">
        <v>6</v>
      </c>
      <c r="F21" s="1" t="s">
        <v>55</v>
      </c>
      <c r="G21" s="28">
        <f>13285/1.12</f>
        <v>11861.607142857141</v>
      </c>
      <c r="H21" s="28">
        <f t="shared" si="0"/>
        <v>71169.642857142841</v>
      </c>
      <c r="I21" s="1" t="s">
        <v>29</v>
      </c>
      <c r="J21" s="29" t="s">
        <v>50</v>
      </c>
    </row>
    <row r="22" spans="1:10" s="7" customFormat="1" ht="44.25" customHeight="1" x14ac:dyDescent="0.25">
      <c r="A22" s="17">
        <v>12</v>
      </c>
      <c r="B22" s="1" t="s">
        <v>56</v>
      </c>
      <c r="C22" s="27" t="s">
        <v>33</v>
      </c>
      <c r="D22" s="1" t="s">
        <v>57</v>
      </c>
      <c r="E22" s="1">
        <v>6</v>
      </c>
      <c r="F22" s="1" t="s">
        <v>26</v>
      </c>
      <c r="G22" s="28">
        <f>21600/1.12</f>
        <v>19285.714285714283</v>
      </c>
      <c r="H22" s="28">
        <f t="shared" si="0"/>
        <v>115714.2857142857</v>
      </c>
      <c r="I22" s="1" t="s">
        <v>29</v>
      </c>
      <c r="J22" s="29" t="s">
        <v>50</v>
      </c>
    </row>
    <row r="23" spans="1:10" s="7" customFormat="1" ht="44.25" customHeight="1" x14ac:dyDescent="0.25">
      <c r="A23" s="1">
        <v>13</v>
      </c>
      <c r="B23" s="1" t="s">
        <v>58</v>
      </c>
      <c r="C23" s="27" t="s">
        <v>33</v>
      </c>
      <c r="D23" s="1" t="s">
        <v>59</v>
      </c>
      <c r="E23" s="1">
        <v>6</v>
      </c>
      <c r="F23" s="1" t="s">
        <v>55</v>
      </c>
      <c r="G23" s="28">
        <f>32575/1.12</f>
        <v>29084.821428571428</v>
      </c>
      <c r="H23" s="28">
        <f t="shared" si="0"/>
        <v>174508.92857142858</v>
      </c>
      <c r="I23" s="1" t="s">
        <v>29</v>
      </c>
      <c r="J23" s="29" t="s">
        <v>50</v>
      </c>
    </row>
    <row r="24" spans="1:10" s="7" customFormat="1" ht="44.25" customHeight="1" x14ac:dyDescent="0.25">
      <c r="A24" s="17">
        <v>14</v>
      </c>
      <c r="B24" s="1" t="s">
        <v>60</v>
      </c>
      <c r="C24" s="27" t="s">
        <v>33</v>
      </c>
      <c r="D24" s="1" t="s">
        <v>61</v>
      </c>
      <c r="E24" s="1">
        <v>1</v>
      </c>
      <c r="F24" s="1" t="s">
        <v>26</v>
      </c>
      <c r="G24" s="28">
        <f>10395/1.12</f>
        <v>9281.25</v>
      </c>
      <c r="H24" s="28">
        <f t="shared" si="0"/>
        <v>9281.25</v>
      </c>
      <c r="I24" s="1" t="s">
        <v>29</v>
      </c>
      <c r="J24" s="29" t="s">
        <v>50</v>
      </c>
    </row>
    <row r="25" spans="1:10" s="7" customFormat="1" ht="44.25" customHeight="1" x14ac:dyDescent="0.25">
      <c r="A25" s="1">
        <v>15</v>
      </c>
      <c r="B25" s="1" t="s">
        <v>62</v>
      </c>
      <c r="C25" s="27" t="s">
        <v>33</v>
      </c>
      <c r="D25" s="1" t="s">
        <v>63</v>
      </c>
      <c r="E25" s="1">
        <v>1</v>
      </c>
      <c r="F25" s="1" t="s">
        <v>26</v>
      </c>
      <c r="G25" s="28">
        <f>524172+287496+348480+386232+222156+286770</f>
        <v>2055306</v>
      </c>
      <c r="H25" s="28">
        <f t="shared" si="0"/>
        <v>2055306</v>
      </c>
      <c r="I25" s="1" t="s">
        <v>17</v>
      </c>
      <c r="J25" s="29" t="s">
        <v>50</v>
      </c>
    </row>
    <row r="26" spans="1:10" s="7" customFormat="1" ht="44.25" customHeight="1" x14ac:dyDescent="0.25">
      <c r="A26" s="17">
        <v>16</v>
      </c>
      <c r="B26" s="1" t="s">
        <v>64</v>
      </c>
      <c r="C26" s="27" t="s">
        <v>33</v>
      </c>
      <c r="D26" s="1" t="s">
        <v>65</v>
      </c>
      <c r="E26" s="1">
        <v>1</v>
      </c>
      <c r="F26" s="1" t="s">
        <v>26</v>
      </c>
      <c r="G26" s="28">
        <f>466092+241758+466092+241758</f>
        <v>1415700</v>
      </c>
      <c r="H26" s="28">
        <f t="shared" si="0"/>
        <v>1415700</v>
      </c>
      <c r="I26" s="1" t="s">
        <v>17</v>
      </c>
      <c r="J26" s="29" t="s">
        <v>50</v>
      </c>
    </row>
    <row r="27" spans="1:10" s="7" customFormat="1" ht="44.25" customHeight="1" x14ac:dyDescent="0.25">
      <c r="A27" s="1">
        <v>17</v>
      </c>
      <c r="B27" s="1" t="s">
        <v>66</v>
      </c>
      <c r="C27" s="27" t="s">
        <v>33</v>
      </c>
      <c r="D27" s="1" t="s">
        <v>67</v>
      </c>
      <c r="E27" s="1">
        <v>1</v>
      </c>
      <c r="F27" s="1" t="s">
        <v>26</v>
      </c>
      <c r="G27" s="28">
        <f>249744+127776</f>
        <v>377520</v>
      </c>
      <c r="H27" s="28">
        <f t="shared" si="0"/>
        <v>377520</v>
      </c>
      <c r="I27" s="1" t="s">
        <v>17</v>
      </c>
      <c r="J27" s="29" t="s">
        <v>50</v>
      </c>
    </row>
    <row r="28" spans="1:10" s="7" customFormat="1" ht="44.25" customHeight="1" x14ac:dyDescent="0.25">
      <c r="A28" s="17">
        <v>18</v>
      </c>
      <c r="B28" s="32" t="s">
        <v>69</v>
      </c>
      <c r="C28" s="27" t="s">
        <v>33</v>
      </c>
      <c r="D28" s="30" t="s">
        <v>68</v>
      </c>
      <c r="E28" s="1">
        <v>1</v>
      </c>
      <c r="F28" s="1" t="s">
        <v>26</v>
      </c>
      <c r="G28" s="33">
        <v>4374107.1399999997</v>
      </c>
      <c r="H28" s="28">
        <f t="shared" si="0"/>
        <v>4374107.1399999997</v>
      </c>
      <c r="I28" s="34" t="s">
        <v>17</v>
      </c>
      <c r="J28" s="29" t="s">
        <v>70</v>
      </c>
    </row>
    <row r="29" spans="1:10" s="7" customFormat="1" ht="44.25" customHeight="1" x14ac:dyDescent="0.25">
      <c r="A29" s="1">
        <v>19</v>
      </c>
      <c r="B29" s="1" t="s">
        <v>71</v>
      </c>
      <c r="C29" s="27" t="s">
        <v>33</v>
      </c>
      <c r="D29" s="37" t="s">
        <v>80</v>
      </c>
      <c r="E29" s="35">
        <v>6</v>
      </c>
      <c r="F29" s="35" t="s">
        <v>89</v>
      </c>
      <c r="G29" s="36">
        <v>9857</v>
      </c>
      <c r="H29" s="39">
        <f t="shared" si="0"/>
        <v>59142</v>
      </c>
      <c r="I29" s="34" t="s">
        <v>17</v>
      </c>
      <c r="J29" s="29" t="s">
        <v>128</v>
      </c>
    </row>
    <row r="30" spans="1:10" s="7" customFormat="1" ht="61.5" customHeight="1" x14ac:dyDescent="0.25">
      <c r="A30" s="17">
        <v>20</v>
      </c>
      <c r="B30" s="1" t="s">
        <v>72</v>
      </c>
      <c r="C30" s="27" t="s">
        <v>33</v>
      </c>
      <c r="D30" s="37" t="s">
        <v>81</v>
      </c>
      <c r="E30" s="35">
        <v>6</v>
      </c>
      <c r="F30" s="35" t="s">
        <v>89</v>
      </c>
      <c r="G30" s="36">
        <v>11594</v>
      </c>
      <c r="H30" s="39">
        <f t="shared" si="0"/>
        <v>69564</v>
      </c>
      <c r="I30" s="34" t="s">
        <v>17</v>
      </c>
      <c r="J30" s="29" t="s">
        <v>128</v>
      </c>
    </row>
    <row r="31" spans="1:10" s="7" customFormat="1" ht="44.25" customHeight="1" x14ac:dyDescent="0.25">
      <c r="A31" s="1">
        <v>21</v>
      </c>
      <c r="B31" s="1" t="s">
        <v>148</v>
      </c>
      <c r="C31" s="27" t="s">
        <v>33</v>
      </c>
      <c r="D31" s="37" t="s">
        <v>82</v>
      </c>
      <c r="E31" s="35">
        <v>6</v>
      </c>
      <c r="F31" s="35" t="s">
        <v>89</v>
      </c>
      <c r="G31" s="36">
        <v>8241</v>
      </c>
      <c r="H31" s="39">
        <f t="shared" si="0"/>
        <v>49446</v>
      </c>
      <c r="I31" s="34" t="s">
        <v>17</v>
      </c>
      <c r="J31" s="29" t="s">
        <v>128</v>
      </c>
    </row>
    <row r="32" spans="1:10" s="7" customFormat="1" ht="44.25" customHeight="1" x14ac:dyDescent="0.25">
      <c r="A32" s="17">
        <v>22</v>
      </c>
      <c r="B32" s="1" t="s">
        <v>73</v>
      </c>
      <c r="C32" s="27" t="s">
        <v>33</v>
      </c>
      <c r="D32" s="37" t="s">
        <v>83</v>
      </c>
      <c r="E32" s="35">
        <v>6</v>
      </c>
      <c r="F32" s="35" t="s">
        <v>89</v>
      </c>
      <c r="G32" s="36">
        <v>3750</v>
      </c>
      <c r="H32" s="39">
        <f t="shared" si="0"/>
        <v>22500</v>
      </c>
      <c r="I32" s="34" t="s">
        <v>17</v>
      </c>
      <c r="J32" s="29" t="s">
        <v>128</v>
      </c>
    </row>
    <row r="33" spans="1:12" s="7" customFormat="1" ht="44.25" customHeight="1" x14ac:dyDescent="0.25">
      <c r="A33" s="1">
        <v>23</v>
      </c>
      <c r="B33" s="1" t="s">
        <v>74</v>
      </c>
      <c r="C33" s="27" t="s">
        <v>33</v>
      </c>
      <c r="D33" s="37" t="s">
        <v>84</v>
      </c>
      <c r="E33" s="35">
        <v>25</v>
      </c>
      <c r="F33" s="35" t="s">
        <v>89</v>
      </c>
      <c r="G33" s="36">
        <v>2098</v>
      </c>
      <c r="H33" s="39">
        <f t="shared" si="0"/>
        <v>52450</v>
      </c>
      <c r="I33" s="34" t="s">
        <v>17</v>
      </c>
      <c r="J33" s="29" t="s">
        <v>128</v>
      </c>
    </row>
    <row r="34" spans="1:12" s="7" customFormat="1" ht="44.25" customHeight="1" x14ac:dyDescent="0.25">
      <c r="A34" s="17">
        <v>24</v>
      </c>
      <c r="B34" s="1" t="s">
        <v>75</v>
      </c>
      <c r="C34" s="27" t="s">
        <v>33</v>
      </c>
      <c r="D34" s="37" t="s">
        <v>85</v>
      </c>
      <c r="E34" s="35">
        <v>6</v>
      </c>
      <c r="F34" s="35" t="s">
        <v>55</v>
      </c>
      <c r="G34" s="36">
        <v>10616</v>
      </c>
      <c r="H34" s="39">
        <f t="shared" si="0"/>
        <v>63696</v>
      </c>
      <c r="I34" s="34" t="s">
        <v>17</v>
      </c>
      <c r="J34" s="29" t="s">
        <v>128</v>
      </c>
    </row>
    <row r="35" spans="1:12" s="7" customFormat="1" ht="44.25" customHeight="1" x14ac:dyDescent="0.25">
      <c r="A35" s="1">
        <v>25</v>
      </c>
      <c r="B35" s="1" t="s">
        <v>76</v>
      </c>
      <c r="C35" s="27" t="s">
        <v>33</v>
      </c>
      <c r="D35" s="37" t="s">
        <v>86</v>
      </c>
      <c r="E35" s="35">
        <v>6</v>
      </c>
      <c r="F35" s="38" t="s">
        <v>55</v>
      </c>
      <c r="G35" s="36">
        <v>5804</v>
      </c>
      <c r="H35" s="39">
        <f t="shared" si="0"/>
        <v>34824</v>
      </c>
      <c r="I35" s="34" t="s">
        <v>17</v>
      </c>
      <c r="J35" s="29" t="s">
        <v>128</v>
      </c>
    </row>
    <row r="36" spans="1:12" s="7" customFormat="1" ht="44.25" customHeight="1" x14ac:dyDescent="0.25">
      <c r="A36" s="17">
        <v>26</v>
      </c>
      <c r="B36" s="1" t="s">
        <v>77</v>
      </c>
      <c r="C36" s="27" t="s">
        <v>33</v>
      </c>
      <c r="D36" s="37" t="s">
        <v>87</v>
      </c>
      <c r="E36" s="35">
        <v>6</v>
      </c>
      <c r="F36" s="35" t="s">
        <v>55</v>
      </c>
      <c r="G36" s="36">
        <v>4147</v>
      </c>
      <c r="H36" s="39">
        <f t="shared" si="0"/>
        <v>24882</v>
      </c>
      <c r="I36" s="34" t="s">
        <v>17</v>
      </c>
      <c r="J36" s="29" t="s">
        <v>128</v>
      </c>
    </row>
    <row r="37" spans="1:12" s="7" customFormat="1" ht="44.25" customHeight="1" x14ac:dyDescent="0.25">
      <c r="A37" s="1">
        <v>27</v>
      </c>
      <c r="B37" s="1" t="s">
        <v>78</v>
      </c>
      <c r="C37" s="27" t="s">
        <v>33</v>
      </c>
      <c r="D37" s="37" t="s">
        <v>88</v>
      </c>
      <c r="E37" s="35">
        <v>6</v>
      </c>
      <c r="F37" s="35" t="s">
        <v>55</v>
      </c>
      <c r="G37" s="36">
        <v>1605</v>
      </c>
      <c r="H37" s="39">
        <f t="shared" si="0"/>
        <v>9630</v>
      </c>
      <c r="I37" s="34" t="s">
        <v>17</v>
      </c>
      <c r="J37" s="29" t="s">
        <v>128</v>
      </c>
    </row>
    <row r="38" spans="1:12" s="7" customFormat="1" ht="44.25" customHeight="1" x14ac:dyDescent="0.25">
      <c r="A38" s="17">
        <v>28</v>
      </c>
      <c r="B38" s="1" t="s">
        <v>79</v>
      </c>
      <c r="C38" s="27" t="s">
        <v>45</v>
      </c>
      <c r="D38" s="37"/>
      <c r="E38" s="35"/>
      <c r="F38" s="35"/>
      <c r="G38" s="36"/>
      <c r="H38" s="39"/>
      <c r="I38" s="34"/>
      <c r="J38" s="29"/>
    </row>
    <row r="39" spans="1:12" s="26" customFormat="1" ht="44.25" customHeight="1" x14ac:dyDescent="0.25">
      <c r="A39" s="24">
        <v>29</v>
      </c>
      <c r="B39" s="30" t="s">
        <v>91</v>
      </c>
      <c r="C39" s="27" t="s">
        <v>33</v>
      </c>
      <c r="D39" s="30" t="s">
        <v>94</v>
      </c>
      <c r="E39" s="30">
        <v>1</v>
      </c>
      <c r="F39" s="30" t="s">
        <v>28</v>
      </c>
      <c r="G39" s="36">
        <v>289416.07</v>
      </c>
      <c r="H39" s="39">
        <f t="shared" si="0"/>
        <v>289416.07</v>
      </c>
      <c r="I39" s="40" t="s">
        <v>17</v>
      </c>
      <c r="J39" s="30" t="s">
        <v>90</v>
      </c>
    </row>
    <row r="40" spans="1:12" s="26" customFormat="1" ht="44.25" customHeight="1" x14ac:dyDescent="0.25">
      <c r="A40" s="41">
        <v>30</v>
      </c>
      <c r="B40" s="30" t="s">
        <v>92</v>
      </c>
      <c r="C40" s="27" t="s">
        <v>33</v>
      </c>
      <c r="D40" s="30" t="s">
        <v>95</v>
      </c>
      <c r="E40" s="30">
        <v>1</v>
      </c>
      <c r="F40" s="30" t="s">
        <v>28</v>
      </c>
      <c r="G40" s="36">
        <v>1526785.71</v>
      </c>
      <c r="H40" s="39">
        <f t="shared" si="0"/>
        <v>1526785.71</v>
      </c>
      <c r="I40" s="40" t="s">
        <v>17</v>
      </c>
      <c r="J40" s="30" t="s">
        <v>90</v>
      </c>
    </row>
    <row r="41" spans="1:12" s="26" customFormat="1" ht="44.25" customHeight="1" x14ac:dyDescent="0.25">
      <c r="A41" s="24">
        <v>31</v>
      </c>
      <c r="B41" s="30" t="s">
        <v>93</v>
      </c>
      <c r="C41" s="27" t="s">
        <v>33</v>
      </c>
      <c r="D41" s="30" t="s">
        <v>96</v>
      </c>
      <c r="E41" s="30">
        <v>1</v>
      </c>
      <c r="F41" s="30" t="s">
        <v>28</v>
      </c>
      <c r="G41" s="36">
        <v>413392.86</v>
      </c>
      <c r="H41" s="39">
        <f t="shared" si="0"/>
        <v>413392.86</v>
      </c>
      <c r="I41" s="40" t="s">
        <v>17</v>
      </c>
      <c r="J41" s="30" t="s">
        <v>90</v>
      </c>
    </row>
    <row r="42" spans="1:12" s="26" customFormat="1" ht="44.25" customHeight="1" x14ac:dyDescent="0.25">
      <c r="A42" s="41">
        <v>32</v>
      </c>
      <c r="B42" s="30" t="s">
        <v>97</v>
      </c>
      <c r="C42" s="27" t="s">
        <v>33</v>
      </c>
      <c r="D42" s="30" t="s">
        <v>100</v>
      </c>
      <c r="E42" s="30">
        <v>1</v>
      </c>
      <c r="F42" s="30" t="s">
        <v>26</v>
      </c>
      <c r="G42" s="36">
        <v>338552.68</v>
      </c>
      <c r="H42" s="39">
        <f t="shared" si="0"/>
        <v>338552.68</v>
      </c>
      <c r="I42" s="40" t="s">
        <v>17</v>
      </c>
      <c r="J42" s="30" t="s">
        <v>90</v>
      </c>
    </row>
    <row r="43" spans="1:12" s="26" customFormat="1" ht="44.25" customHeight="1" x14ac:dyDescent="0.25">
      <c r="A43" s="24">
        <v>33</v>
      </c>
      <c r="B43" s="30" t="s">
        <v>98</v>
      </c>
      <c r="C43" s="27" t="s">
        <v>33</v>
      </c>
      <c r="D43" s="30" t="s">
        <v>101</v>
      </c>
      <c r="E43" s="30">
        <v>1</v>
      </c>
      <c r="F43" s="30" t="s">
        <v>26</v>
      </c>
      <c r="G43" s="36">
        <v>922825</v>
      </c>
      <c r="H43" s="39">
        <f t="shared" si="0"/>
        <v>922825</v>
      </c>
      <c r="I43" s="40" t="s">
        <v>17</v>
      </c>
      <c r="J43" s="30" t="s">
        <v>90</v>
      </c>
    </row>
    <row r="44" spans="1:12" s="26" customFormat="1" ht="44.25" customHeight="1" x14ac:dyDescent="0.25">
      <c r="A44" s="41">
        <v>34</v>
      </c>
      <c r="B44" s="30" t="s">
        <v>99</v>
      </c>
      <c r="C44" s="27" t="s">
        <v>33</v>
      </c>
      <c r="D44" s="30" t="s">
        <v>102</v>
      </c>
      <c r="E44" s="30">
        <v>1</v>
      </c>
      <c r="F44" s="30" t="s">
        <v>26</v>
      </c>
      <c r="G44" s="36">
        <v>705669.65</v>
      </c>
      <c r="H44" s="39">
        <f t="shared" si="0"/>
        <v>705669.65</v>
      </c>
      <c r="I44" s="40" t="s">
        <v>17</v>
      </c>
      <c r="J44" s="30" t="s">
        <v>90</v>
      </c>
      <c r="L44" s="44"/>
    </row>
    <row r="45" spans="1:12" s="26" customFormat="1" ht="44.25" customHeight="1" x14ac:dyDescent="0.25">
      <c r="A45" s="24">
        <v>35</v>
      </c>
      <c r="B45" s="30" t="s">
        <v>66</v>
      </c>
      <c r="C45" s="27" t="s">
        <v>33</v>
      </c>
      <c r="D45" s="30" t="s">
        <v>103</v>
      </c>
      <c r="E45" s="30">
        <v>1</v>
      </c>
      <c r="F45" s="30" t="s">
        <v>26</v>
      </c>
      <c r="G45" s="36">
        <v>395681.25</v>
      </c>
      <c r="H45" s="39">
        <f t="shared" si="0"/>
        <v>395681.25</v>
      </c>
      <c r="I45" s="40" t="s">
        <v>17</v>
      </c>
      <c r="J45" s="30" t="s">
        <v>90</v>
      </c>
    </row>
    <row r="46" spans="1:12" s="26" customFormat="1" ht="44.25" customHeight="1" x14ac:dyDescent="0.25">
      <c r="A46" s="41">
        <v>36</v>
      </c>
      <c r="B46" s="42" t="s">
        <v>104</v>
      </c>
      <c r="C46" s="43" t="s">
        <v>105</v>
      </c>
      <c r="D46" s="42" t="s">
        <v>106</v>
      </c>
      <c r="E46" s="42">
        <v>1</v>
      </c>
      <c r="F46" s="42" t="s">
        <v>26</v>
      </c>
      <c r="G46" s="36">
        <v>120357142.86</v>
      </c>
      <c r="H46" s="39">
        <f t="shared" si="0"/>
        <v>120357142.86</v>
      </c>
      <c r="I46" s="40" t="s">
        <v>17</v>
      </c>
      <c r="J46" s="30" t="s">
        <v>90</v>
      </c>
    </row>
    <row r="47" spans="1:12" s="26" customFormat="1" ht="44.25" customHeight="1" x14ac:dyDescent="0.25">
      <c r="A47" s="24">
        <v>37</v>
      </c>
      <c r="B47" s="31" t="s">
        <v>107</v>
      </c>
      <c r="C47" s="27" t="s">
        <v>33</v>
      </c>
      <c r="D47" s="30" t="s">
        <v>108</v>
      </c>
      <c r="E47" s="30">
        <v>5</v>
      </c>
      <c r="F47" s="42" t="s">
        <v>26</v>
      </c>
      <c r="G47" s="36">
        <v>892857</v>
      </c>
      <c r="H47" s="39">
        <f t="shared" si="0"/>
        <v>4464285</v>
      </c>
      <c r="I47" s="40" t="s">
        <v>17</v>
      </c>
      <c r="J47" s="30" t="s">
        <v>90</v>
      </c>
    </row>
    <row r="48" spans="1:12" s="26" customFormat="1" ht="44.25" customHeight="1" x14ac:dyDescent="0.25">
      <c r="A48" s="41">
        <v>38</v>
      </c>
      <c r="B48" s="30" t="s">
        <v>109</v>
      </c>
      <c r="C48" s="27" t="s">
        <v>33</v>
      </c>
      <c r="D48" s="30" t="s">
        <v>110</v>
      </c>
      <c r="E48" s="30">
        <v>1</v>
      </c>
      <c r="F48" s="30" t="s">
        <v>26</v>
      </c>
      <c r="G48" s="36">
        <v>208665.18</v>
      </c>
      <c r="H48" s="39">
        <f t="shared" si="0"/>
        <v>208665.18</v>
      </c>
      <c r="I48" s="40" t="s">
        <v>17</v>
      </c>
      <c r="J48" s="30" t="s">
        <v>90</v>
      </c>
    </row>
    <row r="49" spans="1:10" s="26" customFormat="1" ht="44.25" customHeight="1" x14ac:dyDescent="0.25">
      <c r="A49" s="41">
        <v>39</v>
      </c>
      <c r="B49" s="30" t="s">
        <v>111</v>
      </c>
      <c r="C49" s="27" t="s">
        <v>33</v>
      </c>
      <c r="D49" s="30" t="s">
        <v>115</v>
      </c>
      <c r="E49" s="30">
        <v>1</v>
      </c>
      <c r="F49" s="30" t="s">
        <v>26</v>
      </c>
      <c r="G49" s="36">
        <v>203526.79</v>
      </c>
      <c r="H49" s="39">
        <f t="shared" si="0"/>
        <v>203526.79</v>
      </c>
      <c r="I49" s="40" t="s">
        <v>17</v>
      </c>
      <c r="J49" s="30" t="s">
        <v>90</v>
      </c>
    </row>
    <row r="50" spans="1:10" s="26" customFormat="1" ht="44.25" customHeight="1" x14ac:dyDescent="0.25">
      <c r="A50" s="24">
        <v>40</v>
      </c>
      <c r="B50" s="30" t="s">
        <v>112</v>
      </c>
      <c r="C50" s="27" t="s">
        <v>33</v>
      </c>
      <c r="D50" s="30" t="s">
        <v>116</v>
      </c>
      <c r="E50" s="30">
        <v>1</v>
      </c>
      <c r="F50" s="30" t="s">
        <v>26</v>
      </c>
      <c r="G50" s="36">
        <v>59285.72</v>
      </c>
      <c r="H50" s="39">
        <f t="shared" si="0"/>
        <v>59285.72</v>
      </c>
      <c r="I50" s="40" t="s">
        <v>17</v>
      </c>
      <c r="J50" s="30" t="s">
        <v>90</v>
      </c>
    </row>
    <row r="51" spans="1:10" s="26" customFormat="1" ht="44.25" customHeight="1" x14ac:dyDescent="0.25">
      <c r="A51" s="41">
        <v>41</v>
      </c>
      <c r="B51" s="30" t="s">
        <v>113</v>
      </c>
      <c r="C51" s="27" t="s">
        <v>33</v>
      </c>
      <c r="D51" s="30" t="s">
        <v>117</v>
      </c>
      <c r="E51" s="30">
        <v>1</v>
      </c>
      <c r="F51" s="30" t="s">
        <v>28</v>
      </c>
      <c r="G51" s="36">
        <v>38928.58</v>
      </c>
      <c r="H51" s="39">
        <f t="shared" si="0"/>
        <v>38928.58</v>
      </c>
      <c r="I51" s="40" t="s">
        <v>17</v>
      </c>
      <c r="J51" s="30" t="s">
        <v>90</v>
      </c>
    </row>
    <row r="52" spans="1:10" s="26" customFormat="1" ht="44.25" customHeight="1" x14ac:dyDescent="0.25">
      <c r="A52" s="41">
        <v>42</v>
      </c>
      <c r="B52" s="30" t="s">
        <v>114</v>
      </c>
      <c r="C52" s="27" t="s">
        <v>33</v>
      </c>
      <c r="D52" s="30" t="s">
        <v>118</v>
      </c>
      <c r="E52" s="30">
        <v>3</v>
      </c>
      <c r="F52" s="30" t="s">
        <v>28</v>
      </c>
      <c r="G52" s="36">
        <v>54464.28</v>
      </c>
      <c r="H52" s="39">
        <f t="shared" si="0"/>
        <v>163392.84</v>
      </c>
      <c r="I52" s="40" t="s">
        <v>17</v>
      </c>
      <c r="J52" s="30" t="s">
        <v>90</v>
      </c>
    </row>
    <row r="53" spans="1:10" s="26" customFormat="1" ht="44.25" customHeight="1" x14ac:dyDescent="0.25">
      <c r="A53" s="41">
        <v>43</v>
      </c>
      <c r="B53" s="29" t="s">
        <v>119</v>
      </c>
      <c r="C53" s="27" t="s">
        <v>33</v>
      </c>
      <c r="D53" s="46" t="s">
        <v>122</v>
      </c>
      <c r="E53" s="46">
        <v>4</v>
      </c>
      <c r="F53" s="46" t="s">
        <v>28</v>
      </c>
      <c r="G53" s="36">
        <v>9416.07</v>
      </c>
      <c r="H53" s="39">
        <f t="shared" si="0"/>
        <v>37664.28</v>
      </c>
      <c r="I53" s="40" t="s">
        <v>17</v>
      </c>
      <c r="J53" s="46" t="s">
        <v>125</v>
      </c>
    </row>
    <row r="54" spans="1:10" s="26" customFormat="1" ht="44.25" customHeight="1" x14ac:dyDescent="0.25">
      <c r="A54" s="41">
        <v>44</v>
      </c>
      <c r="B54" s="29" t="s">
        <v>120</v>
      </c>
      <c r="C54" s="27" t="s">
        <v>33</v>
      </c>
      <c r="D54" s="46" t="s">
        <v>123</v>
      </c>
      <c r="E54" s="46">
        <v>4</v>
      </c>
      <c r="F54" s="46" t="s">
        <v>28</v>
      </c>
      <c r="G54" s="36">
        <v>16397.32</v>
      </c>
      <c r="H54" s="39">
        <f t="shared" si="0"/>
        <v>65589.279999999999</v>
      </c>
      <c r="I54" s="40" t="s">
        <v>17</v>
      </c>
      <c r="J54" s="46" t="s">
        <v>125</v>
      </c>
    </row>
    <row r="55" spans="1:10" s="26" customFormat="1" ht="44.25" customHeight="1" x14ac:dyDescent="0.25">
      <c r="A55" s="41">
        <v>45</v>
      </c>
      <c r="B55" s="29" t="s">
        <v>121</v>
      </c>
      <c r="C55" s="27" t="s">
        <v>33</v>
      </c>
      <c r="D55" s="46" t="s">
        <v>124</v>
      </c>
      <c r="E55" s="46">
        <v>4</v>
      </c>
      <c r="F55" s="46" t="s">
        <v>28</v>
      </c>
      <c r="G55" s="36">
        <v>61629.46</v>
      </c>
      <c r="H55" s="39">
        <f t="shared" si="0"/>
        <v>246517.84</v>
      </c>
      <c r="I55" s="40" t="s">
        <v>17</v>
      </c>
      <c r="J55" s="46" t="s">
        <v>125</v>
      </c>
    </row>
    <row r="56" spans="1:10" s="26" customFormat="1" ht="44.25" customHeight="1" x14ac:dyDescent="0.25">
      <c r="A56" s="45">
        <v>46</v>
      </c>
      <c r="B56" s="29" t="s">
        <v>126</v>
      </c>
      <c r="C56" s="27" t="s">
        <v>33</v>
      </c>
      <c r="D56" s="46" t="s">
        <v>127</v>
      </c>
      <c r="E56" s="46">
        <v>1</v>
      </c>
      <c r="F56" s="46" t="s">
        <v>26</v>
      </c>
      <c r="G56" s="36">
        <v>8794642.8599999994</v>
      </c>
      <c r="H56" s="39">
        <f t="shared" si="0"/>
        <v>8794642.8599999994</v>
      </c>
      <c r="I56" s="40" t="s">
        <v>17</v>
      </c>
      <c r="J56" s="46" t="s">
        <v>128</v>
      </c>
    </row>
    <row r="57" spans="1:10" s="26" customFormat="1" ht="44.25" customHeight="1" x14ac:dyDescent="0.25">
      <c r="A57" s="45">
        <v>47</v>
      </c>
      <c r="B57" s="29" t="s">
        <v>129</v>
      </c>
      <c r="C57" s="27" t="s">
        <v>33</v>
      </c>
      <c r="D57" s="46" t="s">
        <v>130</v>
      </c>
      <c r="E57" s="46">
        <v>1</v>
      </c>
      <c r="F57" s="46" t="s">
        <v>26</v>
      </c>
      <c r="G57" s="36">
        <v>3095535.71</v>
      </c>
      <c r="H57" s="39">
        <f t="shared" si="0"/>
        <v>3095535.71</v>
      </c>
      <c r="I57" s="40" t="s">
        <v>17</v>
      </c>
      <c r="J57" s="46" t="s">
        <v>128</v>
      </c>
    </row>
    <row r="58" spans="1:10" s="26" customFormat="1" ht="44.25" customHeight="1" x14ac:dyDescent="0.25">
      <c r="A58" s="45">
        <v>48</v>
      </c>
      <c r="B58" s="29" t="s">
        <v>131</v>
      </c>
      <c r="C58" s="27" t="s">
        <v>33</v>
      </c>
      <c r="D58" s="46" t="s">
        <v>132</v>
      </c>
      <c r="E58" s="46">
        <v>1</v>
      </c>
      <c r="F58" s="46" t="s">
        <v>28</v>
      </c>
      <c r="G58" s="36">
        <v>187500</v>
      </c>
      <c r="H58" s="39">
        <f t="shared" si="0"/>
        <v>187500</v>
      </c>
      <c r="I58" s="40" t="s">
        <v>17</v>
      </c>
      <c r="J58" s="46" t="s">
        <v>128</v>
      </c>
    </row>
    <row r="59" spans="1:10" s="26" customFormat="1" ht="44.25" customHeight="1" x14ac:dyDescent="0.25">
      <c r="A59" s="45">
        <v>49</v>
      </c>
      <c r="B59" s="29" t="s">
        <v>133</v>
      </c>
      <c r="C59" s="27" t="s">
        <v>33</v>
      </c>
      <c r="D59" s="46" t="s">
        <v>134</v>
      </c>
      <c r="E59" s="46">
        <v>1</v>
      </c>
      <c r="F59" s="46" t="s">
        <v>28</v>
      </c>
      <c r="G59" s="36">
        <v>139285.71</v>
      </c>
      <c r="H59" s="39">
        <f t="shared" si="0"/>
        <v>139285.71</v>
      </c>
      <c r="I59" s="40" t="s">
        <v>17</v>
      </c>
      <c r="J59" s="46" t="s">
        <v>128</v>
      </c>
    </row>
    <row r="60" spans="1:10" s="26" customFormat="1" ht="44.25" customHeight="1" x14ac:dyDescent="0.25">
      <c r="A60" s="45">
        <v>50</v>
      </c>
      <c r="B60" s="29" t="s">
        <v>135</v>
      </c>
      <c r="C60" s="27" t="s">
        <v>33</v>
      </c>
      <c r="D60" s="46" t="s">
        <v>136</v>
      </c>
      <c r="E60" s="46">
        <v>1</v>
      </c>
      <c r="F60" s="46" t="s">
        <v>28</v>
      </c>
      <c r="G60" s="36">
        <v>1071428.57</v>
      </c>
      <c r="H60" s="39">
        <f t="shared" si="0"/>
        <v>1071428.57</v>
      </c>
      <c r="I60" s="40" t="s">
        <v>17</v>
      </c>
      <c r="J60" s="46" t="s">
        <v>128</v>
      </c>
    </row>
    <row r="61" spans="1:10" s="26" customFormat="1" ht="44.25" customHeight="1" x14ac:dyDescent="0.25">
      <c r="A61" s="45">
        <v>51</v>
      </c>
      <c r="B61" s="29" t="s">
        <v>137</v>
      </c>
      <c r="C61" s="27" t="s">
        <v>33</v>
      </c>
      <c r="D61" s="46" t="s">
        <v>138</v>
      </c>
      <c r="E61" s="46">
        <v>1</v>
      </c>
      <c r="F61" s="46" t="s">
        <v>28</v>
      </c>
      <c r="G61" s="36">
        <v>1071428.57</v>
      </c>
      <c r="H61" s="39">
        <f t="shared" si="0"/>
        <v>1071428.57</v>
      </c>
      <c r="I61" s="40" t="s">
        <v>17</v>
      </c>
      <c r="J61" s="46" t="s">
        <v>128</v>
      </c>
    </row>
    <row r="62" spans="1:10" s="26" customFormat="1" ht="44.25" customHeight="1" x14ac:dyDescent="0.25">
      <c r="A62" s="45">
        <v>52</v>
      </c>
      <c r="B62" s="29" t="s">
        <v>139</v>
      </c>
      <c r="C62" s="27" t="s">
        <v>33</v>
      </c>
      <c r="D62" s="46" t="s">
        <v>140</v>
      </c>
      <c r="E62" s="46">
        <v>1</v>
      </c>
      <c r="F62" s="46" t="s">
        <v>28</v>
      </c>
      <c r="G62" s="36">
        <v>723214.29</v>
      </c>
      <c r="H62" s="39">
        <f t="shared" si="0"/>
        <v>723214.29</v>
      </c>
      <c r="I62" s="40" t="s">
        <v>17</v>
      </c>
      <c r="J62" s="46" t="s">
        <v>128</v>
      </c>
    </row>
    <row r="63" spans="1:10" s="26" customFormat="1" ht="44.25" customHeight="1" x14ac:dyDescent="0.25">
      <c r="A63" s="45">
        <v>53</v>
      </c>
      <c r="B63" s="29" t="s">
        <v>141</v>
      </c>
      <c r="C63" s="27" t="s">
        <v>33</v>
      </c>
      <c r="D63" s="46" t="s">
        <v>142</v>
      </c>
      <c r="E63" s="46">
        <v>1</v>
      </c>
      <c r="F63" s="46" t="s">
        <v>28</v>
      </c>
      <c r="G63" s="36">
        <v>41250</v>
      </c>
      <c r="H63" s="39">
        <f t="shared" si="0"/>
        <v>41250</v>
      </c>
      <c r="I63" s="40" t="s">
        <v>17</v>
      </c>
      <c r="J63" s="46" t="s">
        <v>128</v>
      </c>
    </row>
    <row r="64" spans="1:10" s="26" customFormat="1" ht="44.25" customHeight="1" x14ac:dyDescent="0.25">
      <c r="A64" s="45">
        <v>54</v>
      </c>
      <c r="B64" s="29" t="s">
        <v>143</v>
      </c>
      <c r="C64" s="27" t="s">
        <v>33</v>
      </c>
      <c r="D64" s="46" t="s">
        <v>144</v>
      </c>
      <c r="E64" s="46">
        <v>1</v>
      </c>
      <c r="F64" s="46" t="s">
        <v>28</v>
      </c>
      <c r="G64" s="36">
        <v>177232.14</v>
      </c>
      <c r="H64" s="39">
        <f t="shared" si="0"/>
        <v>177232.14</v>
      </c>
      <c r="I64" s="40" t="s">
        <v>17</v>
      </c>
      <c r="J64" s="46" t="s">
        <v>128</v>
      </c>
    </row>
    <row r="65" spans="1:10" s="26" customFormat="1" ht="44.25" customHeight="1" x14ac:dyDescent="0.25">
      <c r="A65" s="45">
        <v>55</v>
      </c>
      <c r="B65" s="50" t="s">
        <v>145</v>
      </c>
      <c r="C65" s="27" t="s">
        <v>33</v>
      </c>
      <c r="D65" s="46" t="s">
        <v>146</v>
      </c>
      <c r="E65" s="46">
        <v>4</v>
      </c>
      <c r="F65" s="46" t="s">
        <v>28</v>
      </c>
      <c r="G65" s="36">
        <v>40260</v>
      </c>
      <c r="H65" s="39">
        <f t="shared" si="0"/>
        <v>161040</v>
      </c>
      <c r="I65" s="40" t="s">
        <v>17</v>
      </c>
      <c r="J65" s="46" t="s">
        <v>128</v>
      </c>
    </row>
    <row r="66" spans="1:10" s="26" customFormat="1" ht="44.25" customHeight="1" x14ac:dyDescent="0.25">
      <c r="A66" s="45">
        <v>56</v>
      </c>
      <c r="B66" s="29" t="s">
        <v>30</v>
      </c>
      <c r="C66" s="27" t="s">
        <v>33</v>
      </c>
      <c r="D66" s="46" t="s">
        <v>147</v>
      </c>
      <c r="E66" s="46">
        <v>3</v>
      </c>
      <c r="F66" s="46" t="s">
        <v>28</v>
      </c>
      <c r="G66" s="36">
        <v>526785</v>
      </c>
      <c r="H66" s="39">
        <f t="shared" si="0"/>
        <v>1580355</v>
      </c>
      <c r="I66" s="40" t="s">
        <v>17</v>
      </c>
      <c r="J66" s="46" t="s">
        <v>128</v>
      </c>
    </row>
    <row r="67" spans="1:10" s="26" customFormat="1" ht="44.25" customHeight="1" x14ac:dyDescent="0.25">
      <c r="A67" s="45">
        <v>57</v>
      </c>
      <c r="B67" s="46" t="s">
        <v>149</v>
      </c>
      <c r="C67" s="27" t="s">
        <v>33</v>
      </c>
      <c r="D67" s="46" t="s">
        <v>157</v>
      </c>
      <c r="E67" s="46">
        <v>1</v>
      </c>
      <c r="F67" s="46" t="s">
        <v>28</v>
      </c>
      <c r="G67" s="47">
        <v>446428.57</v>
      </c>
      <c r="H67" s="39">
        <f t="shared" si="0"/>
        <v>446428.57</v>
      </c>
      <c r="I67" s="40" t="s">
        <v>17</v>
      </c>
      <c r="J67" s="46" t="s">
        <v>165</v>
      </c>
    </row>
    <row r="68" spans="1:10" s="26" customFormat="1" ht="44.25" customHeight="1" x14ac:dyDescent="0.25">
      <c r="A68" s="45">
        <v>58</v>
      </c>
      <c r="B68" s="46" t="s">
        <v>150</v>
      </c>
      <c r="C68" s="27" t="s">
        <v>33</v>
      </c>
      <c r="D68" s="46" t="s">
        <v>158</v>
      </c>
      <c r="E68" s="46">
        <v>1</v>
      </c>
      <c r="F68" s="46" t="s">
        <v>28</v>
      </c>
      <c r="G68" s="47">
        <v>341071.43</v>
      </c>
      <c r="H68" s="39">
        <f t="shared" si="0"/>
        <v>341071.43</v>
      </c>
      <c r="I68" s="40" t="s">
        <v>17</v>
      </c>
      <c r="J68" s="46" t="s">
        <v>165</v>
      </c>
    </row>
    <row r="69" spans="1:10" s="26" customFormat="1" ht="44.25" customHeight="1" x14ac:dyDescent="0.25">
      <c r="A69" s="45">
        <v>59</v>
      </c>
      <c r="B69" s="46" t="s">
        <v>151</v>
      </c>
      <c r="C69" s="27" t="s">
        <v>33</v>
      </c>
      <c r="D69" s="46" t="s">
        <v>159</v>
      </c>
      <c r="E69" s="46">
        <v>1</v>
      </c>
      <c r="F69" s="46" t="s">
        <v>28</v>
      </c>
      <c r="G69" s="47">
        <v>238290</v>
      </c>
      <c r="H69" s="39">
        <f t="shared" si="0"/>
        <v>238290</v>
      </c>
      <c r="I69" s="40" t="s">
        <v>17</v>
      </c>
      <c r="J69" s="46" t="s">
        <v>165</v>
      </c>
    </row>
    <row r="70" spans="1:10" s="26" customFormat="1" ht="44.25" customHeight="1" x14ac:dyDescent="0.25">
      <c r="A70" s="45">
        <v>60</v>
      </c>
      <c r="B70" s="46" t="s">
        <v>152</v>
      </c>
      <c r="C70" s="27" t="s">
        <v>33</v>
      </c>
      <c r="D70" s="46" t="s">
        <v>160</v>
      </c>
      <c r="E70" s="46">
        <v>1</v>
      </c>
      <c r="F70" s="46" t="s">
        <v>28</v>
      </c>
      <c r="G70" s="47">
        <v>106470</v>
      </c>
      <c r="H70" s="39">
        <f t="shared" si="0"/>
        <v>106470</v>
      </c>
      <c r="I70" s="40" t="s">
        <v>17</v>
      </c>
      <c r="J70" s="46" t="s">
        <v>165</v>
      </c>
    </row>
    <row r="71" spans="1:10" s="26" customFormat="1" ht="44.25" customHeight="1" x14ac:dyDescent="0.25">
      <c r="A71" s="45">
        <v>61</v>
      </c>
      <c r="B71" s="46" t="s">
        <v>153</v>
      </c>
      <c r="C71" s="27" t="s">
        <v>33</v>
      </c>
      <c r="D71" s="46" t="s">
        <v>161</v>
      </c>
      <c r="E71" s="46">
        <v>1</v>
      </c>
      <c r="F71" s="46" t="s">
        <v>28</v>
      </c>
      <c r="G71" s="47">
        <v>380000</v>
      </c>
      <c r="H71" s="39">
        <f t="shared" si="0"/>
        <v>380000</v>
      </c>
      <c r="I71" s="40" t="s">
        <v>17</v>
      </c>
      <c r="J71" s="46" t="s">
        <v>165</v>
      </c>
    </row>
    <row r="72" spans="1:10" s="26" customFormat="1" ht="44.25" customHeight="1" x14ac:dyDescent="0.25">
      <c r="A72" s="45">
        <v>62</v>
      </c>
      <c r="B72" s="46" t="s">
        <v>154</v>
      </c>
      <c r="C72" s="27" t="s">
        <v>33</v>
      </c>
      <c r="D72" s="46" t="s">
        <v>162</v>
      </c>
      <c r="E72" s="46">
        <v>2</v>
      </c>
      <c r="F72" s="46" t="s">
        <v>28</v>
      </c>
      <c r="G72" s="47">
        <v>45630</v>
      </c>
      <c r="H72" s="39">
        <f t="shared" si="0"/>
        <v>91260</v>
      </c>
      <c r="I72" s="40" t="s">
        <v>17</v>
      </c>
      <c r="J72" s="46" t="s">
        <v>165</v>
      </c>
    </row>
    <row r="73" spans="1:10" s="26" customFormat="1" ht="44.25" customHeight="1" x14ac:dyDescent="0.25">
      <c r="A73" s="45">
        <v>63</v>
      </c>
      <c r="B73" s="46" t="s">
        <v>155</v>
      </c>
      <c r="C73" s="27" t="s">
        <v>33</v>
      </c>
      <c r="D73" s="46" t="s">
        <v>163</v>
      </c>
      <c r="E73" s="46">
        <v>1</v>
      </c>
      <c r="F73" s="46" t="s">
        <v>28</v>
      </c>
      <c r="G73" s="47">
        <v>187212</v>
      </c>
      <c r="H73" s="39">
        <f t="shared" si="0"/>
        <v>187212</v>
      </c>
      <c r="I73" s="40" t="s">
        <v>17</v>
      </c>
      <c r="J73" s="46" t="s">
        <v>165</v>
      </c>
    </row>
    <row r="74" spans="1:10" s="26" customFormat="1" ht="44.25" customHeight="1" x14ac:dyDescent="0.25">
      <c r="A74" s="45">
        <v>64</v>
      </c>
      <c r="B74" s="46" t="s">
        <v>91</v>
      </c>
      <c r="C74" s="27" t="s">
        <v>33</v>
      </c>
      <c r="D74" s="46" t="s">
        <v>94</v>
      </c>
      <c r="E74" s="46">
        <v>1</v>
      </c>
      <c r="F74" s="46" t="s">
        <v>28</v>
      </c>
      <c r="G74" s="47">
        <v>205625</v>
      </c>
      <c r="H74" s="39">
        <f t="shared" si="0"/>
        <v>205625</v>
      </c>
      <c r="I74" s="40" t="s">
        <v>17</v>
      </c>
      <c r="J74" s="46" t="s">
        <v>165</v>
      </c>
    </row>
    <row r="75" spans="1:10" s="26" customFormat="1" ht="44.25" customHeight="1" x14ac:dyDescent="0.25">
      <c r="A75" s="45">
        <v>65</v>
      </c>
      <c r="B75" s="46" t="s">
        <v>156</v>
      </c>
      <c r="C75" s="27" t="s">
        <v>33</v>
      </c>
      <c r="D75" s="46" t="s">
        <v>164</v>
      </c>
      <c r="E75" s="46">
        <v>1</v>
      </c>
      <c r="F75" s="46" t="s">
        <v>28</v>
      </c>
      <c r="G75" s="47">
        <v>390000</v>
      </c>
      <c r="H75" s="39">
        <f t="shared" si="0"/>
        <v>390000</v>
      </c>
      <c r="I75" s="40" t="s">
        <v>17</v>
      </c>
      <c r="J75" s="46" t="s">
        <v>165</v>
      </c>
    </row>
    <row r="76" spans="1:10" s="26" customFormat="1" ht="44.25" customHeight="1" x14ac:dyDescent="0.25">
      <c r="A76" s="45">
        <v>66</v>
      </c>
      <c r="B76" s="46" t="s">
        <v>98</v>
      </c>
      <c r="C76" s="27" t="s">
        <v>33</v>
      </c>
      <c r="D76" s="46" t="s">
        <v>101</v>
      </c>
      <c r="E76" s="46">
        <v>1</v>
      </c>
      <c r="F76" s="46" t="s">
        <v>26</v>
      </c>
      <c r="G76" s="47">
        <v>491699.11</v>
      </c>
      <c r="H76" s="39">
        <f t="shared" si="0"/>
        <v>491699.11</v>
      </c>
      <c r="I76" s="40" t="s">
        <v>17</v>
      </c>
      <c r="J76" s="46" t="s">
        <v>165</v>
      </c>
    </row>
    <row r="77" spans="1:10" s="26" customFormat="1" ht="44.25" customHeight="1" x14ac:dyDescent="0.25">
      <c r="A77" s="45">
        <v>67</v>
      </c>
      <c r="B77" s="46" t="s">
        <v>97</v>
      </c>
      <c r="C77" s="27" t="s">
        <v>33</v>
      </c>
      <c r="D77" s="46" t="s">
        <v>100</v>
      </c>
      <c r="E77" s="46">
        <v>1</v>
      </c>
      <c r="F77" s="46" t="s">
        <v>26</v>
      </c>
      <c r="G77" s="47">
        <v>384647.32</v>
      </c>
      <c r="H77" s="39">
        <f t="shared" ref="H77:H88" si="1">G77*E77</f>
        <v>384647.32</v>
      </c>
      <c r="I77" s="40" t="s">
        <v>17</v>
      </c>
      <c r="J77" s="46" t="s">
        <v>165</v>
      </c>
    </row>
    <row r="78" spans="1:10" s="26" customFormat="1" ht="44.25" customHeight="1" x14ac:dyDescent="0.25">
      <c r="A78" s="45">
        <v>68</v>
      </c>
      <c r="B78" s="46" t="s">
        <v>99</v>
      </c>
      <c r="C78" s="27" t="s">
        <v>33</v>
      </c>
      <c r="D78" s="46" t="s">
        <v>102</v>
      </c>
      <c r="E78" s="46">
        <v>1</v>
      </c>
      <c r="F78" s="46" t="s">
        <v>26</v>
      </c>
      <c r="G78" s="47">
        <v>219565.18</v>
      </c>
      <c r="H78" s="39">
        <f t="shared" si="1"/>
        <v>219565.18</v>
      </c>
      <c r="I78" s="40" t="s">
        <v>17</v>
      </c>
      <c r="J78" s="46" t="s">
        <v>165</v>
      </c>
    </row>
    <row r="79" spans="1:10" s="26" customFormat="1" ht="44.25" customHeight="1" x14ac:dyDescent="0.25">
      <c r="A79" s="45">
        <v>69</v>
      </c>
      <c r="B79" s="46" t="s">
        <v>166</v>
      </c>
      <c r="C79" s="27" t="s">
        <v>33</v>
      </c>
      <c r="D79" s="46" t="s">
        <v>168</v>
      </c>
      <c r="E79" s="46">
        <v>1</v>
      </c>
      <c r="F79" s="46" t="s">
        <v>26</v>
      </c>
      <c r="G79" s="47">
        <v>395333.04</v>
      </c>
      <c r="H79" s="39">
        <f t="shared" si="1"/>
        <v>395333.04</v>
      </c>
      <c r="I79" s="40" t="s">
        <v>17</v>
      </c>
      <c r="J79" s="46" t="s">
        <v>165</v>
      </c>
    </row>
    <row r="80" spans="1:10" s="26" customFormat="1" ht="44.25" customHeight="1" x14ac:dyDescent="0.25">
      <c r="A80" s="45">
        <v>70</v>
      </c>
      <c r="B80" s="46" t="s">
        <v>167</v>
      </c>
      <c r="C80" s="27" t="s">
        <v>33</v>
      </c>
      <c r="D80" s="46" t="s">
        <v>169</v>
      </c>
      <c r="E80" s="46">
        <v>1</v>
      </c>
      <c r="F80" s="46" t="s">
        <v>26</v>
      </c>
      <c r="G80" s="47">
        <v>502714.29</v>
      </c>
      <c r="H80" s="39">
        <f t="shared" si="1"/>
        <v>502714.29</v>
      </c>
      <c r="I80" s="40" t="s">
        <v>17</v>
      </c>
      <c r="J80" s="46" t="s">
        <v>165</v>
      </c>
    </row>
    <row r="81" spans="1:10" s="26" customFormat="1" ht="44.25" customHeight="1" x14ac:dyDescent="0.25">
      <c r="A81" s="45">
        <v>71</v>
      </c>
      <c r="B81" s="46" t="s">
        <v>170</v>
      </c>
      <c r="C81" s="27" t="s">
        <v>33</v>
      </c>
      <c r="D81" s="46" t="s">
        <v>157</v>
      </c>
      <c r="E81" s="46">
        <v>5</v>
      </c>
      <c r="F81" s="46" t="s">
        <v>28</v>
      </c>
      <c r="G81" s="47">
        <v>285000</v>
      </c>
      <c r="H81" s="39">
        <f t="shared" si="1"/>
        <v>1425000</v>
      </c>
      <c r="I81" s="40" t="s">
        <v>17</v>
      </c>
      <c r="J81" s="46" t="s">
        <v>165</v>
      </c>
    </row>
    <row r="82" spans="1:10" s="26" customFormat="1" ht="44.25" customHeight="1" x14ac:dyDescent="0.25">
      <c r="A82" s="45">
        <v>72</v>
      </c>
      <c r="B82" s="46" t="s">
        <v>171</v>
      </c>
      <c r="C82" s="27" t="s">
        <v>33</v>
      </c>
      <c r="D82" s="46" t="s">
        <v>173</v>
      </c>
      <c r="E82" s="46">
        <v>1</v>
      </c>
      <c r="F82" s="46" t="s">
        <v>28</v>
      </c>
      <c r="G82" s="47">
        <v>1180000</v>
      </c>
      <c r="H82" s="39">
        <f t="shared" si="1"/>
        <v>1180000</v>
      </c>
      <c r="I82" s="40" t="s">
        <v>17</v>
      </c>
      <c r="J82" s="46" t="s">
        <v>165</v>
      </c>
    </row>
    <row r="83" spans="1:10" s="26" customFormat="1" ht="44.25" customHeight="1" x14ac:dyDescent="0.25">
      <c r="A83" s="45">
        <v>73</v>
      </c>
      <c r="B83" s="46" t="s">
        <v>172</v>
      </c>
      <c r="C83" s="27" t="s">
        <v>33</v>
      </c>
      <c r="D83" s="46" t="s">
        <v>174</v>
      </c>
      <c r="E83" s="46">
        <v>1</v>
      </c>
      <c r="F83" s="46" t="s">
        <v>28</v>
      </c>
      <c r="G83" s="47">
        <v>570000</v>
      </c>
      <c r="H83" s="39">
        <f t="shared" si="1"/>
        <v>570000</v>
      </c>
      <c r="I83" s="40" t="s">
        <v>17</v>
      </c>
      <c r="J83" s="46" t="s">
        <v>165</v>
      </c>
    </row>
    <row r="84" spans="1:10" s="26" customFormat="1" ht="44.25" customHeight="1" x14ac:dyDescent="0.25">
      <c r="A84" s="45">
        <v>74</v>
      </c>
      <c r="B84" s="31" t="s">
        <v>30</v>
      </c>
      <c r="C84" s="27" t="s">
        <v>33</v>
      </c>
      <c r="D84" s="46" t="s">
        <v>175</v>
      </c>
      <c r="E84" s="46">
        <v>1</v>
      </c>
      <c r="F84" s="46" t="s">
        <v>26</v>
      </c>
      <c r="G84" s="47">
        <v>907399</v>
      </c>
      <c r="H84" s="39">
        <f t="shared" si="1"/>
        <v>907399</v>
      </c>
      <c r="I84" s="40" t="s">
        <v>17</v>
      </c>
      <c r="J84" s="46" t="s">
        <v>165</v>
      </c>
    </row>
    <row r="85" spans="1:10" s="26" customFormat="1" ht="44.25" customHeight="1" x14ac:dyDescent="0.25">
      <c r="A85" s="45">
        <v>75</v>
      </c>
      <c r="B85" s="31" t="s">
        <v>176</v>
      </c>
      <c r="C85" s="27" t="s">
        <v>33</v>
      </c>
      <c r="D85" s="46" t="s">
        <v>177</v>
      </c>
      <c r="E85" s="46">
        <v>1</v>
      </c>
      <c r="F85" s="46" t="s">
        <v>26</v>
      </c>
      <c r="G85" s="47">
        <v>991071</v>
      </c>
      <c r="H85" s="39">
        <f t="shared" si="1"/>
        <v>991071</v>
      </c>
      <c r="I85" s="40" t="s">
        <v>17</v>
      </c>
      <c r="J85" s="46" t="s">
        <v>165</v>
      </c>
    </row>
    <row r="86" spans="1:10" s="26" customFormat="1" ht="44.25" customHeight="1" x14ac:dyDescent="0.25">
      <c r="A86" s="45">
        <v>76</v>
      </c>
      <c r="B86" s="31" t="s">
        <v>178</v>
      </c>
      <c r="C86" s="27" t="s">
        <v>33</v>
      </c>
      <c r="D86" s="46" t="s">
        <v>179</v>
      </c>
      <c r="E86" s="46">
        <v>1</v>
      </c>
      <c r="F86" s="46" t="s">
        <v>26</v>
      </c>
      <c r="G86" s="47">
        <v>1769107.15</v>
      </c>
      <c r="H86" s="39">
        <f t="shared" si="1"/>
        <v>1769107.15</v>
      </c>
      <c r="I86" s="40" t="s">
        <v>17</v>
      </c>
      <c r="J86" s="46" t="s">
        <v>165</v>
      </c>
    </row>
    <row r="87" spans="1:10" s="55" customFormat="1" ht="44.25" customHeight="1" x14ac:dyDescent="0.25">
      <c r="A87" s="48">
        <v>77</v>
      </c>
      <c r="B87" s="56" t="s">
        <v>181</v>
      </c>
      <c r="C87" s="52" t="s">
        <v>33</v>
      </c>
      <c r="D87" s="49" t="s">
        <v>182</v>
      </c>
      <c r="E87" s="49">
        <v>1</v>
      </c>
      <c r="F87" s="49" t="s">
        <v>26</v>
      </c>
      <c r="G87" s="51">
        <v>995488</v>
      </c>
      <c r="H87" s="53">
        <f t="shared" si="1"/>
        <v>995488</v>
      </c>
      <c r="I87" s="54" t="s">
        <v>17</v>
      </c>
      <c r="J87" s="49" t="s">
        <v>183</v>
      </c>
    </row>
    <row r="88" spans="1:10" s="55" customFormat="1" ht="44.25" customHeight="1" x14ac:dyDescent="0.25">
      <c r="A88" s="48">
        <v>78</v>
      </c>
      <c r="B88" s="56" t="s">
        <v>184</v>
      </c>
      <c r="C88" s="52" t="s">
        <v>33</v>
      </c>
      <c r="D88" s="49" t="s">
        <v>185</v>
      </c>
      <c r="E88" s="49">
        <v>1</v>
      </c>
      <c r="F88" s="49" t="s">
        <v>26</v>
      </c>
      <c r="G88" s="51">
        <v>2583116.0699999998</v>
      </c>
      <c r="H88" s="53">
        <f t="shared" si="1"/>
        <v>2583116.0699999998</v>
      </c>
      <c r="I88" s="54" t="s">
        <v>17</v>
      </c>
      <c r="J88" s="49" t="s">
        <v>183</v>
      </c>
    </row>
    <row r="89" spans="1:10" ht="15" customHeight="1" x14ac:dyDescent="0.25">
      <c r="A89" s="65" t="s">
        <v>10</v>
      </c>
      <c r="B89" s="66"/>
      <c r="C89" s="14" t="s">
        <v>11</v>
      </c>
      <c r="D89" s="14" t="s">
        <v>11</v>
      </c>
      <c r="E89" s="14" t="s">
        <v>11</v>
      </c>
      <c r="F89" s="14"/>
      <c r="G89" s="11" t="s">
        <v>11</v>
      </c>
      <c r="H89" s="12">
        <f>SUM(H11:H88)</f>
        <v>184421707.07571429</v>
      </c>
      <c r="I89" s="14" t="s">
        <v>11</v>
      </c>
      <c r="J89" s="5"/>
    </row>
    <row r="90" spans="1:10" ht="15" customHeight="1" x14ac:dyDescent="0.25">
      <c r="A90" s="65" t="s">
        <v>12</v>
      </c>
      <c r="B90" s="67"/>
      <c r="C90" s="67"/>
      <c r="D90" s="67"/>
      <c r="E90" s="67"/>
      <c r="F90" s="67"/>
      <c r="G90" s="67"/>
      <c r="H90" s="67"/>
      <c r="I90" s="66"/>
      <c r="J90" s="5"/>
    </row>
    <row r="91" spans="1:10" ht="15" customHeight="1" x14ac:dyDescent="0.25">
      <c r="A91" s="65" t="s">
        <v>13</v>
      </c>
      <c r="B91" s="66"/>
      <c r="C91" s="1" t="s">
        <v>11</v>
      </c>
      <c r="D91" s="1" t="s">
        <v>11</v>
      </c>
      <c r="E91" s="1" t="s">
        <v>11</v>
      </c>
      <c r="F91" s="1"/>
      <c r="G91" s="13" t="s">
        <v>11</v>
      </c>
      <c r="H91" s="9">
        <v>0</v>
      </c>
      <c r="I91" s="1" t="s">
        <v>11</v>
      </c>
      <c r="J91" s="5"/>
    </row>
    <row r="92" spans="1:10" ht="15" customHeight="1" x14ac:dyDescent="0.25">
      <c r="A92" s="65" t="s">
        <v>14</v>
      </c>
      <c r="B92" s="67"/>
      <c r="C92" s="67"/>
      <c r="D92" s="67"/>
      <c r="E92" s="67"/>
      <c r="F92" s="67"/>
      <c r="G92" s="67"/>
      <c r="H92" s="67"/>
      <c r="I92" s="67"/>
      <c r="J92" s="66"/>
    </row>
    <row r="93" spans="1:10" s="6" customFormat="1" ht="30" x14ac:dyDescent="0.25">
      <c r="A93" s="25">
        <v>1</v>
      </c>
      <c r="B93" s="23" t="s">
        <v>22</v>
      </c>
      <c r="C93" s="27" t="s">
        <v>33</v>
      </c>
      <c r="D93" s="1" t="s">
        <v>25</v>
      </c>
      <c r="E93" s="18">
        <v>1</v>
      </c>
      <c r="F93" s="18" t="s">
        <v>21</v>
      </c>
      <c r="G93" s="19">
        <v>985000</v>
      </c>
      <c r="H93" s="20">
        <v>985000</v>
      </c>
      <c r="I93" s="21" t="s">
        <v>17</v>
      </c>
      <c r="J93" s="22" t="s">
        <v>24</v>
      </c>
    </row>
    <row r="94" spans="1:10" ht="15" customHeight="1" x14ac:dyDescent="0.25">
      <c r="A94" s="57" t="s">
        <v>15</v>
      </c>
      <c r="B94" s="58"/>
      <c r="C94" s="14" t="s">
        <v>11</v>
      </c>
      <c r="D94" s="14" t="s">
        <v>11</v>
      </c>
      <c r="E94" s="14" t="s">
        <v>11</v>
      </c>
      <c r="F94" s="14"/>
      <c r="G94" s="11" t="s">
        <v>11</v>
      </c>
      <c r="H94" s="12">
        <f>SUM(H93)</f>
        <v>985000</v>
      </c>
      <c r="I94" s="14" t="s">
        <v>11</v>
      </c>
      <c r="J94" s="5"/>
    </row>
    <row r="95" spans="1:10" s="7" customFormat="1" ht="15" customHeight="1" x14ac:dyDescent="0.25">
      <c r="A95" s="57" t="s">
        <v>20</v>
      </c>
      <c r="B95" s="58"/>
      <c r="C95" s="14" t="s">
        <v>11</v>
      </c>
      <c r="D95" s="14" t="s">
        <v>11</v>
      </c>
      <c r="E95" s="14" t="s">
        <v>11</v>
      </c>
      <c r="F95" s="14"/>
      <c r="G95" s="11" t="s">
        <v>11</v>
      </c>
      <c r="H95" s="12">
        <f>H94+H91+H89</f>
        <v>185406707.07571429</v>
      </c>
      <c r="I95" s="14" t="s">
        <v>11</v>
      </c>
      <c r="J95" s="5"/>
    </row>
  </sheetData>
  <sheetProtection formatCells="0" formatColumns="0" formatRows="0" insertColumns="0" insertRows="0" insertHyperlinks="0" deleteColumns="0" deleteRows="0" sort="0" autoFilter="0" pivotTables="0"/>
  <autoFilter ref="A7:L95"/>
  <mergeCells count="11">
    <mergeCell ref="A94:B94"/>
    <mergeCell ref="A95:B95"/>
    <mergeCell ref="A3:I3"/>
    <mergeCell ref="A4:I4"/>
    <mergeCell ref="D5:E5"/>
    <mergeCell ref="A10:J10"/>
    <mergeCell ref="A9:J9"/>
    <mergeCell ref="A89:B89"/>
    <mergeCell ref="A90:I90"/>
    <mergeCell ref="A91:B91"/>
    <mergeCell ref="A92:J92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2019-11-04T10:45:31Z</dcterms:modified>
</cp:coreProperties>
</file>