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Лист1!$A$7:$L$196</definedName>
  </definedNames>
  <calcPr calcId="152511" refMode="R1C1"/>
</workbook>
</file>

<file path=xl/calcChain.xml><?xml version="1.0" encoding="utf-8"?>
<calcChain xmlns="http://schemas.openxmlformats.org/spreadsheetml/2006/main">
  <c r="H66" i="1" l="1"/>
  <c r="H61" i="1"/>
  <c r="H62" i="1"/>
  <c r="H63" i="1"/>
  <c r="H64" i="1"/>
  <c r="H65" i="1"/>
  <c r="H60" i="1"/>
  <c r="H59" i="1"/>
  <c r="H58" i="1"/>
  <c r="H57" i="1"/>
  <c r="H56" i="1" l="1"/>
  <c r="H162" i="1" l="1"/>
  <c r="H163" i="1" s="1"/>
  <c r="H161" i="1" l="1"/>
  <c r="H160" i="1"/>
  <c r="H159" i="1"/>
  <c r="H158" i="1"/>
  <c r="H157" i="1" l="1"/>
  <c r="H55" i="1" l="1"/>
  <c r="H54" i="1"/>
  <c r="H53" i="1"/>
  <c r="H140" i="1" l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52" i="1" l="1"/>
  <c r="H51" i="1"/>
  <c r="H50" i="1"/>
  <c r="H49" i="1"/>
  <c r="H194" i="1" l="1"/>
  <c r="H193" i="1"/>
  <c r="H48" i="1" l="1"/>
  <c r="H47" i="1" l="1"/>
  <c r="H46" i="1"/>
  <c r="H45" i="1" l="1"/>
  <c r="H44" i="1"/>
  <c r="H43" i="1"/>
  <c r="H42" i="1"/>
  <c r="H41" i="1" l="1"/>
  <c r="H40" i="1"/>
  <c r="H39" i="1"/>
  <c r="H192" i="1" l="1"/>
  <c r="H29" i="1" l="1"/>
  <c r="H30" i="1"/>
  <c r="H31" i="1"/>
  <c r="H32" i="1"/>
  <c r="H33" i="1"/>
  <c r="H34" i="1"/>
  <c r="H35" i="1"/>
  <c r="H36" i="1"/>
  <c r="H37" i="1"/>
  <c r="H38" i="1"/>
  <c r="H139" i="1" l="1"/>
  <c r="H138" i="1"/>
  <c r="H137" i="1"/>
  <c r="H136" i="1"/>
  <c r="H135" i="1"/>
  <c r="H134" i="1" l="1"/>
  <c r="H191" i="1" l="1"/>
  <c r="H131" i="1" l="1"/>
  <c r="G133" i="1"/>
  <c r="H133" i="1" s="1"/>
  <c r="G132" i="1"/>
  <c r="H132" i="1" s="1"/>
  <c r="H28" i="1"/>
  <c r="H130" i="1" l="1"/>
  <c r="H129" i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66" i="1" l="1"/>
  <c r="H190" i="1" l="1"/>
  <c r="H189" i="1" l="1"/>
  <c r="H19" i="1" l="1"/>
  <c r="H188" i="1" l="1"/>
  <c r="H187" i="1" l="1"/>
  <c r="H127" i="1" l="1"/>
  <c r="H124" i="1" l="1"/>
  <c r="H125" i="1"/>
  <c r="H126" i="1"/>
  <c r="H123" i="1" l="1"/>
  <c r="H122" i="1"/>
  <c r="H121" i="1"/>
  <c r="H120" i="1"/>
  <c r="H119" i="1"/>
  <c r="H186" i="1" l="1"/>
  <c r="H165" i="1" l="1"/>
  <c r="H167" i="1" s="1"/>
  <c r="H185" i="1" l="1"/>
  <c r="H18" i="1" l="1"/>
  <c r="H14" i="1" l="1"/>
  <c r="H15" i="1"/>
  <c r="H183" i="1" l="1"/>
  <c r="H182" i="1" l="1"/>
  <c r="H181" i="1" l="1"/>
  <c r="H13" i="1" l="1"/>
  <c r="H180" i="1" l="1"/>
  <c r="H170" i="1"/>
  <c r="H171" i="1"/>
  <c r="H172" i="1"/>
  <c r="H173" i="1"/>
  <c r="H174" i="1"/>
  <c r="H175" i="1"/>
  <c r="H176" i="1"/>
  <c r="H177" i="1"/>
  <c r="H178" i="1"/>
  <c r="H179" i="1"/>
  <c r="H169" i="1"/>
  <c r="H105" i="1" l="1"/>
  <c r="H104" i="1"/>
  <c r="H71" i="1"/>
  <c r="H75" i="1" l="1"/>
  <c r="H195" i="1" l="1"/>
  <c r="H72" i="1" l="1"/>
  <c r="H196" i="1" s="1"/>
</calcChain>
</file>

<file path=xl/sharedStrings.xml><?xml version="1.0" encoding="utf-8"?>
<sst xmlns="http://schemas.openxmlformats.org/spreadsheetml/2006/main" count="1030" uniqueCount="363">
  <si>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</si>
  <si>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</si>
  <si>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</si>
  <si>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</si>
  <si>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</si>
  <si>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</si>
  <si>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</si>
  <si>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</si>
  <si>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</si>
  <si>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</si>
  <si>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</si>
  <si>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</si>
  <si>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</si>
  <si>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</si>
  <si>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</si>
  <si>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</si>
  <si>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</si>
  <si>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</si>
  <si>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</si>
  <si>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</si>
  <si>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</si>
  <si>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>Всего по разделу 2:</t>
  </si>
  <si>
    <t>Итого (раздел 1 + раздел 2)</t>
  </si>
  <si>
    <t>подпункт 3) пункта 3.1. Правил</t>
  </si>
  <si>
    <t xml:space="preserve">услуга </t>
  </si>
  <si>
    <t>услуга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</si>
  <si>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</si>
  <si>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</si>
  <si>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</si>
  <si>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</si>
  <si>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Аренда транспортного средства</t>
  </si>
  <si>
    <t>Аренда транспортного средства. Подробная характеристика согласно технической спецификации.</t>
  </si>
  <si>
    <t>Канцелярские товары</t>
  </si>
  <si>
    <t>Канцелярские товары Подробная характеристика согласно технической спецификации.</t>
  </si>
  <si>
    <t>комплект</t>
  </si>
  <si>
    <t>январь</t>
  </si>
  <si>
    <t>Обеспечение периодическими изданиями</t>
  </si>
  <si>
    <t>Услуги по разработке проекта предельно допустимых выбросов</t>
  </si>
  <si>
    <t>подпункт 6) пункта 3.1. Правил</t>
  </si>
  <si>
    <t>Услуги связи</t>
  </si>
  <si>
    <t>Возмещение расходов по оплате услуг связи. Полное описание согласно технической спецификации.</t>
  </si>
  <si>
    <t>Услуги сервиса IT-инфраструктуры</t>
  </si>
  <si>
    <t>Сервис IT-инфраструктуры с предоставлением оборудования и замены расходных материалов. Полное описание согласно технической спецификации.</t>
  </si>
  <si>
    <t>Имущественный найм (аренда) нежилого помещения</t>
  </si>
  <si>
    <t>Сервисное обслуживание здания Технопарка</t>
  </si>
  <si>
    <t>Организация и снабжение тепловой энергией,  обеспечение холодного водоснабжения, горячего водоснабжения,  работы приточной и вытяжной вентиляции, бесперебойного снабжения электрической энергией потребителя, санитарно - бытового обслуживания в помещениях объекта, уборки прилегающей территории Здания, внутри-объектового и пропускного режима Здания. Полное описание согласно технической спецификации.</t>
  </si>
  <si>
    <t>Услуги по обеспечению периодическими изданиями на 2019 год. Подробная характеристика согласно технической спецификации.</t>
  </si>
  <si>
    <t>Услуги по продвижению информационных постов с аккаунта Digital Creativity Lab в социальных сетях на платной основе</t>
  </si>
  <si>
    <t>Платное продвижение информационных постов Digital Creativity Lab в социальных сетях</t>
  </si>
  <si>
    <t>подпункт 5) пункта 3.1. Правил</t>
  </si>
  <si>
    <t>Услуги по продвижению информационных постов с аккаунта Аstana Вusiness Сampus в социальных сетях на платной основе</t>
  </si>
  <si>
    <t>Платное продвижение информационных постов Аstana Вusiness Сampus в социальных сетях</t>
  </si>
  <si>
    <t>Переводческие услуги: письменный перевод (русско - казахский, русско - английский)</t>
  </si>
  <si>
    <t>Переводческие услуги: письменный перевод (русско - казахский, русско - английский). Подробная характеристика согласно технической спецификации.</t>
  </si>
  <si>
    <t>Комплект расходных материалов для проведения курсов по программированию плат Arduino № 1</t>
  </si>
  <si>
    <t>Комплект расходных материалов для проведения курсов по программированию плат Arduino № 1. Полная техническая характеристика согласно технической спецификации.</t>
  </si>
  <si>
    <t>февраль</t>
  </si>
  <si>
    <t>Комплект Jinbey</t>
  </si>
  <si>
    <t xml:space="preserve">Комплект Jinbey Delicacy. Легкие алюминиевые стойки </t>
  </si>
  <si>
    <t>штука</t>
  </si>
  <si>
    <t>ЧУ «NURIS»</t>
  </si>
  <si>
    <t>Контейнер 40 тн</t>
  </si>
  <si>
    <t>Кресло офисное</t>
  </si>
  <si>
    <t>Монитор</t>
  </si>
  <si>
    <t>Ноутбук</t>
  </si>
  <si>
    <t xml:space="preserve">Стеллаж </t>
  </si>
  <si>
    <t>Стеллаж изготовлен из стали. Предназначен для хранения грузов. Цвет: серый</t>
  </si>
  <si>
    <t>Процессор</t>
  </si>
  <si>
    <t>Радиосинхронизатор JINBEY</t>
  </si>
  <si>
    <t>Радиосинхронизатор JINBEY . Подходит для любительской съёмки внутри помещений или для профессиональной съемки в фотостудии.</t>
  </si>
  <si>
    <t xml:space="preserve">     </t>
  </si>
  <si>
    <t>Радиостанция IP 3188 Inrico 400-470 MHz 5Вт,16 каналов</t>
  </si>
  <si>
    <t>Роутер Huawei</t>
  </si>
  <si>
    <t xml:space="preserve">Софтбокс JINBEI </t>
  </si>
  <si>
    <t>Софтбокс JINBEI . Легкая большая сумка для переноски фотоаппаратуры на колесиках</t>
  </si>
  <si>
    <t xml:space="preserve">Электрочайник TEFAL </t>
  </si>
  <si>
    <t>HDD 1Tb Transsend 2.5 STOREJET H3P /ext. USB 3.0/</t>
  </si>
  <si>
    <t>USB 3.0 HDD External 1000Gb 2.5, Transcend Storejet 25H3, SATA, Black/Violet</t>
  </si>
  <si>
    <t>Блок питания RXN305D</t>
  </si>
  <si>
    <t>Блок питания с двумя светодиоными символьными дисплеями.
Прочный, металлический корпус.</t>
  </si>
  <si>
    <t>Канистра железная 20 л</t>
  </si>
  <si>
    <t>Линейный лазер BOSCH GLL2-80+BS 150</t>
  </si>
  <si>
    <t>Мультиметр цифровой UT 55</t>
  </si>
  <si>
    <t>Мультиметр цифровой UT 55 -  высокоточный малогабаритный измерительный прибор. Работает от батареек и снабжен индикатором разряда. Подсветка дисплея автоматическая.</t>
  </si>
  <si>
    <t>Плоскошлифовальное устройство BO3710</t>
  </si>
  <si>
    <t>Cтроительные леса</t>
  </si>
  <si>
    <t>Внешний HDD 2.5" 2TB Transcend StoreJet 25H3B, USB 3.0</t>
  </si>
  <si>
    <t>Вышка</t>
  </si>
  <si>
    <t xml:space="preserve">Передвижная сборно-разборная вышка предназначена для производства монтажных, ремонтных и отделочных работ, как снаружи, так и внутри строений и размещения рабочих и материалов непосредственно в зоне работ. </t>
  </si>
  <si>
    <t xml:space="preserve">USB 3.1 Flash Drive 32 Gb </t>
  </si>
  <si>
    <t xml:space="preserve">Замок Чезам </t>
  </si>
  <si>
    <t>Ремень стяжной 35 мм</t>
  </si>
  <si>
    <t>Стяжной кольцевой ремень с храповым замком. Ремень изготавливается из текстильной ленты . Используется для крепления различных грузов.</t>
  </si>
  <si>
    <t xml:space="preserve">Страховочная привязь </t>
  </si>
  <si>
    <t xml:space="preserve">Страховочная привязь. Страховочная привязь с наплечными и набедренными лямками- компонент страховочной системы для охвата тела человека с целью предотвращения падения с высоты. Привязь оснащена двумя элементами крепления: элементом крепления на спине и анкерной петлёй на груди. </t>
  </si>
  <si>
    <t xml:space="preserve">USB накопитель Transcend 32 GB </t>
  </si>
  <si>
    <t>Наушники</t>
  </si>
  <si>
    <t xml:space="preserve">Контейнер 40 тн. </t>
  </si>
  <si>
    <t xml:space="preserve">Кресло офисное на 5 колесах. Изготовлено из пластика и текстиля.  Цвет: черный </t>
  </si>
  <si>
    <t xml:space="preserve">Брэнд: HP Диагональ: 23,8 дюйма Максимальное разрешение: 1920x1080 Full HD Интерфейс подключения: VGA, HDMI, DisplayPort, USB Type-B Цвет черный и светло серый </t>
  </si>
  <si>
    <t xml:space="preserve">Брэнд: ASUS Диагональ дисплея: 15.6 дюймов  Разрешение дисплея: 1920x1080 Full HD  Вес, кг: 2.3  Объём HDD накопителя, ГБ: 1000   Операционная система: Windows 10   Модель процессора: 7200U  Серия процессора: Core i5 </t>
  </si>
  <si>
    <t>Брэнд: HP Процессор: Core i5 Тактовая частота, ГГц: 3.2 Оперативная память: 8 Гб Оптическое устройство: DVD+R/RW&amp;CDRW Жесткий диск: 1000 Гб</t>
  </si>
  <si>
    <t>Радиостанция IP 3188 Inrico  Диапазон 400-470 Мощность 5 Ватт 16 каналов</t>
  </si>
  <si>
    <t xml:space="preserve">Роутер Huawei B315. Производитель: Huawei Страна производитель: Китай                                                                                                                                                                             </t>
  </si>
  <si>
    <t>Бренд: TEFAL Нагревательный элемент: скрытый Максимальный объем, л: 1,7  Материал корпуса: пластик   Цвет :белый с бежевым</t>
  </si>
  <si>
    <t>Металлическая канистра классической формы. Предназначена для хранения ГСМ. Для герметичного закрытия канистры предусмотрена крышка с рычагом. Объем: 20 литров.</t>
  </si>
  <si>
    <t xml:space="preserve">Производитель: Makita   Вибрационная шлифмашина, предназначенная для шлифования и выравнивания больших плоский поверхностей. Обработка поверхности осуществляется быстро. Прорезиненные вставки на ручке снижают уровень вибрации. </t>
  </si>
  <si>
    <t>Специальная передвижная металлическая конструкция башенного типа. Используется при выполнении внутренних ремонтных и отделочных работ. Тип: сборно-разборная   Снабжена колесиками для перемещения с одного места на другое колесах имеется тормоз для блокировки и неподвижности конструкции. Изготовлены из стальной трубы.</t>
  </si>
  <si>
    <t xml:space="preserve">Тип носителя: флеш накопитель  Производитель: Kingston  Флешка с 2 разными коннекторами для обмена данными между компьютером и смартфоном или планшетом  Корпус: Алюминиевый Объем памяти: 32 Гб                                              </t>
  </si>
  <si>
    <t xml:space="preserve">USB накопитель Transcend 32GB.  Тип носителя: флеш накопитель    Производитель: Transcend                                                                                                                                                                                                                                      Объем памяти: 32 Гб  Совместимость: компьютеры, ноутбуки      </t>
  </si>
  <si>
    <t xml:space="preserve">Производитель: Transcend Тип накопителя: HDD Серия: StoreJet H3P Емкость накопителя, ГБ 1000  Совместимость: компьютеры, ноутбуки  </t>
  </si>
  <si>
    <t xml:space="preserve">Производитель: Transcend    Тип накопителя: HDD   Серия: StoreJet 25H3 Емкость накопителя, ГБ 1000  Совместимость: компьютеры, ноутбуки  </t>
  </si>
  <si>
    <t xml:space="preserve">Производитель: BOSCH  Тип лазерного уровня уровня: линейный   Цвет лазера: красный                       </t>
  </si>
  <si>
    <t xml:space="preserve">Производитель: Transcend   Тип накопителя: HDD  Серия: StoreJet 25H3В  Емкость накопителя, ГБ 2000                                                                                            Совместимость: компьютеры, ноутбуки  </t>
  </si>
  <si>
    <t xml:space="preserve">Замок Чезам навесной Материал: Силумин Дужка: Стальная </t>
  </si>
  <si>
    <t xml:space="preserve">Наушники. Производитель: Logitech Тип оборудования: гарнитура Тип подключения: проводное
Цвет, используемый в оформлении: черный Разъемы:  USB </t>
  </si>
  <si>
    <t>Измерение 1 контура заземления</t>
  </si>
  <si>
    <t>Измерение 1 контура заземления. Подробная характеристика согласно технической спецификации.</t>
  </si>
  <si>
    <t>Комплект расходных материалов для проведения курсов по программированию плат Arduino № 2</t>
  </si>
  <si>
    <t>Комплект расходных материалов для проведения курсов по программированию плат Arduino № 2. Полная техническая характеристика согласно технической спецификации.</t>
  </si>
  <si>
    <t xml:space="preserve">Вспышка </t>
  </si>
  <si>
    <t>Зарядное устройство</t>
  </si>
  <si>
    <t>Интеллектуальное зарядное устройство для AA, AAA</t>
  </si>
  <si>
    <t>Студийный комплект импульсных осветителей</t>
  </si>
  <si>
    <t>Лайт-диск пятицветный</t>
  </si>
  <si>
    <t>Механизм для подъёма фона</t>
  </si>
  <si>
    <t>Настенное крепление для трёх фонов</t>
  </si>
  <si>
    <t>Рефлектор</t>
  </si>
  <si>
    <t>Светодиодный источник постоянного света</t>
  </si>
  <si>
    <t>Стойка для осветителя</t>
  </si>
  <si>
    <t>Фон бумажный (фиолетовый)</t>
  </si>
  <si>
    <t>Фон бумажный (светло-бежевый)</t>
  </si>
  <si>
    <t>Фон бумажный (зеленый)</t>
  </si>
  <si>
    <t>Раздел 1. Закупки товаров, работ, услуг, осуществляемые способами тендера, запроса ценовых предложений.</t>
  </si>
  <si>
    <t>Раздел 2. Закупки товаров, работ, услуг, осуществляемые на основании пункта 3.1. Правил</t>
  </si>
  <si>
    <t>Услуги Объединенного архива</t>
  </si>
  <si>
    <t>Услуги Объединенного архива по учету и хранению дел и документов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</si>
  <si>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</si>
  <si>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</si>
  <si>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</si>
  <si>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</si>
  <si>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</si>
  <si>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NX Academic Perpetual License Core CAD+CAM+CAE</t>
  </si>
  <si>
    <t>подпункт 12) пункта 3.1. Правил</t>
  </si>
  <si>
    <t>NX Academic Perpetual License Core CAD+CAM+CAE Модули NXACAD100 + NXACAD101 (комплект из 10 лицензий)</t>
  </si>
  <si>
    <t>март</t>
  </si>
  <si>
    <t>Услуги по продвижению информационных постов с аккаунта ЧУ "NURIS" и Аstana Вusiness Сampus в социальных сетях на платной основе</t>
  </si>
  <si>
    <t>Платное продвижение информационных постов ЧУ "NURIS" и Аstana Вusiness Сampus в социальных сетях</t>
  </si>
  <si>
    <t>Международная экспертиза научных заявок проектов на коммерциализацию</t>
  </si>
  <si>
    <t>Оценка научных заявок проектов на коммерциализацию тремя признанными экспертами в предметной области. Поиск и привлечение экспертов к рецензированию заявок.</t>
  </si>
  <si>
    <t>подпункт 15) пункта 3.1. Правил</t>
  </si>
  <si>
    <t>Услуги по организации тренинга</t>
  </si>
  <si>
    <t>подпункт 24) пункта 3.1. Правил</t>
  </si>
  <si>
    <t>Услуги по проведению двухдневного тренинга (12 часов) для участников второй программы бизнес-инкубирования на тему «Ораторское искусство и актёрское мастерство в бизнесе».
Цели проведения тренинга:
- развитие навыков публичного выступления;
- подготовка стартапов к выступлениям на Демо-днях, Инвестор-днях, конкурсах по питчингу, беседам с представителями СМИ.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</si>
  <si>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</si>
  <si>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</si>
  <si>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</si>
  <si>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</si>
  <si>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Услуги по изготовлению имиджевой продукции</t>
  </si>
  <si>
    <t>подпункт 30) пункта 3.1. Правил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</si>
  <si>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</si>
  <si>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</si>
  <si>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Комплект расходных материалов для изготовления часов</t>
  </si>
  <si>
    <t>Комплект расходных материалов для исполнения заявки № 77380356 от 23 ноября 2018 года от Школы инженерии «Создание агрегата для проекта Small Granе»</t>
  </si>
  <si>
    <t>Комплект расходных материалов для студентов Школы инженерии</t>
  </si>
  <si>
    <t>Оценка рыночной стоимости объекта интеллектуальной собственности</t>
  </si>
  <si>
    <t xml:space="preserve">Услуги по оценке объекта авторского права – программа для ЭВМ «Программное обеспечение для автоматизации обработки, анализа и визуализации растрового изображения с космического аппарата Sentinel 2A, Landsat8»:
а) Вид определяемой стоимости – рыночная;
б) Вид оценки – инициативная;
в) Вид объекта оценки – нематериальный актив;
г) Стандарты оценки:
- Стандарт оценки «Базы и типы стоимости», утвержденный Приказом Министра юстиции РК от 25.02.2015 года № 115;
- Стандарт оценки «Оценка стоимости объектов интеллектуальной собственности и нематериальных активов», утвержденный Приказом Министра юстиции РК от 25.02.2015 года № 115 (с изменениями и дополнениями от 24.05.2017 г.);
- Международные стандарты оценки (Восьмое издание. 2007 г.).
</t>
  </si>
  <si>
    <t>Распределительный трансформатор</t>
  </si>
  <si>
    <t>исключена</t>
  </si>
  <si>
    <t>Работы по изготовлению имиджевой продукции в соответствии с брендбуком</t>
  </si>
  <si>
    <t>Работа по изготовлению имиджевой продукции</t>
  </si>
  <si>
    <t>работа</t>
  </si>
  <si>
    <t>Услуги по проведению тренинга</t>
  </si>
  <si>
    <t>Услуги по проведению тренинга (5 дней и два вебинара) для участников III программы бизнес-инкубирования ABC Incubation на тему «Продажи и продвижение решений для стартапов».
Цели проведения тренинга:
- Обучение созданию ценностного предложения продукта
- Обучение методологии «Customer Development»
- Обучение построению маркетинговой воронки продаж
- Обучение работе и встречам с первыми клиентами
- Обучение доведению сделок до контракта</t>
  </si>
  <si>
    <t>Комплект расходных материалов для реализации инновационного проекта «Система мониторинга нагрузки, вибрации и изнашивания трансформаторов в режиме реального времени, с использованием облачного сервиса» (комплект №1)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</si>
  <si>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</si>
  <si>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</si>
  <si>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Сервопривод Tower Pro 9g SG90 (TS90M)</t>
  </si>
  <si>
    <t>Комплект Светодиодная лента 5050 с драйвером питания</t>
  </si>
  <si>
    <t>16-канальный 12-bit PWM/Servo модуль с I2C интерфейсом на РСА9685</t>
  </si>
  <si>
    <t xml:space="preserve">Лабораторные расходные материалы для реализации опытно-конструкторского проекта: комплект №1 </t>
  </si>
  <si>
    <t xml:space="preserve">Лабораторные расходные материалы для реализации опытно-конструкторского проекта: комплект №1. Подробная характеристика согласно технической спецификации. </t>
  </si>
  <si>
    <t xml:space="preserve">Лабораторные расходные материалы для реализации опытно-конструкторского проекта: комплект №2 </t>
  </si>
  <si>
    <t xml:space="preserve">Лабораторные расходные материалы для реализации опытно-конструкторского проекта: комплект №2. Подробная характеристика согласно технической спецификации.  </t>
  </si>
  <si>
    <t>подпункт 13) пункта 3.1. Правил</t>
  </si>
  <si>
    <t>Услуга по ремонту контроллера</t>
  </si>
  <si>
    <t xml:space="preserve">Услуга по ремонту контроллера. </t>
  </si>
  <si>
    <t>Осмотр и техническое обслуживание системы отопления аккумуляторного помещения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</si>
  <si>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</si>
  <si>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</si>
  <si>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</si>
  <si>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Лабораторные услуги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</t>
  </si>
  <si>
    <t>Лабораторные услуги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матки». Подробная характеристика согласно техническрй спецификации.</t>
  </si>
  <si>
    <t xml:space="preserve">Услуга продления хостинга и домена businesscampus.kz  </t>
  </si>
  <si>
    <t xml:space="preserve">Услуга продления хостинга и домена businesscampus.kz . Подробная характеристика согласно технической спецификации. </t>
  </si>
  <si>
    <t>Работы в сфере инновационной деятельности</t>
  </si>
  <si>
    <t>Работы в сфере инновационной деятельности Подробная характеристика согласно технической спецификации.</t>
  </si>
  <si>
    <t>подпункт 14) пункта 3.1. Правил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</si>
  <si>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</si>
  <si>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</si>
  <si>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</si>
  <si>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</si>
  <si>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</si>
  <si>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</si>
  <si>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</si>
  <si>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</si>
  <si>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</si>
  <si>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</si>
  <si>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</si>
  <si>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</si>
  <si>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</si>
  <si>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</si>
  <si>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</si>
  <si>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</si>
  <si>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</si>
  <si>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Сервоприводы для поддержания работоспособности часов</t>
  </si>
  <si>
    <t xml:space="preserve">Сервоприводы для поддержания работоспособности часов. Подробная характеристика согласно технической спецификации. </t>
  </si>
  <si>
    <t>Комплект расходных материалов для школьного лагеря</t>
  </si>
  <si>
    <t xml:space="preserve">Комплект расходных материалов для школьного лагеря. Подробная характеристика согласно технической спецификации. 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</si>
  <si>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</si>
  <si>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</si>
  <si>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</si>
  <si>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2.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</si>
  <si>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2.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</si>
  <si>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</si>
  <si>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5.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</si>
  <si>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</si>
  <si>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5. Подробная характеристика согласно технической спецификации.</t>
  </si>
  <si>
    <t>Подписка Adobe Creative Cloud</t>
  </si>
  <si>
    <t xml:space="preserve">Подписка Creative Cloud - Редакция для студентов и преподавателей на сайте производителе www.shop.adobe.com, 3 подписки на следующие аккаунты:                     1. sciencepark@nu.edu.kz;
2. medialab@nu.edu.kz;
3. dclab@nu.edu.kz; </t>
  </si>
  <si>
    <t>Комплект расходных материалов для реализации проекта «Создание роботизированного автомобиля на базе шасси КАМАЗ»</t>
  </si>
  <si>
    <t xml:space="preserve">Комплект расходных материалов для проекта «Создание роботизированного автомобиля на базе шасси КАМАЗ». Подробная характеристика согласно технической спецификации. </t>
  </si>
  <si>
    <t>Белый PLA пластик Bestfilament 1 кг (2.85 мм) для 3D-принтеров</t>
  </si>
  <si>
    <t xml:space="preserve">Белый PLA пластик Bestfilament 1 кг (2.85 мм) для 3D-принтеров. </t>
  </si>
  <si>
    <t>Черный PLA пластик Bestfilament 1 кг (2.85 мм) для 3D-принтеров</t>
  </si>
  <si>
    <t xml:space="preserve">Черный PLA пластик Bestfilament 1 кг (2.85 мм) для 3D-принтеров. </t>
  </si>
  <si>
    <t>Красный PLA пластик Bestfilament 1 кг (2.85 мм) для 3D-принтеров</t>
  </si>
  <si>
    <t xml:space="preserve">Красный PLA пластик Bestfilament 1 кг (2.85 мм) для 3D-принтеров. </t>
  </si>
  <si>
    <t>Зеленый PLA пластик Bestfilament 1 кг (2.85 мм) для 3D-принтеров</t>
  </si>
  <si>
    <t xml:space="preserve">Зеленый PLA пластик Bestfilament 1 кг (2.85 мм) для 3D-принтеров. </t>
  </si>
  <si>
    <t>Желтый PLA пластик Bestfilament 1 кг (2.85 мм) для 3D-принтеров</t>
  </si>
  <si>
    <t xml:space="preserve">Желтый PLA пластик Bestfilament 1 кг (2.85 мм) для 3D-принтеров. </t>
  </si>
  <si>
    <t>Синий PLA пластик Bestfilament 1 кг (2.85 мм) для 3D-принтеров</t>
  </si>
  <si>
    <t xml:space="preserve">Синий PLA пластик Bestfilament 1 кг (2.85 мм) для 3D-принтеров. </t>
  </si>
  <si>
    <t>BeagleBone Blue, Одноплатный компьютер на основе SoC OSD3358 с ядром ARM Cortex-A8, Wi-Fi, Bluetooth</t>
  </si>
  <si>
    <t>BeagleBone Blue, Одноплатный компьютер на основе SoC OSD3358 с ядром ARM Cortex-A8, Wi-Fi, Bluetooth. Размер платы 76.2 х 50.8 мм. Артикул – 13896.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</si>
  <si>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</si>
  <si>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</si>
  <si>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</si>
  <si>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</si>
  <si>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</si>
  <si>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</si>
  <si>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</si>
  <si>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</si>
  <si>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</si>
  <si>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</si>
  <si>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</si>
  <si>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</si>
  <si>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</si>
  <si>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</si>
  <si>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</si>
  <si>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</si>
  <si>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</si>
  <si>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</si>
  <si>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</si>
  <si>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 xml:space="preserve">Костюм состоит из куртки и брюк/полукомбинезон. Застежка куртки: потайная застежка на пуговицах. Воротник: стойка, застегивается на липучку. На куртке 2 складки в области спины для свободного движения.  Подробная характеристика согласно технической спецификации. </t>
  </si>
  <si>
    <t>шт</t>
  </si>
  <si>
    <t>Предоставление в имущественный наем (аренду) нежилых офисных и лабораторных помещений общей площадью  943.9 кв.м. с имуществом. Полное описание согласно технической спецификации.</t>
  </si>
  <si>
    <t>Размещение информации на интернет-ресурсе</t>
  </si>
  <si>
    <t>подпункт 11) пункта 3.1. Правил</t>
  </si>
  <si>
    <t xml:space="preserve">Пакет вакансий "стандарт плюс локальная"  - публикация 18 вакансий. Размещение на 30 дней. Обновление вакансии каждые 3 дня. 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</si>
  <si>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</si>
  <si>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</si>
  <si>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</si>
  <si>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</si>
  <si>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</si>
  <si>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</si>
  <si>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</si>
  <si>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</si>
  <si>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</si>
  <si>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</si>
  <si>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</si>
  <si>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</si>
  <si>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</si>
  <si>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</si>
  <si>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>Комплект расходных материалов для 2 сезона школьного лагеря</t>
  </si>
  <si>
    <t xml:space="preserve">Комплект расходных материалов для 2 сезона школьного лагеря. Подробная характеристика согласно технической спецификации. 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</si>
  <si>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</si>
  <si>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</si>
  <si>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</si>
  <si>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</si>
  <si>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</si>
  <si>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</si>
  <si>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</si>
  <si>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коннектеров, штекеров и блоков питания для реализации проекта «Создание роботизированного автомобиля на базе шасси КАМАЗ»</t>
  </si>
  <si>
    <t xml:space="preserve">Комплект коннекторов, штекеров и блоков питания для проекта «Создание роботизированного автомобиля на базе шасси КАМАЗ». Подробная характеристика согласно технической спецификации. </t>
  </si>
  <si>
    <t>Услуги по проведению 1-дневного тренинга (6 часов) для участников III программы бизнес-инкубирования ABC Incubation на тему «Маркетинг для стартапов».
Цели проведения тренинга:
- Ознакомление участников с основными концепциями и трендами в современном маркетинге
- Закрепление основных навыков для реализации успешной маркетинговой стратегии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</si>
  <si>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</si>
  <si>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</si>
  <si>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</si>
  <si>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</si>
  <si>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</si>
  <si>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</si>
  <si>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</si>
  <si>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</si>
  <si>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Сервоприводы Tower Pro 9g SG90 (TS90M)</t>
  </si>
  <si>
    <t>Комплект расходных материалов для изготовления новых часов</t>
  </si>
  <si>
    <t>Комплект расходных материалов для школьного курса «Wonderland»</t>
  </si>
  <si>
    <t>Сервоприводы Tower Pro 9g SG90 (TS90M).</t>
  </si>
  <si>
    <t>Пленка ORACAL 641: Зеленый</t>
  </si>
  <si>
    <t>метр</t>
  </si>
  <si>
    <t>Пленка ORACAL 641: Красный</t>
  </si>
  <si>
    <t>Пленка ORACAL 641: Белый</t>
  </si>
  <si>
    <t>Пленка ORACAL 641: Черный</t>
  </si>
  <si>
    <t>Пленка ORACAL 641: Синий</t>
  </si>
  <si>
    <t>Пленка ORACAL 641: Фиолетовый</t>
  </si>
  <si>
    <t>Пленка ORACAL 641: Желтый</t>
  </si>
  <si>
    <t>Пленка ORACAL 641: Оранжевый</t>
  </si>
  <si>
    <t>Пленка ORACAL 641: Коричневый</t>
  </si>
  <si>
    <t>Пленка ORACAL 641: Серый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</si>
  <si>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</si>
  <si>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</si>
  <si>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</si>
  <si>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</si>
  <si>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</si>
  <si>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</si>
  <si>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Плакаты по охране труда и технике безопасности</t>
  </si>
  <si>
    <t>Плакаты по охране труда и технике безопасности. Подробная характеристика согласно технической спецификации.</t>
  </si>
  <si>
    <t>август</t>
  </si>
  <si>
    <t>Труба медная Angren в бухтах 6,35х0,7 мм</t>
  </si>
  <si>
    <t>Труба медная Angren в бухтах 9,52х0,71 мм</t>
  </si>
  <si>
    <t>Теплоизоляция трубная 6х6мм</t>
  </si>
  <si>
    <t>Теплоизоляция трубная 6х10мм</t>
  </si>
  <si>
    <t>Бренд: Angren, Наружный диаметр, мм: 6,35 мм, Толщина стенки, мм: 0.7 мм, ГОСТ, стандарт: EN 12735-1, Тип: Бухта, Состояние: Отожженная, Материал: Медь</t>
  </si>
  <si>
    <t>Бренд: Angren, Наружный диаметр, мм: 9.52 мм, Толщина стенки, мм: 0.71 мм, ГОСТ, стандарт: EN 12735-1, Тип: Бухта, Состояние: Отожженная, Материал: Медь</t>
  </si>
  <si>
    <t>Толщина: 6 мм, Размер: 6х6, Максимальная рабочая температура, °С: +95, Коэффициент теплопроводности: при 20°С - 0.040; при 30°С - 0.042, Водопоглощение, кг/м2 : 0.07, Экологическая безопасность: Не содержит хлорфторуглеводородов, Форма: Трубка, Тип: Теплоизоляция (утеплитель)</t>
  </si>
  <si>
    <t>Толщина: 6 мм, Размер: 10х6, Максимальная рабочая температура, °С: +95, Коэффициент теплопроводности: при 20°С - 0.040; при 30°С - 0.042, Водопоглощение, кг/м2 : 0.07, Экологическая безопасность: Не содержит хлорфторуглеводородов, Форма: Трубка, Тип: Теплоизоляция (утеплитель)</t>
  </si>
  <si>
    <t>м.п.</t>
  </si>
  <si>
    <t>м</t>
  </si>
  <si>
    <t>Лабораторные расходные материалы для реализации опытно-конструкторских работ для учебных и научных проектов Школ</t>
  </si>
  <si>
    <t>Лабораторные расходные материалы для реализации опытно-конструкторских работ для учебных и научных проектов Школ. Подробная характеристика согласно технической спецификации.</t>
  </si>
  <si>
    <t>(по состоянию на 06.09.2019 года)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</si>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</sst>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1" fillId="0" borderId="0"/>
  </cellStyleXfs>
  <cellXfs count="13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0" xfId="19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17" fontId="6" fillId="2" borderId="10" xfId="0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3" fontId="6" fillId="2" borderId="4" xfId="13" applyNumberFormat="1" applyFont="1" applyFill="1" applyBorder="1" applyAlignment="1">
      <alignment horizontal="center" vertical="center" wrapText="1"/>
    </xf>
    <xf numFmtId="3" fontId="13" fillId="2" borderId="5" xfId="19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165" fontId="17" fillId="2" borderId="1" xfId="4" applyNumberFormat="1" applyFont="1" applyFill="1" applyBorder="1" applyAlignment="1">
      <alignment horizontal="center" vertical="center"/>
    </xf>
    <xf numFmtId="4" fontId="17" fillId="2" borderId="6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65" fontId="13" fillId="2" borderId="1" xfId="4" applyNumberFormat="1" applyFont="1" applyFill="1" applyBorder="1" applyAlignment="1">
      <alignment horizontal="center" vertical="center"/>
    </xf>
    <xf numFmtId="0" fontId="0" fillId="2" borderId="0" xfId="0" applyFont="1" applyFill="1"/>
    <xf numFmtId="3" fontId="13" fillId="2" borderId="1" xfId="0" applyNumberFormat="1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3" fillId="2" borderId="1" xfId="19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9" fillId="2" borderId="1" xfId="18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18" applyFont="1" applyFill="1" applyBorder="1" applyAlignment="1">
      <alignment horizontal="center" vertical="center"/>
    </xf>
    <xf numFmtId="4" fontId="20" fillId="2" borderId="1" xfId="22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165" fontId="17" fillId="2" borderId="3" xfId="4" applyNumberFormat="1" applyFont="1" applyFill="1" applyBorder="1" applyAlignment="1">
      <alignment horizontal="center" vertical="center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165" fontId="17" fillId="2" borderId="3" xfId="4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6"/>
  <sheetViews>
    <sheetView tabSelected="1" zoomScale="60" zoomScaleNormal="60" workbookViewId="0">
      <pane ySplit="7" topLeftCell="A53" activePane="bottomLeft" state="frozen"/>
      <selection pane="bottomLeft" activeCell="H65" sqref="H12:H65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1" width="9.140625" style="3"/>
    <col min="12" max="12" width="13.7109375" style="3" bestFit="1" customWidth="1"/>
    <col min="13" max="16384" width="9.140625" style="3"/>
  </cols>
  <sheetData>
    <row r="3" spans="1:10" x14ac:dyDescent="0.25">
      <c r="A3" s="116" t="s">
        <v>27</v>
      </c>
      <c r="B3" s="116"/>
      <c r="C3" s="116"/>
      <c r="D3" s="116"/>
      <c r="E3" s="116"/>
      <c r="F3" s="116"/>
      <c r="G3" s="116"/>
      <c r="H3" s="116"/>
      <c r="I3" s="116"/>
    </row>
    <row r="4" spans="1:10" x14ac:dyDescent="0.25">
      <c r="A4" s="116" t="s">
        <v>19</v>
      </c>
      <c r="B4" s="116"/>
      <c r="C4" s="116"/>
      <c r="D4" s="116"/>
      <c r="E4" s="116"/>
      <c r="F4" s="116"/>
      <c r="G4" s="116"/>
      <c r="H4" s="116"/>
      <c r="I4" s="116"/>
    </row>
    <row r="5" spans="1:10" x14ac:dyDescent="0.25">
      <c r="A5" s="4" t="s">
        <v>0</v>
      </c>
      <c r="D5" s="117" t="s">
        <v>341</v>
      </c>
      <c r="E5" s="117"/>
    </row>
    <row r="6" spans="1:10" x14ac:dyDescent="0.25">
      <c r="A6" s="4"/>
      <c r="D6" s="5"/>
      <c r="E6" s="5"/>
    </row>
    <row r="7" spans="1:10" ht="71.25" x14ac:dyDescent="0.25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4" t="s">
        <v>16</v>
      </c>
      <c r="H7" s="14" t="s">
        <v>7</v>
      </c>
      <c r="I7" s="18" t="s">
        <v>8</v>
      </c>
      <c r="J7" s="18" t="s">
        <v>18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20">
        <v>10</v>
      </c>
    </row>
    <row r="9" spans="1:10" x14ac:dyDescent="0.25">
      <c r="A9" s="118" t="s">
        <v>133</v>
      </c>
      <c r="B9" s="119"/>
      <c r="C9" s="119"/>
      <c r="D9" s="119"/>
      <c r="E9" s="119"/>
      <c r="F9" s="119"/>
      <c r="G9" s="119"/>
      <c r="H9" s="119"/>
      <c r="I9" s="119"/>
      <c r="J9" s="120"/>
    </row>
    <row r="10" spans="1:10" s="10" customFormat="1" ht="15.75" customHeight="1" x14ac:dyDescent="0.25">
      <c r="A10" s="115" t="s">
        <v>9</v>
      </c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s="10" customFormat="1" ht="31.5" customHeight="1" x14ac:dyDescent="0.25">
      <c r="A11" s="1">
        <v>1</v>
      </c>
      <c r="B11" s="1" t="s">
        <v>137</v>
      </c>
      <c r="C11" s="53" t="s">
        <v>168</v>
      </c>
      <c r="D11" s="1"/>
      <c r="E11" s="27"/>
      <c r="F11" s="27"/>
      <c r="G11" s="54"/>
      <c r="H11" s="54"/>
      <c r="I11" s="30"/>
      <c r="J11" s="31"/>
    </row>
    <row r="12" spans="1:10" s="10" customFormat="1" ht="33.75" customHeight="1" x14ac:dyDescent="0.25">
      <c r="A12" s="1">
        <v>2</v>
      </c>
      <c r="B12" s="1" t="s">
        <v>139</v>
      </c>
      <c r="C12" s="53" t="s">
        <v>168</v>
      </c>
      <c r="D12" s="1"/>
      <c r="E12" s="27"/>
      <c r="F12" s="27"/>
      <c r="G12" s="54"/>
      <c r="H12" s="54"/>
      <c r="I12" s="30"/>
      <c r="J12" s="31"/>
    </row>
    <row r="13" spans="1:10" s="10" customFormat="1" ht="33.75" customHeight="1" x14ac:dyDescent="0.25">
      <c r="A13" s="1">
        <v>3</v>
      </c>
      <c r="B13" s="1" t="s">
        <v>140</v>
      </c>
      <c r="C13" s="53" t="s">
        <v>138</v>
      </c>
      <c r="D13" s="1" t="s">
        <v>141</v>
      </c>
      <c r="E13" s="27">
        <v>1</v>
      </c>
      <c r="F13" s="27" t="s">
        <v>34</v>
      </c>
      <c r="G13" s="54">
        <v>2232142.86</v>
      </c>
      <c r="H13" s="54">
        <f t="shared" ref="H13:H65" si="0">G13*E13</f>
        <v>2232142.86</v>
      </c>
      <c r="I13" s="30" t="s">
        <v>17</v>
      </c>
      <c r="J13" s="31" t="s">
        <v>56</v>
      </c>
    </row>
    <row r="14" spans="1:10" s="10" customFormat="1" ht="27.75" customHeight="1" x14ac:dyDescent="0.25">
      <c r="A14" s="1">
        <v>4</v>
      </c>
      <c r="B14" s="1" t="s">
        <v>154</v>
      </c>
      <c r="C14" s="53" t="s">
        <v>138</v>
      </c>
      <c r="D14" s="1" t="s">
        <v>155</v>
      </c>
      <c r="E14" s="1">
        <v>1</v>
      </c>
      <c r="F14" s="1" t="s">
        <v>34</v>
      </c>
      <c r="G14" s="54">
        <v>601898.22</v>
      </c>
      <c r="H14" s="54">
        <f t="shared" si="0"/>
        <v>601898.22</v>
      </c>
      <c r="I14" s="1" t="s">
        <v>17</v>
      </c>
      <c r="J14" s="1" t="s">
        <v>145</v>
      </c>
    </row>
    <row r="15" spans="1:10" s="10" customFormat="1" ht="32.25" customHeight="1" x14ac:dyDescent="0.25">
      <c r="A15" s="1">
        <v>5</v>
      </c>
      <c r="B15" s="1" t="s">
        <v>175</v>
      </c>
      <c r="C15" s="53" t="s">
        <v>138</v>
      </c>
      <c r="D15" s="1" t="s">
        <v>176</v>
      </c>
      <c r="E15" s="1">
        <v>1</v>
      </c>
      <c r="F15" s="1" t="s">
        <v>34</v>
      </c>
      <c r="G15" s="54">
        <v>492046.43</v>
      </c>
      <c r="H15" s="54">
        <f t="shared" si="0"/>
        <v>492046.43</v>
      </c>
      <c r="I15" s="1" t="s">
        <v>17</v>
      </c>
      <c r="J15" s="1" t="s">
        <v>145</v>
      </c>
    </row>
    <row r="16" spans="1:10" s="10" customFormat="1" ht="33.75" customHeight="1" x14ac:dyDescent="0.25">
      <c r="A16" s="1">
        <v>6</v>
      </c>
      <c r="B16" s="1" t="s">
        <v>156</v>
      </c>
      <c r="C16" s="1" t="s">
        <v>168</v>
      </c>
      <c r="D16" s="1"/>
      <c r="E16" s="1"/>
      <c r="F16" s="1"/>
      <c r="G16" s="54"/>
      <c r="H16" s="54"/>
      <c r="I16" s="1"/>
      <c r="J16" s="1"/>
    </row>
    <row r="17" spans="1:10" s="10" customFormat="1" ht="44.25" customHeight="1" x14ac:dyDescent="0.25">
      <c r="A17" s="1">
        <v>7</v>
      </c>
      <c r="B17" s="1" t="s">
        <v>157</v>
      </c>
      <c r="C17" s="1" t="s">
        <v>168</v>
      </c>
      <c r="D17" s="1"/>
      <c r="E17" s="1"/>
      <c r="F17" s="1"/>
      <c r="G17" s="54"/>
      <c r="H17" s="54"/>
      <c r="I17" s="1"/>
      <c r="J17" s="1"/>
    </row>
    <row r="18" spans="1:10" s="10" customFormat="1" ht="44.25" customHeight="1" x14ac:dyDescent="0.25">
      <c r="A18" s="21">
        <v>8</v>
      </c>
      <c r="B18" s="1" t="s">
        <v>167</v>
      </c>
      <c r="C18" s="53" t="s">
        <v>138</v>
      </c>
      <c r="D18" s="1" t="s">
        <v>161</v>
      </c>
      <c r="E18" s="1">
        <v>1</v>
      </c>
      <c r="F18" s="1" t="s">
        <v>59</v>
      </c>
      <c r="G18" s="54">
        <v>8370536</v>
      </c>
      <c r="H18" s="54">
        <f t="shared" si="0"/>
        <v>8370536</v>
      </c>
      <c r="I18" s="1" t="s">
        <v>17</v>
      </c>
      <c r="J18" s="61" t="s">
        <v>160</v>
      </c>
    </row>
    <row r="19" spans="1:10" s="10" customFormat="1" ht="44.25" customHeight="1" x14ac:dyDescent="0.25">
      <c r="A19" s="1">
        <v>9</v>
      </c>
      <c r="B19" s="1" t="s">
        <v>188</v>
      </c>
      <c r="C19" s="53" t="s">
        <v>138</v>
      </c>
      <c r="D19" s="1" t="s">
        <v>189</v>
      </c>
      <c r="E19" s="1">
        <v>1</v>
      </c>
      <c r="F19" s="1" t="s">
        <v>34</v>
      </c>
      <c r="G19" s="54">
        <v>1406964.29</v>
      </c>
      <c r="H19" s="54">
        <f t="shared" si="0"/>
        <v>1406964.29</v>
      </c>
      <c r="I19" s="1" t="s">
        <v>17</v>
      </c>
      <c r="J19" s="61" t="s">
        <v>190</v>
      </c>
    </row>
    <row r="20" spans="1:10" s="10" customFormat="1" ht="44.25" customHeight="1" x14ac:dyDescent="0.25">
      <c r="A20" s="21">
        <v>10</v>
      </c>
      <c r="B20" s="1" t="s">
        <v>198</v>
      </c>
      <c r="C20" s="53" t="s">
        <v>138</v>
      </c>
      <c r="D20" s="1" t="s">
        <v>199</v>
      </c>
      <c r="E20" s="1">
        <v>6</v>
      </c>
      <c r="F20" s="1" t="s">
        <v>34</v>
      </c>
      <c r="G20" s="54">
        <f>10630/1.12</f>
        <v>9491.0714285714275</v>
      </c>
      <c r="H20" s="54">
        <f t="shared" si="0"/>
        <v>56946.428571428565</v>
      </c>
      <c r="I20" s="1" t="s">
        <v>60</v>
      </c>
      <c r="J20" s="61" t="s">
        <v>190</v>
      </c>
    </row>
    <row r="21" spans="1:10" s="10" customFormat="1" ht="44.25" customHeight="1" x14ac:dyDescent="0.25">
      <c r="A21" s="1">
        <v>11</v>
      </c>
      <c r="B21" s="1" t="s">
        <v>200</v>
      </c>
      <c r="C21" s="53" t="s">
        <v>138</v>
      </c>
      <c r="D21" s="1" t="s">
        <v>201</v>
      </c>
      <c r="E21" s="1">
        <v>6</v>
      </c>
      <c r="F21" s="1" t="s">
        <v>202</v>
      </c>
      <c r="G21" s="54">
        <f>13285/1.12</f>
        <v>11861.607142857141</v>
      </c>
      <c r="H21" s="54">
        <f t="shared" si="0"/>
        <v>71169.642857142841</v>
      </c>
      <c r="I21" s="1" t="s">
        <v>60</v>
      </c>
      <c r="J21" s="61" t="s">
        <v>190</v>
      </c>
    </row>
    <row r="22" spans="1:10" s="10" customFormat="1" ht="44.25" customHeight="1" x14ac:dyDescent="0.25">
      <c r="A22" s="21">
        <v>12</v>
      </c>
      <c r="B22" s="1" t="s">
        <v>203</v>
      </c>
      <c r="C22" s="53" t="s">
        <v>138</v>
      </c>
      <c r="D22" s="1" t="s">
        <v>204</v>
      </c>
      <c r="E22" s="1">
        <v>6</v>
      </c>
      <c r="F22" s="1" t="s">
        <v>34</v>
      </c>
      <c r="G22" s="54">
        <f>21600/1.12</f>
        <v>19285.714285714283</v>
      </c>
      <c r="H22" s="54">
        <f t="shared" si="0"/>
        <v>115714.2857142857</v>
      </c>
      <c r="I22" s="1" t="s">
        <v>60</v>
      </c>
      <c r="J22" s="61" t="s">
        <v>190</v>
      </c>
    </row>
    <row r="23" spans="1:10" s="10" customFormat="1" ht="44.25" customHeight="1" x14ac:dyDescent="0.25">
      <c r="A23" s="1">
        <v>13</v>
      </c>
      <c r="B23" s="1" t="s">
        <v>205</v>
      </c>
      <c r="C23" s="53" t="s">
        <v>138</v>
      </c>
      <c r="D23" s="1" t="s">
        <v>206</v>
      </c>
      <c r="E23" s="1">
        <v>6</v>
      </c>
      <c r="F23" s="1" t="s">
        <v>202</v>
      </c>
      <c r="G23" s="54">
        <f>32575/1.12</f>
        <v>29084.821428571428</v>
      </c>
      <c r="H23" s="54">
        <f t="shared" si="0"/>
        <v>174508.92857142858</v>
      </c>
      <c r="I23" s="1" t="s">
        <v>60</v>
      </c>
      <c r="J23" s="61" t="s">
        <v>190</v>
      </c>
    </row>
    <row r="24" spans="1:10" s="10" customFormat="1" ht="44.25" customHeight="1" x14ac:dyDescent="0.25">
      <c r="A24" s="21">
        <v>14</v>
      </c>
      <c r="B24" s="1" t="s">
        <v>207</v>
      </c>
      <c r="C24" s="53" t="s">
        <v>138</v>
      </c>
      <c r="D24" s="1" t="s">
        <v>208</v>
      </c>
      <c r="E24" s="1">
        <v>1</v>
      </c>
      <c r="F24" s="1" t="s">
        <v>34</v>
      </c>
      <c r="G24" s="54">
        <f>10395/1.12</f>
        <v>9281.25</v>
      </c>
      <c r="H24" s="54">
        <f t="shared" si="0"/>
        <v>9281.25</v>
      </c>
      <c r="I24" s="1" t="s">
        <v>60</v>
      </c>
      <c r="J24" s="61" t="s">
        <v>190</v>
      </c>
    </row>
    <row r="25" spans="1:10" s="10" customFormat="1" ht="44.25" customHeight="1" x14ac:dyDescent="0.25">
      <c r="A25" s="1">
        <v>15</v>
      </c>
      <c r="B25" s="1" t="s">
        <v>209</v>
      </c>
      <c r="C25" s="53" t="s">
        <v>138</v>
      </c>
      <c r="D25" s="1" t="s">
        <v>210</v>
      </c>
      <c r="E25" s="1">
        <v>1</v>
      </c>
      <c r="F25" s="1" t="s">
        <v>34</v>
      </c>
      <c r="G25" s="54">
        <f>524172+287496+348480+386232+222156+286770</f>
        <v>2055306</v>
      </c>
      <c r="H25" s="54">
        <f t="shared" si="0"/>
        <v>2055306</v>
      </c>
      <c r="I25" s="1" t="s">
        <v>17</v>
      </c>
      <c r="J25" s="61" t="s">
        <v>190</v>
      </c>
    </row>
    <row r="26" spans="1:10" s="10" customFormat="1" ht="44.25" customHeight="1" x14ac:dyDescent="0.25">
      <c r="A26" s="21">
        <v>16</v>
      </c>
      <c r="B26" s="1" t="s">
        <v>211</v>
      </c>
      <c r="C26" s="53" t="s">
        <v>138</v>
      </c>
      <c r="D26" s="1" t="s">
        <v>212</v>
      </c>
      <c r="E26" s="1">
        <v>1</v>
      </c>
      <c r="F26" s="1" t="s">
        <v>34</v>
      </c>
      <c r="G26" s="54">
        <f>466092+241758+466092+241758</f>
        <v>1415700</v>
      </c>
      <c r="H26" s="54">
        <f t="shared" si="0"/>
        <v>1415700</v>
      </c>
      <c r="I26" s="1" t="s">
        <v>17</v>
      </c>
      <c r="J26" s="61" t="s">
        <v>190</v>
      </c>
    </row>
    <row r="27" spans="1:10" s="10" customFormat="1" ht="44.25" customHeight="1" x14ac:dyDescent="0.25">
      <c r="A27" s="1">
        <v>17</v>
      </c>
      <c r="B27" s="1" t="s">
        <v>213</v>
      </c>
      <c r="C27" s="53" t="s">
        <v>138</v>
      </c>
      <c r="D27" s="1" t="s">
        <v>214</v>
      </c>
      <c r="E27" s="1">
        <v>1</v>
      </c>
      <c r="F27" s="1" t="s">
        <v>34</v>
      </c>
      <c r="G27" s="54">
        <f>249744+127776</f>
        <v>377520</v>
      </c>
      <c r="H27" s="54">
        <f t="shared" si="0"/>
        <v>377520</v>
      </c>
      <c r="I27" s="1" t="s">
        <v>17</v>
      </c>
      <c r="J27" s="61" t="s">
        <v>190</v>
      </c>
    </row>
    <row r="28" spans="1:10" s="10" customFormat="1" ht="44.25" customHeight="1" x14ac:dyDescent="0.25">
      <c r="A28" s="21">
        <v>18</v>
      </c>
      <c r="B28" s="77" t="s">
        <v>220</v>
      </c>
      <c r="C28" s="53" t="s">
        <v>138</v>
      </c>
      <c r="D28" s="62" t="s">
        <v>219</v>
      </c>
      <c r="E28" s="1">
        <v>1</v>
      </c>
      <c r="F28" s="1" t="s">
        <v>34</v>
      </c>
      <c r="G28" s="78">
        <v>4374107.1399999997</v>
      </c>
      <c r="H28" s="54">
        <f t="shared" si="0"/>
        <v>4374107.1399999997</v>
      </c>
      <c r="I28" s="79" t="s">
        <v>17</v>
      </c>
      <c r="J28" s="61" t="s">
        <v>221</v>
      </c>
    </row>
    <row r="29" spans="1:10" s="10" customFormat="1" ht="44.25" customHeight="1" x14ac:dyDescent="0.25">
      <c r="A29" s="1">
        <v>19</v>
      </c>
      <c r="B29" s="1" t="s">
        <v>246</v>
      </c>
      <c r="C29" s="53" t="s">
        <v>138</v>
      </c>
      <c r="D29" s="87" t="s">
        <v>256</v>
      </c>
      <c r="E29" s="80">
        <v>6</v>
      </c>
      <c r="F29" s="80" t="s">
        <v>266</v>
      </c>
      <c r="G29" s="81">
        <v>9857</v>
      </c>
      <c r="H29" s="89">
        <f t="shared" si="0"/>
        <v>59142</v>
      </c>
      <c r="I29" s="79" t="s">
        <v>17</v>
      </c>
      <c r="J29" s="61" t="s">
        <v>221</v>
      </c>
    </row>
    <row r="30" spans="1:10" s="10" customFormat="1" ht="61.5" customHeight="1" x14ac:dyDescent="0.25">
      <c r="A30" s="21">
        <v>20</v>
      </c>
      <c r="B30" s="1" t="s">
        <v>247</v>
      </c>
      <c r="C30" s="53" t="s">
        <v>138</v>
      </c>
      <c r="D30" s="87" t="s">
        <v>257</v>
      </c>
      <c r="E30" s="80">
        <v>6</v>
      </c>
      <c r="F30" s="80" t="s">
        <v>266</v>
      </c>
      <c r="G30" s="81">
        <v>11594</v>
      </c>
      <c r="H30" s="89">
        <f t="shared" si="0"/>
        <v>69564</v>
      </c>
      <c r="I30" s="79" t="s">
        <v>17</v>
      </c>
      <c r="J30" s="61" t="s">
        <v>221</v>
      </c>
    </row>
    <row r="31" spans="1:10" s="10" customFormat="1" ht="44.25" customHeight="1" x14ac:dyDescent="0.25">
      <c r="A31" s="1">
        <v>21</v>
      </c>
      <c r="B31" s="1" t="s">
        <v>248</v>
      </c>
      <c r="C31" s="53" t="s">
        <v>138</v>
      </c>
      <c r="D31" s="87" t="s">
        <v>258</v>
      </c>
      <c r="E31" s="80">
        <v>6</v>
      </c>
      <c r="F31" s="80" t="s">
        <v>266</v>
      </c>
      <c r="G31" s="81">
        <v>8241</v>
      </c>
      <c r="H31" s="89">
        <f t="shared" si="0"/>
        <v>49446</v>
      </c>
      <c r="I31" s="79" t="s">
        <v>17</v>
      </c>
      <c r="J31" s="61" t="s">
        <v>221</v>
      </c>
    </row>
    <row r="32" spans="1:10" s="10" customFormat="1" ht="44.25" customHeight="1" x14ac:dyDescent="0.25">
      <c r="A32" s="21">
        <v>22</v>
      </c>
      <c r="B32" s="1" t="s">
        <v>249</v>
      </c>
      <c r="C32" s="53" t="s">
        <v>138</v>
      </c>
      <c r="D32" s="87" t="s">
        <v>259</v>
      </c>
      <c r="E32" s="80">
        <v>6</v>
      </c>
      <c r="F32" s="80" t="s">
        <v>266</v>
      </c>
      <c r="G32" s="81">
        <v>3750</v>
      </c>
      <c r="H32" s="89">
        <f t="shared" si="0"/>
        <v>22500</v>
      </c>
      <c r="I32" s="79" t="s">
        <v>17</v>
      </c>
      <c r="J32" s="61" t="s">
        <v>221</v>
      </c>
    </row>
    <row r="33" spans="1:12" s="10" customFormat="1" ht="44.25" customHeight="1" x14ac:dyDescent="0.25">
      <c r="A33" s="1">
        <v>23</v>
      </c>
      <c r="B33" s="1" t="s">
        <v>250</v>
      </c>
      <c r="C33" s="53" t="s">
        <v>138</v>
      </c>
      <c r="D33" s="87" t="s">
        <v>260</v>
      </c>
      <c r="E33" s="80">
        <v>25</v>
      </c>
      <c r="F33" s="80" t="s">
        <v>266</v>
      </c>
      <c r="G33" s="81">
        <v>2098</v>
      </c>
      <c r="H33" s="89">
        <f t="shared" si="0"/>
        <v>52450</v>
      </c>
      <c r="I33" s="79" t="s">
        <v>17</v>
      </c>
      <c r="J33" s="61" t="s">
        <v>221</v>
      </c>
    </row>
    <row r="34" spans="1:12" s="10" customFormat="1" ht="44.25" customHeight="1" x14ac:dyDescent="0.25">
      <c r="A34" s="21">
        <v>24</v>
      </c>
      <c r="B34" s="1" t="s">
        <v>251</v>
      </c>
      <c r="C34" s="53" t="s">
        <v>138</v>
      </c>
      <c r="D34" s="87" t="s">
        <v>261</v>
      </c>
      <c r="E34" s="80">
        <v>6</v>
      </c>
      <c r="F34" s="80" t="s">
        <v>202</v>
      </c>
      <c r="G34" s="81">
        <v>10616</v>
      </c>
      <c r="H34" s="89">
        <f t="shared" si="0"/>
        <v>63696</v>
      </c>
      <c r="I34" s="79" t="s">
        <v>17</v>
      </c>
      <c r="J34" s="61" t="s">
        <v>221</v>
      </c>
    </row>
    <row r="35" spans="1:12" s="10" customFormat="1" ht="44.25" customHeight="1" x14ac:dyDescent="0.25">
      <c r="A35" s="1">
        <v>25</v>
      </c>
      <c r="B35" s="1" t="s">
        <v>252</v>
      </c>
      <c r="C35" s="53" t="s">
        <v>138</v>
      </c>
      <c r="D35" s="87" t="s">
        <v>262</v>
      </c>
      <c r="E35" s="80">
        <v>3</v>
      </c>
      <c r="F35" s="88" t="s">
        <v>202</v>
      </c>
      <c r="G35" s="81">
        <v>5804</v>
      </c>
      <c r="H35" s="89">
        <f t="shared" si="0"/>
        <v>17412</v>
      </c>
      <c r="I35" s="79" t="s">
        <v>17</v>
      </c>
      <c r="J35" s="61" t="s">
        <v>221</v>
      </c>
    </row>
    <row r="36" spans="1:12" s="10" customFormat="1" ht="44.25" customHeight="1" x14ac:dyDescent="0.25">
      <c r="A36" s="21">
        <v>26</v>
      </c>
      <c r="B36" s="1" t="s">
        <v>253</v>
      </c>
      <c r="C36" s="53" t="s">
        <v>138</v>
      </c>
      <c r="D36" s="87" t="s">
        <v>263</v>
      </c>
      <c r="E36" s="80">
        <v>4</v>
      </c>
      <c r="F36" s="80" t="s">
        <v>202</v>
      </c>
      <c r="G36" s="81">
        <v>4147</v>
      </c>
      <c r="H36" s="89">
        <f t="shared" si="0"/>
        <v>16588</v>
      </c>
      <c r="I36" s="79" t="s">
        <v>17</v>
      </c>
      <c r="J36" s="61" t="s">
        <v>221</v>
      </c>
    </row>
    <row r="37" spans="1:12" s="10" customFormat="1" ht="44.25" customHeight="1" x14ac:dyDescent="0.25">
      <c r="A37" s="1">
        <v>27</v>
      </c>
      <c r="B37" s="1" t="s">
        <v>254</v>
      </c>
      <c r="C37" s="53" t="s">
        <v>138</v>
      </c>
      <c r="D37" s="87" t="s">
        <v>264</v>
      </c>
      <c r="E37" s="80">
        <v>3</v>
      </c>
      <c r="F37" s="80" t="s">
        <v>202</v>
      </c>
      <c r="G37" s="81">
        <v>1605</v>
      </c>
      <c r="H37" s="89">
        <f t="shared" si="0"/>
        <v>4815</v>
      </c>
      <c r="I37" s="79" t="s">
        <v>17</v>
      </c>
      <c r="J37" s="61" t="s">
        <v>221</v>
      </c>
    </row>
    <row r="38" spans="1:12" s="10" customFormat="1" ht="44.25" customHeight="1" x14ac:dyDescent="0.25">
      <c r="A38" s="21">
        <v>28</v>
      </c>
      <c r="B38" s="1" t="s">
        <v>255</v>
      </c>
      <c r="C38" s="53" t="s">
        <v>138</v>
      </c>
      <c r="D38" s="87" t="s">
        <v>265</v>
      </c>
      <c r="E38" s="80">
        <v>3</v>
      </c>
      <c r="F38" s="80" t="s">
        <v>34</v>
      </c>
      <c r="G38" s="81">
        <v>11994</v>
      </c>
      <c r="H38" s="89">
        <f t="shared" si="0"/>
        <v>35982</v>
      </c>
      <c r="I38" s="79" t="s">
        <v>17</v>
      </c>
      <c r="J38" s="61" t="s">
        <v>221</v>
      </c>
    </row>
    <row r="39" spans="1:12" s="47" customFormat="1" ht="44.25" customHeight="1" x14ac:dyDescent="0.25">
      <c r="A39" s="36">
        <v>29</v>
      </c>
      <c r="B39" s="62" t="s">
        <v>272</v>
      </c>
      <c r="C39" s="53" t="s">
        <v>138</v>
      </c>
      <c r="D39" s="62" t="s">
        <v>275</v>
      </c>
      <c r="E39" s="62">
        <v>1</v>
      </c>
      <c r="F39" s="62" t="s">
        <v>59</v>
      </c>
      <c r="G39" s="81">
        <v>289416.07</v>
      </c>
      <c r="H39" s="89">
        <f t="shared" si="0"/>
        <v>289416.07</v>
      </c>
      <c r="I39" s="90" t="s">
        <v>17</v>
      </c>
      <c r="J39" s="62" t="s">
        <v>271</v>
      </c>
    </row>
    <row r="40" spans="1:12" s="47" customFormat="1" ht="44.25" customHeight="1" x14ac:dyDescent="0.25">
      <c r="A40" s="91">
        <v>30</v>
      </c>
      <c r="B40" s="62" t="s">
        <v>273</v>
      </c>
      <c r="C40" s="53" t="s">
        <v>138</v>
      </c>
      <c r="D40" s="62" t="s">
        <v>276</v>
      </c>
      <c r="E40" s="62">
        <v>1</v>
      </c>
      <c r="F40" s="62" t="s">
        <v>59</v>
      </c>
      <c r="G40" s="81">
        <v>1526785.71</v>
      </c>
      <c r="H40" s="89">
        <f t="shared" si="0"/>
        <v>1526785.71</v>
      </c>
      <c r="I40" s="90" t="s">
        <v>17</v>
      </c>
      <c r="J40" s="62" t="s">
        <v>271</v>
      </c>
    </row>
    <row r="41" spans="1:12" s="47" customFormat="1" ht="44.25" customHeight="1" x14ac:dyDescent="0.25">
      <c r="A41" s="36">
        <v>31</v>
      </c>
      <c r="B41" s="62" t="s">
        <v>274</v>
      </c>
      <c r="C41" s="53" t="s">
        <v>138</v>
      </c>
      <c r="D41" s="62" t="s">
        <v>277</v>
      </c>
      <c r="E41" s="62">
        <v>1</v>
      </c>
      <c r="F41" s="62" t="s">
        <v>59</v>
      </c>
      <c r="G41" s="81">
        <v>413392.86</v>
      </c>
      <c r="H41" s="89">
        <f t="shared" si="0"/>
        <v>413392.86</v>
      </c>
      <c r="I41" s="90" t="s">
        <v>17</v>
      </c>
      <c r="J41" s="62" t="s">
        <v>271</v>
      </c>
    </row>
    <row r="42" spans="1:12" s="47" customFormat="1" ht="44.25" customHeight="1" x14ac:dyDescent="0.25">
      <c r="A42" s="91">
        <v>32</v>
      </c>
      <c r="B42" s="62" t="s">
        <v>278</v>
      </c>
      <c r="C42" s="53" t="s">
        <v>138</v>
      </c>
      <c r="D42" s="62" t="s">
        <v>281</v>
      </c>
      <c r="E42" s="62">
        <v>1</v>
      </c>
      <c r="F42" s="62" t="s">
        <v>34</v>
      </c>
      <c r="G42" s="81">
        <v>338552.68</v>
      </c>
      <c r="H42" s="89">
        <f t="shared" si="0"/>
        <v>338552.68</v>
      </c>
      <c r="I42" s="90" t="s">
        <v>17</v>
      </c>
      <c r="J42" s="62" t="s">
        <v>271</v>
      </c>
    </row>
    <row r="43" spans="1:12" s="47" customFormat="1" ht="44.25" customHeight="1" x14ac:dyDescent="0.25">
      <c r="A43" s="36">
        <v>33</v>
      </c>
      <c r="B43" s="62" t="s">
        <v>279</v>
      </c>
      <c r="C43" s="53" t="s">
        <v>138</v>
      </c>
      <c r="D43" s="62" t="s">
        <v>282</v>
      </c>
      <c r="E43" s="62">
        <v>1</v>
      </c>
      <c r="F43" s="62" t="s">
        <v>34</v>
      </c>
      <c r="G43" s="81">
        <v>922825</v>
      </c>
      <c r="H43" s="89">
        <f t="shared" si="0"/>
        <v>922825</v>
      </c>
      <c r="I43" s="90" t="s">
        <v>17</v>
      </c>
      <c r="J43" s="62" t="s">
        <v>271</v>
      </c>
    </row>
    <row r="44" spans="1:12" s="47" customFormat="1" ht="44.25" customHeight="1" x14ac:dyDescent="0.25">
      <c r="A44" s="91">
        <v>34</v>
      </c>
      <c r="B44" s="62" t="s">
        <v>280</v>
      </c>
      <c r="C44" s="53" t="s">
        <v>138</v>
      </c>
      <c r="D44" s="62" t="s">
        <v>283</v>
      </c>
      <c r="E44" s="62">
        <v>1</v>
      </c>
      <c r="F44" s="62" t="s">
        <v>34</v>
      </c>
      <c r="G44" s="81">
        <v>705669.65</v>
      </c>
      <c r="H44" s="89">
        <f t="shared" si="0"/>
        <v>705669.65</v>
      </c>
      <c r="I44" s="90" t="s">
        <v>17</v>
      </c>
      <c r="J44" s="62" t="s">
        <v>271</v>
      </c>
      <c r="L44" s="97"/>
    </row>
    <row r="45" spans="1:12" s="47" customFormat="1" ht="44.25" customHeight="1" x14ac:dyDescent="0.25">
      <c r="A45" s="36">
        <v>35</v>
      </c>
      <c r="B45" s="62" t="s">
        <v>213</v>
      </c>
      <c r="C45" s="53" t="s">
        <v>138</v>
      </c>
      <c r="D45" s="62" t="s">
        <v>284</v>
      </c>
      <c r="E45" s="62">
        <v>1</v>
      </c>
      <c r="F45" s="62" t="s">
        <v>34</v>
      </c>
      <c r="G45" s="81">
        <v>395681.25</v>
      </c>
      <c r="H45" s="89">
        <f t="shared" si="0"/>
        <v>395681.25</v>
      </c>
      <c r="I45" s="90" t="s">
        <v>17</v>
      </c>
      <c r="J45" s="62" t="s">
        <v>271</v>
      </c>
    </row>
    <row r="46" spans="1:12" s="47" customFormat="1" ht="44.25" customHeight="1" x14ac:dyDescent="0.25">
      <c r="A46" s="91">
        <v>36</v>
      </c>
      <c r="B46" s="95" t="s">
        <v>287</v>
      </c>
      <c r="C46" s="96" t="s">
        <v>288</v>
      </c>
      <c r="D46" s="95" t="s">
        <v>289</v>
      </c>
      <c r="E46" s="95">
        <v>1</v>
      </c>
      <c r="F46" s="95" t="s">
        <v>34</v>
      </c>
      <c r="G46" s="81">
        <v>120357142.86</v>
      </c>
      <c r="H46" s="89">
        <f t="shared" si="0"/>
        <v>120357142.86</v>
      </c>
      <c r="I46" s="90" t="s">
        <v>17</v>
      </c>
      <c r="J46" s="62" t="s">
        <v>271</v>
      </c>
    </row>
    <row r="47" spans="1:12" s="47" customFormat="1" ht="44.25" customHeight="1" x14ac:dyDescent="0.25">
      <c r="A47" s="36">
        <v>37</v>
      </c>
      <c r="B47" s="67" t="s">
        <v>290</v>
      </c>
      <c r="C47" s="53" t="s">
        <v>138</v>
      </c>
      <c r="D47" s="62" t="s">
        <v>291</v>
      </c>
      <c r="E47" s="62">
        <v>5</v>
      </c>
      <c r="F47" s="95" t="s">
        <v>34</v>
      </c>
      <c r="G47" s="81">
        <v>892857</v>
      </c>
      <c r="H47" s="89">
        <f t="shared" si="0"/>
        <v>4464285</v>
      </c>
      <c r="I47" s="90" t="s">
        <v>17</v>
      </c>
      <c r="J47" s="62" t="s">
        <v>271</v>
      </c>
    </row>
    <row r="48" spans="1:12" s="47" customFormat="1" ht="44.25" customHeight="1" x14ac:dyDescent="0.25">
      <c r="A48" s="91">
        <v>38</v>
      </c>
      <c r="B48" s="62" t="s">
        <v>292</v>
      </c>
      <c r="C48" s="53" t="s">
        <v>138</v>
      </c>
      <c r="D48" s="62" t="s">
        <v>293</v>
      </c>
      <c r="E48" s="62">
        <v>1</v>
      </c>
      <c r="F48" s="62" t="s">
        <v>34</v>
      </c>
      <c r="G48" s="81">
        <v>208665.18</v>
      </c>
      <c r="H48" s="89">
        <f t="shared" si="0"/>
        <v>208665.18</v>
      </c>
      <c r="I48" s="90" t="s">
        <v>17</v>
      </c>
      <c r="J48" s="62" t="s">
        <v>271</v>
      </c>
    </row>
    <row r="49" spans="1:10" s="47" customFormat="1" ht="44.25" customHeight="1" x14ac:dyDescent="0.25">
      <c r="A49" s="91">
        <v>39</v>
      </c>
      <c r="B49" s="62" t="s">
        <v>297</v>
      </c>
      <c r="C49" s="53" t="s">
        <v>138</v>
      </c>
      <c r="D49" s="62" t="s">
        <v>301</v>
      </c>
      <c r="E49" s="62">
        <v>1</v>
      </c>
      <c r="F49" s="62" t="s">
        <v>34</v>
      </c>
      <c r="G49" s="81">
        <v>203526.79</v>
      </c>
      <c r="H49" s="89">
        <f t="shared" si="0"/>
        <v>203526.79</v>
      </c>
      <c r="I49" s="90" t="s">
        <v>17</v>
      </c>
      <c r="J49" s="62" t="s">
        <v>271</v>
      </c>
    </row>
    <row r="50" spans="1:10" s="47" customFormat="1" ht="44.25" customHeight="1" x14ac:dyDescent="0.25">
      <c r="A50" s="36">
        <v>40</v>
      </c>
      <c r="B50" s="62" t="s">
        <v>298</v>
      </c>
      <c r="C50" s="53" t="s">
        <v>138</v>
      </c>
      <c r="D50" s="62" t="s">
        <v>302</v>
      </c>
      <c r="E50" s="62">
        <v>1</v>
      </c>
      <c r="F50" s="62" t="s">
        <v>34</v>
      </c>
      <c r="G50" s="81">
        <v>59285.72</v>
      </c>
      <c r="H50" s="89">
        <f t="shared" si="0"/>
        <v>59285.72</v>
      </c>
      <c r="I50" s="90" t="s">
        <v>17</v>
      </c>
      <c r="J50" s="62" t="s">
        <v>271</v>
      </c>
    </row>
    <row r="51" spans="1:10" s="47" customFormat="1" ht="44.25" customHeight="1" x14ac:dyDescent="0.25">
      <c r="A51" s="91">
        <v>41</v>
      </c>
      <c r="B51" s="62" t="s">
        <v>299</v>
      </c>
      <c r="C51" s="53" t="s">
        <v>138</v>
      </c>
      <c r="D51" s="62" t="s">
        <v>303</v>
      </c>
      <c r="E51" s="62">
        <v>1</v>
      </c>
      <c r="F51" s="62" t="s">
        <v>59</v>
      </c>
      <c r="G51" s="81">
        <v>38928.58</v>
      </c>
      <c r="H51" s="89">
        <f t="shared" si="0"/>
        <v>38928.58</v>
      </c>
      <c r="I51" s="90" t="s">
        <v>17</v>
      </c>
      <c r="J51" s="62" t="s">
        <v>271</v>
      </c>
    </row>
    <row r="52" spans="1:10" s="47" customFormat="1" ht="44.25" customHeight="1" x14ac:dyDescent="0.25">
      <c r="A52" s="91">
        <v>42</v>
      </c>
      <c r="B52" s="62" t="s">
        <v>300</v>
      </c>
      <c r="C52" s="53" t="s">
        <v>138</v>
      </c>
      <c r="D52" s="62" t="s">
        <v>304</v>
      </c>
      <c r="E52" s="62">
        <v>3</v>
      </c>
      <c r="F52" s="62" t="s">
        <v>59</v>
      </c>
      <c r="G52" s="81">
        <v>54464.28</v>
      </c>
      <c r="H52" s="89">
        <f t="shared" si="0"/>
        <v>163392.84</v>
      </c>
      <c r="I52" s="90" t="s">
        <v>17</v>
      </c>
      <c r="J52" s="62" t="s">
        <v>271</v>
      </c>
    </row>
    <row r="53" spans="1:10" s="47" customFormat="1" ht="44.25" customHeight="1" x14ac:dyDescent="0.25">
      <c r="A53" s="91">
        <v>43</v>
      </c>
      <c r="B53" s="61" t="s">
        <v>320</v>
      </c>
      <c r="C53" s="53" t="s">
        <v>138</v>
      </c>
      <c r="D53" s="100" t="s">
        <v>323</v>
      </c>
      <c r="E53" s="100">
        <v>4</v>
      </c>
      <c r="F53" s="100" t="s">
        <v>59</v>
      </c>
      <c r="G53" s="81">
        <v>9416.07</v>
      </c>
      <c r="H53" s="89">
        <f t="shared" si="0"/>
        <v>37664.28</v>
      </c>
      <c r="I53" s="90" t="s">
        <v>17</v>
      </c>
      <c r="J53" s="100" t="s">
        <v>328</v>
      </c>
    </row>
    <row r="54" spans="1:10" s="47" customFormat="1" ht="44.25" customHeight="1" x14ac:dyDescent="0.25">
      <c r="A54" s="91">
        <v>44</v>
      </c>
      <c r="B54" s="61" t="s">
        <v>321</v>
      </c>
      <c r="C54" s="53" t="s">
        <v>138</v>
      </c>
      <c r="D54" s="100" t="s">
        <v>324</v>
      </c>
      <c r="E54" s="100">
        <v>4</v>
      </c>
      <c r="F54" s="100" t="s">
        <v>59</v>
      </c>
      <c r="G54" s="81">
        <v>16397.32</v>
      </c>
      <c r="H54" s="89">
        <f t="shared" si="0"/>
        <v>65589.279999999999</v>
      </c>
      <c r="I54" s="90" t="s">
        <v>17</v>
      </c>
      <c r="J54" s="100" t="s">
        <v>328</v>
      </c>
    </row>
    <row r="55" spans="1:10" s="47" customFormat="1" ht="44.25" customHeight="1" x14ac:dyDescent="0.25">
      <c r="A55" s="91">
        <v>45</v>
      </c>
      <c r="B55" s="61" t="s">
        <v>322</v>
      </c>
      <c r="C55" s="53" t="s">
        <v>138</v>
      </c>
      <c r="D55" s="100" t="s">
        <v>325</v>
      </c>
      <c r="E55" s="100">
        <v>4</v>
      </c>
      <c r="F55" s="100" t="s">
        <v>59</v>
      </c>
      <c r="G55" s="81">
        <v>61629.46</v>
      </c>
      <c r="H55" s="89">
        <f t="shared" si="0"/>
        <v>246517.84</v>
      </c>
      <c r="I55" s="90" t="s">
        <v>17</v>
      </c>
      <c r="J55" s="100" t="s">
        <v>328</v>
      </c>
    </row>
    <row r="56" spans="1:10" s="134" customFormat="1" ht="44.25" customHeight="1" x14ac:dyDescent="0.25">
      <c r="A56" s="108">
        <v>46</v>
      </c>
      <c r="B56" s="128" t="s">
        <v>342</v>
      </c>
      <c r="C56" s="129" t="s">
        <v>138</v>
      </c>
      <c r="D56" s="130" t="s">
        <v>343</v>
      </c>
      <c r="E56" s="130">
        <v>1</v>
      </c>
      <c r="F56" s="130" t="s">
        <v>34</v>
      </c>
      <c r="G56" s="131">
        <v>8794642.8599999994</v>
      </c>
      <c r="H56" s="132">
        <f t="shared" si="0"/>
        <v>8794642.8599999994</v>
      </c>
      <c r="I56" s="133" t="s">
        <v>17</v>
      </c>
      <c r="J56" s="130" t="s">
        <v>344</v>
      </c>
    </row>
    <row r="57" spans="1:10" s="134" customFormat="1" ht="44.25" customHeight="1" x14ac:dyDescent="0.25">
      <c r="A57" s="108">
        <v>47</v>
      </c>
      <c r="B57" s="128" t="s">
        <v>345</v>
      </c>
      <c r="C57" s="129" t="s">
        <v>138</v>
      </c>
      <c r="D57" s="130" t="s">
        <v>346</v>
      </c>
      <c r="E57" s="130">
        <v>1</v>
      </c>
      <c r="F57" s="130" t="s">
        <v>59</v>
      </c>
      <c r="G57" s="131">
        <v>3095535.71</v>
      </c>
      <c r="H57" s="132">
        <f t="shared" si="0"/>
        <v>3095535.71</v>
      </c>
      <c r="I57" s="133" t="s">
        <v>17</v>
      </c>
      <c r="J57" s="130" t="s">
        <v>344</v>
      </c>
    </row>
    <row r="58" spans="1:10" s="134" customFormat="1" ht="44.25" customHeight="1" x14ac:dyDescent="0.25">
      <c r="A58" s="108">
        <v>48</v>
      </c>
      <c r="B58" s="128" t="s">
        <v>347</v>
      </c>
      <c r="C58" s="129" t="s">
        <v>138</v>
      </c>
      <c r="D58" s="130" t="s">
        <v>348</v>
      </c>
      <c r="E58" s="130">
        <v>1</v>
      </c>
      <c r="F58" s="130" t="s">
        <v>59</v>
      </c>
      <c r="G58" s="131">
        <v>187500</v>
      </c>
      <c r="H58" s="132">
        <f t="shared" si="0"/>
        <v>187500</v>
      </c>
      <c r="I58" s="133" t="s">
        <v>17</v>
      </c>
      <c r="J58" s="130" t="s">
        <v>344</v>
      </c>
    </row>
    <row r="59" spans="1:10" s="134" customFormat="1" ht="44.25" customHeight="1" x14ac:dyDescent="0.25">
      <c r="A59" s="108">
        <v>49</v>
      </c>
      <c r="B59" s="128" t="s">
        <v>349</v>
      </c>
      <c r="C59" s="129" t="s">
        <v>138</v>
      </c>
      <c r="D59" s="130" t="s">
        <v>350</v>
      </c>
      <c r="E59" s="130">
        <v>1</v>
      </c>
      <c r="F59" s="130" t="s">
        <v>59</v>
      </c>
      <c r="G59" s="131">
        <v>139285.71</v>
      </c>
      <c r="H59" s="132">
        <f t="shared" si="0"/>
        <v>139285.71</v>
      </c>
      <c r="I59" s="133" t="s">
        <v>17</v>
      </c>
      <c r="J59" s="130" t="s">
        <v>344</v>
      </c>
    </row>
    <row r="60" spans="1:10" s="134" customFormat="1" ht="44.25" customHeight="1" x14ac:dyDescent="0.25">
      <c r="A60" s="108">
        <v>50</v>
      </c>
      <c r="B60" s="128" t="s">
        <v>351</v>
      </c>
      <c r="C60" s="129" t="s">
        <v>138</v>
      </c>
      <c r="D60" s="130" t="s">
        <v>352</v>
      </c>
      <c r="E60" s="130">
        <v>1</v>
      </c>
      <c r="F60" s="130" t="s">
        <v>59</v>
      </c>
      <c r="G60" s="131">
        <v>1071428.57</v>
      </c>
      <c r="H60" s="132">
        <f t="shared" si="0"/>
        <v>1071428.57</v>
      </c>
      <c r="I60" s="133" t="s">
        <v>17</v>
      </c>
      <c r="J60" s="130" t="s">
        <v>344</v>
      </c>
    </row>
    <row r="61" spans="1:10" s="134" customFormat="1" ht="44.25" customHeight="1" x14ac:dyDescent="0.25">
      <c r="A61" s="108">
        <v>51</v>
      </c>
      <c r="B61" s="128" t="s">
        <v>353</v>
      </c>
      <c r="C61" s="129" t="s">
        <v>138</v>
      </c>
      <c r="D61" s="130" t="s">
        <v>354</v>
      </c>
      <c r="E61" s="130">
        <v>1</v>
      </c>
      <c r="F61" s="130" t="s">
        <v>59</v>
      </c>
      <c r="G61" s="131">
        <v>1071428.57</v>
      </c>
      <c r="H61" s="132">
        <f t="shared" si="0"/>
        <v>1071428.57</v>
      </c>
      <c r="I61" s="133" t="s">
        <v>17</v>
      </c>
      <c r="J61" s="130" t="s">
        <v>344</v>
      </c>
    </row>
    <row r="62" spans="1:10" s="134" customFormat="1" ht="44.25" customHeight="1" x14ac:dyDescent="0.25">
      <c r="A62" s="108">
        <v>52</v>
      </c>
      <c r="B62" s="128" t="s">
        <v>355</v>
      </c>
      <c r="C62" s="129" t="s">
        <v>138</v>
      </c>
      <c r="D62" s="130" t="s">
        <v>356</v>
      </c>
      <c r="E62" s="130">
        <v>1</v>
      </c>
      <c r="F62" s="130" t="s">
        <v>59</v>
      </c>
      <c r="G62" s="131">
        <v>723214.29</v>
      </c>
      <c r="H62" s="132">
        <f t="shared" si="0"/>
        <v>723214.29</v>
      </c>
      <c r="I62" s="133" t="s">
        <v>17</v>
      </c>
      <c r="J62" s="130" t="s">
        <v>344</v>
      </c>
    </row>
    <row r="63" spans="1:10" s="134" customFormat="1" ht="44.25" customHeight="1" x14ac:dyDescent="0.25">
      <c r="A63" s="108">
        <v>53</v>
      </c>
      <c r="B63" s="128" t="s">
        <v>357</v>
      </c>
      <c r="C63" s="129" t="s">
        <v>138</v>
      </c>
      <c r="D63" s="130" t="s">
        <v>358</v>
      </c>
      <c r="E63" s="130">
        <v>1</v>
      </c>
      <c r="F63" s="130" t="s">
        <v>59</v>
      </c>
      <c r="G63" s="131">
        <v>41250</v>
      </c>
      <c r="H63" s="132">
        <f t="shared" si="0"/>
        <v>41250</v>
      </c>
      <c r="I63" s="133" t="s">
        <v>17</v>
      </c>
      <c r="J63" s="130" t="s">
        <v>344</v>
      </c>
    </row>
    <row r="64" spans="1:10" s="134" customFormat="1" ht="44.25" customHeight="1" x14ac:dyDescent="0.25">
      <c r="A64" s="108">
        <v>54</v>
      </c>
      <c r="B64" s="128" t="s">
        <v>359</v>
      </c>
      <c r="C64" s="129" t="s">
        <v>138</v>
      </c>
      <c r="D64" s="130" t="s">
        <v>360</v>
      </c>
      <c r="E64" s="130">
        <v>1</v>
      </c>
      <c r="F64" s="130" t="s">
        <v>59</v>
      </c>
      <c r="G64" s="131">
        <v>177232.14</v>
      </c>
      <c r="H64" s="132">
        <f t="shared" si="0"/>
        <v>177232.14</v>
      </c>
      <c r="I64" s="133" t="s">
        <v>17</v>
      </c>
      <c r="J64" s="130" t="s">
        <v>344</v>
      </c>
    </row>
    <row r="65" spans="1:10" s="134" customFormat="1" ht="44.25" customHeight="1" x14ac:dyDescent="0.25">
      <c r="A65" s="108">
        <v>55</v>
      </c>
      <c r="B65" s="135" t="s">
        <v>361</v>
      </c>
      <c r="C65" s="129" t="s">
        <v>138</v>
      </c>
      <c r="D65" s="130" t="s">
        <v>362</v>
      </c>
      <c r="E65" s="130">
        <v>4</v>
      </c>
      <c r="F65" s="130" t="s">
        <v>59</v>
      </c>
      <c r="G65" s="131">
        <v>40260</v>
      </c>
      <c r="H65" s="132">
        <f t="shared" si="0"/>
        <v>161040</v>
      </c>
      <c r="I65" s="133" t="s">
        <v>17</v>
      </c>
      <c r="J65" s="130" t="s">
        <v>344</v>
      </c>
    </row>
    <row r="66" spans="1:10" ht="15" customHeight="1" x14ac:dyDescent="0.25">
      <c r="A66" s="121" t="s">
        <v>10</v>
      </c>
      <c r="B66" s="122"/>
      <c r="C66" s="18" t="s">
        <v>11</v>
      </c>
      <c r="D66" s="18" t="s">
        <v>11</v>
      </c>
      <c r="E66" s="18" t="s">
        <v>11</v>
      </c>
      <c r="F66" s="18"/>
      <c r="G66" s="14" t="s">
        <v>11</v>
      </c>
      <c r="H66" s="15">
        <f>SUM(H11:H65)</f>
        <v>168045315.91571429</v>
      </c>
      <c r="I66" s="18" t="s">
        <v>11</v>
      </c>
      <c r="J66" s="8"/>
    </row>
    <row r="67" spans="1:10" ht="15" customHeight="1" x14ac:dyDescent="0.25">
      <c r="A67" s="121" t="s">
        <v>12</v>
      </c>
      <c r="B67" s="123"/>
      <c r="C67" s="123"/>
      <c r="D67" s="123"/>
      <c r="E67" s="123"/>
      <c r="F67" s="123"/>
      <c r="G67" s="123"/>
      <c r="H67" s="123"/>
      <c r="I67" s="122"/>
      <c r="J67" s="8"/>
    </row>
    <row r="68" spans="1:10" ht="15" customHeight="1" x14ac:dyDescent="0.25">
      <c r="A68" s="121" t="s">
        <v>13</v>
      </c>
      <c r="B68" s="122"/>
      <c r="C68" s="1" t="s">
        <v>11</v>
      </c>
      <c r="D68" s="1" t="s">
        <v>11</v>
      </c>
      <c r="E68" s="1" t="s">
        <v>11</v>
      </c>
      <c r="F68" s="1"/>
      <c r="G68" s="16" t="s">
        <v>11</v>
      </c>
      <c r="H68" s="12">
        <v>0</v>
      </c>
      <c r="I68" s="1" t="s">
        <v>11</v>
      </c>
      <c r="J68" s="8"/>
    </row>
    <row r="69" spans="1:10" ht="15" customHeight="1" x14ac:dyDescent="0.25">
      <c r="A69" s="121" t="s">
        <v>14</v>
      </c>
      <c r="B69" s="123"/>
      <c r="C69" s="123"/>
      <c r="D69" s="123"/>
      <c r="E69" s="123"/>
      <c r="F69" s="123"/>
      <c r="G69" s="123"/>
      <c r="H69" s="123"/>
      <c r="I69" s="123"/>
      <c r="J69" s="122"/>
    </row>
    <row r="70" spans="1:10" s="9" customFormat="1" ht="30" x14ac:dyDescent="0.25">
      <c r="A70" s="38">
        <v>1</v>
      </c>
      <c r="B70" s="33" t="s">
        <v>26</v>
      </c>
      <c r="C70" s="53" t="s">
        <v>138</v>
      </c>
      <c r="D70" s="1" t="s">
        <v>29</v>
      </c>
      <c r="E70" s="27">
        <v>1</v>
      </c>
      <c r="F70" s="27" t="s">
        <v>24</v>
      </c>
      <c r="G70" s="28">
        <v>985000</v>
      </c>
      <c r="H70" s="29">
        <v>985000</v>
      </c>
      <c r="I70" s="30" t="s">
        <v>17</v>
      </c>
      <c r="J70" s="31" t="s">
        <v>28</v>
      </c>
    </row>
    <row r="71" spans="1:10" ht="15" customHeight="1" x14ac:dyDescent="0.25">
      <c r="A71" s="110" t="s">
        <v>15</v>
      </c>
      <c r="B71" s="111"/>
      <c r="C71" s="18" t="s">
        <v>11</v>
      </c>
      <c r="D71" s="18" t="s">
        <v>11</v>
      </c>
      <c r="E71" s="18" t="s">
        <v>11</v>
      </c>
      <c r="F71" s="18"/>
      <c r="G71" s="14" t="s">
        <v>11</v>
      </c>
      <c r="H71" s="15">
        <f>SUM(H70)</f>
        <v>985000</v>
      </c>
      <c r="I71" s="18" t="s">
        <v>11</v>
      </c>
      <c r="J71" s="8"/>
    </row>
    <row r="72" spans="1:10" s="10" customFormat="1" ht="15" customHeight="1" x14ac:dyDescent="0.25">
      <c r="A72" s="110" t="s">
        <v>20</v>
      </c>
      <c r="B72" s="111"/>
      <c r="C72" s="18" t="s">
        <v>11</v>
      </c>
      <c r="D72" s="18" t="s">
        <v>11</v>
      </c>
      <c r="E72" s="18" t="s">
        <v>11</v>
      </c>
      <c r="F72" s="18"/>
      <c r="G72" s="14" t="s">
        <v>11</v>
      </c>
      <c r="H72" s="15">
        <f>H71+H68+H66</f>
        <v>169030315.91571429</v>
      </c>
      <c r="I72" s="18" t="s">
        <v>11</v>
      </c>
      <c r="J72" s="8"/>
    </row>
    <row r="73" spans="1:10" s="10" customFormat="1" ht="15" customHeight="1" x14ac:dyDescent="0.25">
      <c r="A73" s="112" t="s">
        <v>134</v>
      </c>
      <c r="B73" s="113"/>
      <c r="C73" s="113"/>
      <c r="D73" s="113"/>
      <c r="E73" s="113"/>
      <c r="F73" s="113"/>
      <c r="G73" s="113"/>
      <c r="H73" s="113"/>
      <c r="I73" s="113"/>
      <c r="J73" s="114"/>
    </row>
    <row r="74" spans="1:10" s="10" customFormat="1" ht="14.25" x14ac:dyDescent="0.25">
      <c r="A74" s="115" t="s">
        <v>9</v>
      </c>
      <c r="B74" s="115"/>
      <c r="C74" s="115"/>
      <c r="D74" s="115"/>
      <c r="E74" s="115"/>
      <c r="F74" s="115"/>
      <c r="G74" s="115"/>
      <c r="H74" s="115"/>
      <c r="I74" s="115"/>
      <c r="J74" s="115"/>
    </row>
    <row r="75" spans="1:10" s="10" customFormat="1" ht="30" x14ac:dyDescent="0.25">
      <c r="A75" s="1">
        <v>1</v>
      </c>
      <c r="B75" s="1" t="s">
        <v>32</v>
      </c>
      <c r="C75" s="35" t="s">
        <v>23</v>
      </c>
      <c r="D75" s="36" t="s">
        <v>33</v>
      </c>
      <c r="E75" s="27">
        <v>1</v>
      </c>
      <c r="F75" s="37" t="s">
        <v>34</v>
      </c>
      <c r="G75" s="16">
        <v>1149777</v>
      </c>
      <c r="H75" s="16">
        <f>SUM(G75)</f>
        <v>1149777</v>
      </c>
      <c r="I75" s="27" t="s">
        <v>17</v>
      </c>
      <c r="J75" s="1" t="s">
        <v>35</v>
      </c>
    </row>
    <row r="76" spans="1:10" s="10" customFormat="1" ht="30" x14ac:dyDescent="0.25">
      <c r="A76" s="1">
        <v>2</v>
      </c>
      <c r="B76" s="1" t="s">
        <v>57</v>
      </c>
      <c r="C76" s="35" t="s">
        <v>23</v>
      </c>
      <c r="D76" s="36" t="s">
        <v>58</v>
      </c>
      <c r="E76" s="27">
        <v>1</v>
      </c>
      <c r="F76" s="37" t="s">
        <v>59</v>
      </c>
      <c r="G76" s="16">
        <v>31600</v>
      </c>
      <c r="H76" s="16">
        <v>31600</v>
      </c>
      <c r="I76" s="27" t="s">
        <v>60</v>
      </c>
      <c r="J76" s="1" t="s">
        <v>35</v>
      </c>
    </row>
    <row r="77" spans="1:10" s="10" customFormat="1" ht="30" x14ac:dyDescent="0.25">
      <c r="A77" s="1">
        <v>3</v>
      </c>
      <c r="B77" s="1" t="s">
        <v>61</v>
      </c>
      <c r="C77" s="35" t="s">
        <v>23</v>
      </c>
      <c r="D77" s="36" t="s">
        <v>97</v>
      </c>
      <c r="E77" s="27">
        <v>1</v>
      </c>
      <c r="F77" s="37" t="s">
        <v>59</v>
      </c>
      <c r="G77" s="16">
        <v>143136.18</v>
      </c>
      <c r="H77" s="16">
        <v>143136.18</v>
      </c>
      <c r="I77" s="27" t="s">
        <v>60</v>
      </c>
      <c r="J77" s="1" t="s">
        <v>35</v>
      </c>
    </row>
    <row r="78" spans="1:10" s="10" customFormat="1" ht="30" x14ac:dyDescent="0.25">
      <c r="A78" s="1">
        <v>4</v>
      </c>
      <c r="B78" s="1" t="s">
        <v>62</v>
      </c>
      <c r="C78" s="35" t="s">
        <v>23</v>
      </c>
      <c r="D78" s="36" t="s">
        <v>98</v>
      </c>
      <c r="E78" s="27">
        <v>4</v>
      </c>
      <c r="F78" s="37" t="s">
        <v>59</v>
      </c>
      <c r="G78" s="16">
        <v>7904.87</v>
      </c>
      <c r="H78" s="16">
        <v>31619.48</v>
      </c>
      <c r="I78" s="27" t="s">
        <v>60</v>
      </c>
      <c r="J78" s="1" t="s">
        <v>35</v>
      </c>
    </row>
    <row r="79" spans="1:10" s="10" customFormat="1" ht="30" x14ac:dyDescent="0.25">
      <c r="A79" s="1">
        <v>5</v>
      </c>
      <c r="B79" s="1" t="s">
        <v>63</v>
      </c>
      <c r="C79" s="35" t="s">
        <v>23</v>
      </c>
      <c r="D79" s="36" t="s">
        <v>99</v>
      </c>
      <c r="E79" s="27">
        <v>3</v>
      </c>
      <c r="F79" s="37" t="s">
        <v>59</v>
      </c>
      <c r="G79" s="16">
        <v>40446.32</v>
      </c>
      <c r="H79" s="16">
        <v>121338.96</v>
      </c>
      <c r="I79" s="27" t="s">
        <v>60</v>
      </c>
      <c r="J79" s="1" t="s">
        <v>35</v>
      </c>
    </row>
    <row r="80" spans="1:10" s="10" customFormat="1" ht="45" x14ac:dyDescent="0.25">
      <c r="A80" s="1">
        <v>6</v>
      </c>
      <c r="B80" s="1" t="s">
        <v>64</v>
      </c>
      <c r="C80" s="35" t="s">
        <v>23</v>
      </c>
      <c r="D80" s="36" t="s">
        <v>100</v>
      </c>
      <c r="E80" s="27">
        <v>1</v>
      </c>
      <c r="F80" s="37" t="s">
        <v>59</v>
      </c>
      <c r="G80" s="16">
        <v>135426.45000000001</v>
      </c>
      <c r="H80" s="16">
        <v>135426.45000000001</v>
      </c>
      <c r="I80" s="27" t="s">
        <v>60</v>
      </c>
      <c r="J80" s="1" t="s">
        <v>35</v>
      </c>
    </row>
    <row r="81" spans="1:12" s="10" customFormat="1" ht="30" x14ac:dyDescent="0.25">
      <c r="A81" s="1">
        <v>7</v>
      </c>
      <c r="B81" s="1" t="s">
        <v>65</v>
      </c>
      <c r="C81" s="35" t="s">
        <v>23</v>
      </c>
      <c r="D81" s="36" t="s">
        <v>66</v>
      </c>
      <c r="E81" s="27">
        <v>1</v>
      </c>
      <c r="F81" s="37" t="s">
        <v>59</v>
      </c>
      <c r="G81" s="16">
        <v>20313.21</v>
      </c>
      <c r="H81" s="16">
        <v>20313.21</v>
      </c>
      <c r="I81" s="27" t="s">
        <v>60</v>
      </c>
      <c r="J81" s="1" t="s">
        <v>35</v>
      </c>
    </row>
    <row r="82" spans="1:12" s="10" customFormat="1" ht="30" x14ac:dyDescent="0.25">
      <c r="A82" s="1">
        <v>8</v>
      </c>
      <c r="B82" s="1" t="s">
        <v>67</v>
      </c>
      <c r="C82" s="35" t="s">
        <v>23</v>
      </c>
      <c r="D82" s="36" t="s">
        <v>101</v>
      </c>
      <c r="E82" s="27">
        <v>2</v>
      </c>
      <c r="F82" s="37" t="s">
        <v>59</v>
      </c>
      <c r="G82" s="16">
        <v>130507.07</v>
      </c>
      <c r="H82" s="16">
        <v>261014.14</v>
      </c>
      <c r="I82" s="27" t="s">
        <v>60</v>
      </c>
      <c r="J82" s="1" t="s">
        <v>35</v>
      </c>
    </row>
    <row r="83" spans="1:12" s="10" customFormat="1" ht="30" x14ac:dyDescent="0.25">
      <c r="A83" s="1">
        <v>9</v>
      </c>
      <c r="B83" s="1" t="s">
        <v>68</v>
      </c>
      <c r="C83" s="35" t="s">
        <v>23</v>
      </c>
      <c r="D83" s="36" t="s">
        <v>69</v>
      </c>
      <c r="E83" s="27">
        <v>1</v>
      </c>
      <c r="F83" s="37" t="s">
        <v>59</v>
      </c>
      <c r="G83" s="16">
        <v>3074.91</v>
      </c>
      <c r="H83" s="16">
        <v>3074.91</v>
      </c>
      <c r="I83" s="27" t="s">
        <v>60</v>
      </c>
      <c r="J83" s="1" t="s">
        <v>35</v>
      </c>
      <c r="L83" s="10" t="s">
        <v>70</v>
      </c>
    </row>
    <row r="84" spans="1:12" s="10" customFormat="1" ht="30" x14ac:dyDescent="0.25">
      <c r="A84" s="1">
        <v>10</v>
      </c>
      <c r="B84" s="1" t="s">
        <v>71</v>
      </c>
      <c r="C84" s="35" t="s">
        <v>23</v>
      </c>
      <c r="D84" s="36" t="s">
        <v>102</v>
      </c>
      <c r="E84" s="27">
        <v>3</v>
      </c>
      <c r="F84" s="37" t="s">
        <v>59</v>
      </c>
      <c r="G84" s="16">
        <v>4666</v>
      </c>
      <c r="H84" s="16">
        <v>13998</v>
      </c>
      <c r="I84" s="27" t="s">
        <v>60</v>
      </c>
      <c r="J84" s="1" t="s">
        <v>35</v>
      </c>
    </row>
    <row r="85" spans="1:12" s="10" customFormat="1" ht="30" x14ac:dyDescent="0.25">
      <c r="A85" s="1">
        <v>11</v>
      </c>
      <c r="B85" s="1" t="s">
        <v>72</v>
      </c>
      <c r="C85" s="35" t="s">
        <v>23</v>
      </c>
      <c r="D85" s="36" t="s">
        <v>103</v>
      </c>
      <c r="E85" s="27">
        <v>1</v>
      </c>
      <c r="F85" s="37" t="s">
        <v>59</v>
      </c>
      <c r="G85" s="16">
        <v>9722.16</v>
      </c>
      <c r="H85" s="16">
        <v>9722.16</v>
      </c>
      <c r="I85" s="27" t="s">
        <v>60</v>
      </c>
      <c r="J85" s="1" t="s">
        <v>35</v>
      </c>
    </row>
    <row r="86" spans="1:12" s="10" customFormat="1" ht="30" x14ac:dyDescent="0.25">
      <c r="A86" s="1">
        <v>12</v>
      </c>
      <c r="B86" s="1" t="s">
        <v>73</v>
      </c>
      <c r="C86" s="35" t="s">
        <v>23</v>
      </c>
      <c r="D86" s="36" t="s">
        <v>74</v>
      </c>
      <c r="E86" s="27">
        <v>1</v>
      </c>
      <c r="F86" s="37" t="s">
        <v>59</v>
      </c>
      <c r="G86" s="16">
        <v>2274.94</v>
      </c>
      <c r="H86" s="16">
        <v>2274.94</v>
      </c>
      <c r="I86" s="27" t="s">
        <v>60</v>
      </c>
      <c r="J86" s="1" t="s">
        <v>35</v>
      </c>
    </row>
    <row r="87" spans="1:12" s="10" customFormat="1" ht="30" x14ac:dyDescent="0.25">
      <c r="A87" s="1">
        <v>13</v>
      </c>
      <c r="B87" s="1" t="s">
        <v>75</v>
      </c>
      <c r="C87" s="35" t="s">
        <v>23</v>
      </c>
      <c r="D87" s="36" t="s">
        <v>104</v>
      </c>
      <c r="E87" s="27">
        <v>1</v>
      </c>
      <c r="F87" s="37" t="s">
        <v>59</v>
      </c>
      <c r="G87" s="16">
        <v>1783.63</v>
      </c>
      <c r="H87" s="16">
        <v>1783.63</v>
      </c>
      <c r="I87" s="27" t="s">
        <v>60</v>
      </c>
      <c r="J87" s="1" t="s">
        <v>35</v>
      </c>
    </row>
    <row r="88" spans="1:12" s="10" customFormat="1" ht="30" x14ac:dyDescent="0.25">
      <c r="A88" s="1">
        <v>14</v>
      </c>
      <c r="B88" s="1" t="s">
        <v>76</v>
      </c>
      <c r="C88" s="35" t="s">
        <v>23</v>
      </c>
      <c r="D88" s="36" t="s">
        <v>110</v>
      </c>
      <c r="E88" s="27">
        <v>1</v>
      </c>
      <c r="F88" s="37" t="s">
        <v>59</v>
      </c>
      <c r="G88" s="16">
        <v>23205.360000000001</v>
      </c>
      <c r="H88" s="16">
        <v>23205.360000000001</v>
      </c>
      <c r="I88" s="27" t="s">
        <v>60</v>
      </c>
      <c r="J88" s="1" t="s">
        <v>35</v>
      </c>
    </row>
    <row r="89" spans="1:12" s="10" customFormat="1" ht="30" x14ac:dyDescent="0.25">
      <c r="A89" s="1">
        <v>15</v>
      </c>
      <c r="B89" s="1" t="s">
        <v>77</v>
      </c>
      <c r="C89" s="35" t="s">
        <v>23</v>
      </c>
      <c r="D89" s="36" t="s">
        <v>111</v>
      </c>
      <c r="E89" s="27">
        <v>1</v>
      </c>
      <c r="F89" s="37" t="s">
        <v>59</v>
      </c>
      <c r="G89" s="16">
        <v>26696.43</v>
      </c>
      <c r="H89" s="16">
        <v>26696.43</v>
      </c>
      <c r="I89" s="27" t="s">
        <v>60</v>
      </c>
      <c r="J89" s="1" t="s">
        <v>35</v>
      </c>
    </row>
    <row r="90" spans="1:12" s="10" customFormat="1" ht="30" x14ac:dyDescent="0.25">
      <c r="A90" s="1">
        <v>16</v>
      </c>
      <c r="B90" s="1" t="s">
        <v>78</v>
      </c>
      <c r="C90" s="35" t="s">
        <v>23</v>
      </c>
      <c r="D90" s="36" t="s">
        <v>79</v>
      </c>
      <c r="E90" s="27">
        <v>4</v>
      </c>
      <c r="F90" s="37" t="s">
        <v>59</v>
      </c>
      <c r="G90" s="16">
        <v>30000</v>
      </c>
      <c r="H90" s="16">
        <v>120000</v>
      </c>
      <c r="I90" s="27" t="s">
        <v>60</v>
      </c>
      <c r="J90" s="1" t="s">
        <v>35</v>
      </c>
    </row>
    <row r="91" spans="1:12" s="10" customFormat="1" ht="30" x14ac:dyDescent="0.25">
      <c r="A91" s="1">
        <v>17</v>
      </c>
      <c r="B91" s="1" t="s">
        <v>80</v>
      </c>
      <c r="C91" s="35" t="s">
        <v>23</v>
      </c>
      <c r="D91" s="36" t="s">
        <v>105</v>
      </c>
      <c r="E91" s="27">
        <v>2</v>
      </c>
      <c r="F91" s="37" t="s">
        <v>59</v>
      </c>
      <c r="G91" s="16">
        <v>5500</v>
      </c>
      <c r="H91" s="16">
        <v>11000</v>
      </c>
      <c r="I91" s="27" t="s">
        <v>60</v>
      </c>
      <c r="J91" s="1" t="s">
        <v>35</v>
      </c>
    </row>
    <row r="92" spans="1:12" s="10" customFormat="1" ht="24.75" customHeight="1" x14ac:dyDescent="0.25">
      <c r="A92" s="1">
        <v>18</v>
      </c>
      <c r="B92" s="1" t="s">
        <v>81</v>
      </c>
      <c r="C92" s="35" t="s">
        <v>23</v>
      </c>
      <c r="D92" s="36" t="s">
        <v>112</v>
      </c>
      <c r="E92" s="27">
        <v>1</v>
      </c>
      <c r="F92" s="37" t="s">
        <v>59</v>
      </c>
      <c r="G92" s="16">
        <v>128571.43</v>
      </c>
      <c r="H92" s="16">
        <v>128571.43</v>
      </c>
      <c r="I92" s="27" t="s">
        <v>60</v>
      </c>
      <c r="J92" s="1" t="s">
        <v>35</v>
      </c>
    </row>
    <row r="93" spans="1:12" s="10" customFormat="1" ht="30" x14ac:dyDescent="0.25">
      <c r="A93" s="1">
        <v>19</v>
      </c>
      <c r="B93" s="1" t="s">
        <v>82</v>
      </c>
      <c r="C93" s="35" t="s">
        <v>23</v>
      </c>
      <c r="D93" s="36" t="s">
        <v>83</v>
      </c>
      <c r="E93" s="27">
        <v>1</v>
      </c>
      <c r="F93" s="37" t="s">
        <v>59</v>
      </c>
      <c r="G93" s="16">
        <v>13900</v>
      </c>
      <c r="H93" s="16">
        <v>13900</v>
      </c>
      <c r="I93" s="27" t="s">
        <v>60</v>
      </c>
      <c r="J93" s="1" t="s">
        <v>35</v>
      </c>
    </row>
    <row r="94" spans="1:12" s="10" customFormat="1" ht="45" x14ac:dyDescent="0.25">
      <c r="A94" s="1">
        <v>20</v>
      </c>
      <c r="B94" s="1" t="s">
        <v>84</v>
      </c>
      <c r="C94" s="35" t="s">
        <v>23</v>
      </c>
      <c r="D94" s="36" t="s">
        <v>106</v>
      </c>
      <c r="E94" s="27">
        <v>1</v>
      </c>
      <c r="F94" s="37" t="s">
        <v>59</v>
      </c>
      <c r="G94" s="16">
        <v>24397.32</v>
      </c>
      <c r="H94" s="16">
        <v>24397.32</v>
      </c>
      <c r="I94" s="27" t="s">
        <v>60</v>
      </c>
      <c r="J94" s="1" t="s">
        <v>35</v>
      </c>
    </row>
    <row r="95" spans="1:12" s="10" customFormat="1" ht="60" x14ac:dyDescent="0.25">
      <c r="A95" s="1">
        <v>21</v>
      </c>
      <c r="B95" s="1" t="s">
        <v>85</v>
      </c>
      <c r="C95" s="35" t="s">
        <v>23</v>
      </c>
      <c r="D95" s="36" t="s">
        <v>107</v>
      </c>
      <c r="E95" s="27">
        <v>1</v>
      </c>
      <c r="F95" s="37" t="s">
        <v>59</v>
      </c>
      <c r="G95" s="16">
        <v>186607.13</v>
      </c>
      <c r="H95" s="16">
        <v>186607.13</v>
      </c>
      <c r="I95" s="27" t="s">
        <v>60</v>
      </c>
      <c r="J95" s="1" t="s">
        <v>35</v>
      </c>
    </row>
    <row r="96" spans="1:12" s="10" customFormat="1" ht="30" x14ac:dyDescent="0.25">
      <c r="A96" s="1">
        <v>22</v>
      </c>
      <c r="B96" s="1" t="s">
        <v>86</v>
      </c>
      <c r="C96" s="35" t="s">
        <v>23</v>
      </c>
      <c r="D96" s="36" t="s">
        <v>113</v>
      </c>
      <c r="E96" s="27">
        <v>1</v>
      </c>
      <c r="F96" s="37" t="s">
        <v>59</v>
      </c>
      <c r="G96" s="16">
        <v>27076.87</v>
      </c>
      <c r="H96" s="16">
        <v>27076.87</v>
      </c>
      <c r="I96" s="27" t="s">
        <v>60</v>
      </c>
      <c r="J96" s="1" t="s">
        <v>35</v>
      </c>
    </row>
    <row r="97" spans="1:10" s="10" customFormat="1" ht="45" x14ac:dyDescent="0.25">
      <c r="A97" s="1">
        <v>23</v>
      </c>
      <c r="B97" s="1" t="s">
        <v>87</v>
      </c>
      <c r="C97" s="35" t="s">
        <v>23</v>
      </c>
      <c r="D97" s="36" t="s">
        <v>88</v>
      </c>
      <c r="E97" s="27">
        <v>2</v>
      </c>
      <c r="F97" s="37" t="s">
        <v>59</v>
      </c>
      <c r="G97" s="16">
        <v>71143.97</v>
      </c>
      <c r="H97" s="16">
        <v>142287.94</v>
      </c>
      <c r="I97" s="27" t="s">
        <v>60</v>
      </c>
      <c r="J97" s="1" t="s">
        <v>35</v>
      </c>
    </row>
    <row r="98" spans="1:10" s="10" customFormat="1" ht="45" x14ac:dyDescent="0.25">
      <c r="A98" s="1">
        <v>24</v>
      </c>
      <c r="B98" s="1" t="s">
        <v>89</v>
      </c>
      <c r="C98" s="35" t="s">
        <v>23</v>
      </c>
      <c r="D98" s="36" t="s">
        <v>108</v>
      </c>
      <c r="E98" s="27">
        <v>1</v>
      </c>
      <c r="F98" s="37" t="s">
        <v>59</v>
      </c>
      <c r="G98" s="16">
        <v>5169.6499999999996</v>
      </c>
      <c r="H98" s="16">
        <v>5169.6499999999996</v>
      </c>
      <c r="I98" s="27" t="s">
        <v>60</v>
      </c>
      <c r="J98" s="1" t="s">
        <v>35</v>
      </c>
    </row>
    <row r="99" spans="1:10" s="10" customFormat="1" ht="30" x14ac:dyDescent="0.25">
      <c r="A99" s="1">
        <v>25</v>
      </c>
      <c r="B99" s="1" t="s">
        <v>90</v>
      </c>
      <c r="C99" s="35" t="s">
        <v>23</v>
      </c>
      <c r="D99" s="36" t="s">
        <v>114</v>
      </c>
      <c r="E99" s="27">
        <v>1</v>
      </c>
      <c r="F99" s="37" t="s">
        <v>59</v>
      </c>
      <c r="G99" s="16">
        <v>1250</v>
      </c>
      <c r="H99" s="16">
        <v>1250</v>
      </c>
      <c r="I99" s="27" t="s">
        <v>60</v>
      </c>
      <c r="J99" s="1" t="s">
        <v>35</v>
      </c>
    </row>
    <row r="100" spans="1:10" s="10" customFormat="1" ht="30" x14ac:dyDescent="0.25">
      <c r="A100" s="1">
        <v>26</v>
      </c>
      <c r="B100" s="1" t="s">
        <v>91</v>
      </c>
      <c r="C100" s="35" t="s">
        <v>23</v>
      </c>
      <c r="D100" s="36" t="s">
        <v>92</v>
      </c>
      <c r="E100" s="27">
        <v>2</v>
      </c>
      <c r="F100" s="37" t="s">
        <v>59</v>
      </c>
      <c r="G100" s="16">
        <v>3348.22</v>
      </c>
      <c r="H100" s="16">
        <v>6696.43</v>
      </c>
      <c r="I100" s="27" t="s">
        <v>60</v>
      </c>
      <c r="J100" s="1" t="s">
        <v>35</v>
      </c>
    </row>
    <row r="101" spans="1:10" s="10" customFormat="1" ht="45" x14ac:dyDescent="0.25">
      <c r="A101" s="1">
        <v>27</v>
      </c>
      <c r="B101" s="1" t="s">
        <v>93</v>
      </c>
      <c r="C101" s="35" t="s">
        <v>23</v>
      </c>
      <c r="D101" s="36" t="s">
        <v>94</v>
      </c>
      <c r="E101" s="27">
        <v>4</v>
      </c>
      <c r="F101" s="37" t="s">
        <v>59</v>
      </c>
      <c r="G101" s="16">
        <v>8928.57</v>
      </c>
      <c r="H101" s="16">
        <v>35714.29</v>
      </c>
      <c r="I101" s="27" t="s">
        <v>60</v>
      </c>
      <c r="J101" s="1" t="s">
        <v>35</v>
      </c>
    </row>
    <row r="102" spans="1:10" s="10" customFormat="1" ht="30" x14ac:dyDescent="0.25">
      <c r="A102" s="1">
        <v>28</v>
      </c>
      <c r="B102" s="1" t="s">
        <v>95</v>
      </c>
      <c r="C102" s="35" t="s">
        <v>23</v>
      </c>
      <c r="D102" s="36" t="s">
        <v>109</v>
      </c>
      <c r="E102" s="27">
        <v>3</v>
      </c>
      <c r="F102" s="37" t="s">
        <v>59</v>
      </c>
      <c r="G102" s="16">
        <v>4508</v>
      </c>
      <c r="H102" s="16">
        <v>13524.1</v>
      </c>
      <c r="I102" s="27" t="s">
        <v>60</v>
      </c>
      <c r="J102" s="1" t="s">
        <v>35</v>
      </c>
    </row>
    <row r="103" spans="1:10" s="10" customFormat="1" ht="30" x14ac:dyDescent="0.25">
      <c r="A103" s="1">
        <v>29</v>
      </c>
      <c r="B103" s="1" t="s">
        <v>96</v>
      </c>
      <c r="C103" s="35" t="s">
        <v>23</v>
      </c>
      <c r="D103" s="36" t="s">
        <v>115</v>
      </c>
      <c r="E103" s="27">
        <v>3</v>
      </c>
      <c r="F103" s="37" t="s">
        <v>59</v>
      </c>
      <c r="G103" s="16">
        <v>10825</v>
      </c>
      <c r="H103" s="16">
        <v>32475</v>
      </c>
      <c r="I103" s="27" t="s">
        <v>60</v>
      </c>
      <c r="J103" s="1" t="s">
        <v>35</v>
      </c>
    </row>
    <row r="104" spans="1:10" s="10" customFormat="1" ht="45" x14ac:dyDescent="0.25">
      <c r="A104" s="1">
        <v>30</v>
      </c>
      <c r="B104" s="22" t="s">
        <v>54</v>
      </c>
      <c r="C104" s="35" t="s">
        <v>49</v>
      </c>
      <c r="D104" s="36" t="s">
        <v>55</v>
      </c>
      <c r="E104" s="27">
        <v>1</v>
      </c>
      <c r="F104" s="37" t="s">
        <v>34</v>
      </c>
      <c r="G104" s="16">
        <v>422229</v>
      </c>
      <c r="H104" s="16">
        <f>E104*G104</f>
        <v>422229</v>
      </c>
      <c r="I104" s="27" t="s">
        <v>17</v>
      </c>
      <c r="J104" s="1" t="s">
        <v>56</v>
      </c>
    </row>
    <row r="105" spans="1:10" s="47" customFormat="1" ht="45" x14ac:dyDescent="0.25">
      <c r="A105" s="36">
        <v>31</v>
      </c>
      <c r="B105" s="44" t="s">
        <v>118</v>
      </c>
      <c r="C105" s="35" t="s">
        <v>49</v>
      </c>
      <c r="D105" s="36" t="s">
        <v>119</v>
      </c>
      <c r="E105" s="45">
        <v>1</v>
      </c>
      <c r="F105" s="37" t="s">
        <v>34</v>
      </c>
      <c r="G105" s="46">
        <v>123217</v>
      </c>
      <c r="H105" s="46">
        <f t="shared" ref="H105:H127" si="1">E105*G105</f>
        <v>123217</v>
      </c>
      <c r="I105" s="45" t="s">
        <v>17</v>
      </c>
      <c r="J105" s="36" t="s">
        <v>56</v>
      </c>
    </row>
    <row r="106" spans="1:10" s="47" customFormat="1" x14ac:dyDescent="0.25">
      <c r="A106" s="36">
        <v>32</v>
      </c>
      <c r="B106" s="44" t="s">
        <v>120</v>
      </c>
      <c r="C106" s="35" t="s">
        <v>168</v>
      </c>
      <c r="D106" s="36"/>
      <c r="E106" s="45"/>
      <c r="F106" s="37"/>
      <c r="G106" s="46"/>
      <c r="H106" s="46"/>
      <c r="I106" s="45"/>
      <c r="J106" s="36"/>
    </row>
    <row r="107" spans="1:10" s="47" customFormat="1" x14ac:dyDescent="0.25">
      <c r="A107" s="36">
        <v>33</v>
      </c>
      <c r="B107" s="44" t="s">
        <v>121</v>
      </c>
      <c r="C107" s="35" t="s">
        <v>168</v>
      </c>
      <c r="D107" s="36"/>
      <c r="E107" s="45"/>
      <c r="F107" s="37"/>
      <c r="G107" s="46"/>
      <c r="H107" s="46"/>
      <c r="I107" s="45"/>
      <c r="J107" s="36"/>
    </row>
    <row r="108" spans="1:10" s="47" customFormat="1" ht="30" x14ac:dyDescent="0.25">
      <c r="A108" s="36">
        <v>34</v>
      </c>
      <c r="B108" s="44" t="s">
        <v>122</v>
      </c>
      <c r="C108" s="35" t="s">
        <v>168</v>
      </c>
      <c r="D108" s="36"/>
      <c r="E108" s="45"/>
      <c r="F108" s="37"/>
      <c r="G108" s="46"/>
      <c r="H108" s="46"/>
      <c r="I108" s="45"/>
      <c r="J108" s="36"/>
    </row>
    <row r="109" spans="1:10" s="47" customFormat="1" ht="30" x14ac:dyDescent="0.25">
      <c r="A109" s="36">
        <v>35</v>
      </c>
      <c r="B109" s="44" t="s">
        <v>123</v>
      </c>
      <c r="C109" s="35" t="s">
        <v>168</v>
      </c>
      <c r="D109" s="36"/>
      <c r="E109" s="45"/>
      <c r="F109" s="37"/>
      <c r="G109" s="46"/>
      <c r="H109" s="46"/>
      <c r="I109" s="45"/>
      <c r="J109" s="36"/>
    </row>
    <row r="110" spans="1:10" s="47" customFormat="1" x14ac:dyDescent="0.25">
      <c r="A110" s="36">
        <v>36</v>
      </c>
      <c r="B110" s="44" t="s">
        <v>124</v>
      </c>
      <c r="C110" s="35" t="s">
        <v>168</v>
      </c>
      <c r="D110" s="36"/>
      <c r="E110" s="45"/>
      <c r="F110" s="37"/>
      <c r="G110" s="46"/>
      <c r="H110" s="46"/>
      <c r="I110" s="45"/>
      <c r="J110" s="36"/>
    </row>
    <row r="111" spans="1:10" s="47" customFormat="1" x14ac:dyDescent="0.25">
      <c r="A111" s="36">
        <v>37</v>
      </c>
      <c r="B111" s="44" t="s">
        <v>125</v>
      </c>
      <c r="C111" s="35" t="s">
        <v>168</v>
      </c>
      <c r="D111" s="36"/>
      <c r="E111" s="45"/>
      <c r="F111" s="37"/>
      <c r="G111" s="46"/>
      <c r="H111" s="46"/>
      <c r="I111" s="45"/>
      <c r="J111" s="36"/>
    </row>
    <row r="112" spans="1:10" s="47" customFormat="1" x14ac:dyDescent="0.25">
      <c r="A112" s="36">
        <v>38</v>
      </c>
      <c r="B112" s="44" t="s">
        <v>126</v>
      </c>
      <c r="C112" s="35" t="s">
        <v>168</v>
      </c>
      <c r="D112" s="36"/>
      <c r="E112" s="45"/>
      <c r="F112" s="37"/>
      <c r="G112" s="46"/>
      <c r="H112" s="46"/>
      <c r="I112" s="45"/>
      <c r="J112" s="36"/>
    </row>
    <row r="113" spans="1:10" s="47" customFormat="1" x14ac:dyDescent="0.25">
      <c r="A113" s="36">
        <v>39</v>
      </c>
      <c r="B113" s="44" t="s">
        <v>127</v>
      </c>
      <c r="C113" s="35" t="s">
        <v>168</v>
      </c>
      <c r="D113" s="36"/>
      <c r="E113" s="45"/>
      <c r="F113" s="37"/>
      <c r="G113" s="46"/>
      <c r="H113" s="46"/>
      <c r="I113" s="45"/>
      <c r="J113" s="36"/>
    </row>
    <row r="114" spans="1:10" s="47" customFormat="1" x14ac:dyDescent="0.25">
      <c r="A114" s="36">
        <v>40</v>
      </c>
      <c r="B114" s="44" t="s">
        <v>128</v>
      </c>
      <c r="C114" s="35" t="s">
        <v>168</v>
      </c>
      <c r="D114" s="36"/>
      <c r="E114" s="45"/>
      <c r="F114" s="37"/>
      <c r="G114" s="46"/>
      <c r="H114" s="46"/>
      <c r="I114" s="45"/>
      <c r="J114" s="36"/>
    </row>
    <row r="115" spans="1:10" s="47" customFormat="1" x14ac:dyDescent="0.25">
      <c r="A115" s="36">
        <v>41</v>
      </c>
      <c r="B115" s="44" t="s">
        <v>129</v>
      </c>
      <c r="C115" s="35" t="s">
        <v>168</v>
      </c>
      <c r="D115" s="36"/>
      <c r="E115" s="45"/>
      <c r="F115" s="37"/>
      <c r="G115" s="46"/>
      <c r="H115" s="46"/>
      <c r="I115" s="45"/>
      <c r="J115" s="36"/>
    </row>
    <row r="116" spans="1:10" s="47" customFormat="1" x14ac:dyDescent="0.25">
      <c r="A116" s="36">
        <v>42</v>
      </c>
      <c r="B116" s="44" t="s">
        <v>130</v>
      </c>
      <c r="C116" s="35" t="s">
        <v>168</v>
      </c>
      <c r="D116" s="36"/>
      <c r="E116" s="45"/>
      <c r="F116" s="37"/>
      <c r="G116" s="46"/>
      <c r="H116" s="46"/>
      <c r="I116" s="45"/>
      <c r="J116" s="36"/>
    </row>
    <row r="117" spans="1:10" s="47" customFormat="1" x14ac:dyDescent="0.25">
      <c r="A117" s="36">
        <v>43</v>
      </c>
      <c r="B117" s="44" t="s">
        <v>131</v>
      </c>
      <c r="C117" s="35" t="s">
        <v>168</v>
      </c>
      <c r="D117" s="36"/>
      <c r="E117" s="45"/>
      <c r="F117" s="37"/>
      <c r="G117" s="46"/>
      <c r="H117" s="46"/>
      <c r="I117" s="45"/>
      <c r="J117" s="36"/>
    </row>
    <row r="118" spans="1:10" s="47" customFormat="1" x14ac:dyDescent="0.25">
      <c r="A118" s="36">
        <v>44</v>
      </c>
      <c r="B118" s="44" t="s">
        <v>132</v>
      </c>
      <c r="C118" s="35" t="s">
        <v>168</v>
      </c>
      <c r="D118" s="36"/>
      <c r="E118" s="45"/>
      <c r="F118" s="37"/>
      <c r="G118" s="46"/>
      <c r="H118" s="46"/>
      <c r="I118" s="45"/>
      <c r="J118" s="36"/>
    </row>
    <row r="119" spans="1:10" s="47" customFormat="1" ht="30" x14ac:dyDescent="0.25">
      <c r="A119" s="36">
        <v>45</v>
      </c>
      <c r="B119" s="44" t="s">
        <v>142</v>
      </c>
      <c r="C119" s="35" t="s">
        <v>143</v>
      </c>
      <c r="D119" s="44" t="s">
        <v>144</v>
      </c>
      <c r="E119" s="57">
        <v>1</v>
      </c>
      <c r="F119" s="58" t="s">
        <v>34</v>
      </c>
      <c r="G119" s="59">
        <v>7202175.5999999996</v>
      </c>
      <c r="H119" s="46">
        <f t="shared" si="1"/>
        <v>7202175.5999999996</v>
      </c>
      <c r="I119" s="45" t="s">
        <v>17</v>
      </c>
      <c r="J119" s="60" t="s">
        <v>145</v>
      </c>
    </row>
    <row r="120" spans="1:10" s="34" customFormat="1" ht="31.5" x14ac:dyDescent="0.25">
      <c r="A120" s="36">
        <v>46</v>
      </c>
      <c r="B120" s="62" t="s">
        <v>162</v>
      </c>
      <c r="C120" s="42" t="s">
        <v>49</v>
      </c>
      <c r="D120" s="62" t="s">
        <v>162</v>
      </c>
      <c r="E120" s="62">
        <v>1</v>
      </c>
      <c r="F120" s="62" t="s">
        <v>34</v>
      </c>
      <c r="G120" s="63">
        <v>113299</v>
      </c>
      <c r="H120" s="46">
        <f t="shared" si="1"/>
        <v>113299</v>
      </c>
      <c r="I120" s="64" t="s">
        <v>60</v>
      </c>
      <c r="J120" s="65" t="s">
        <v>160</v>
      </c>
    </row>
    <row r="121" spans="1:10" s="34" customFormat="1" ht="78.75" x14ac:dyDescent="0.25">
      <c r="A121" s="36">
        <v>47</v>
      </c>
      <c r="B121" s="62" t="s">
        <v>163</v>
      </c>
      <c r="C121" s="42" t="s">
        <v>49</v>
      </c>
      <c r="D121" s="62" t="s">
        <v>163</v>
      </c>
      <c r="E121" s="62">
        <v>1</v>
      </c>
      <c r="F121" s="62" t="s">
        <v>34</v>
      </c>
      <c r="G121" s="63">
        <v>74326</v>
      </c>
      <c r="H121" s="46">
        <f t="shared" si="1"/>
        <v>74326</v>
      </c>
      <c r="I121" s="64" t="s">
        <v>60</v>
      </c>
      <c r="J121" s="65" t="s">
        <v>160</v>
      </c>
    </row>
    <row r="122" spans="1:10" s="34" customFormat="1" ht="31.5" x14ac:dyDescent="0.25">
      <c r="A122" s="36">
        <v>48</v>
      </c>
      <c r="B122" s="62" t="s">
        <v>164</v>
      </c>
      <c r="C122" s="42" t="s">
        <v>49</v>
      </c>
      <c r="D122" s="62" t="s">
        <v>164</v>
      </c>
      <c r="E122" s="62">
        <v>1</v>
      </c>
      <c r="F122" s="62" t="s">
        <v>34</v>
      </c>
      <c r="G122" s="66">
        <v>5065</v>
      </c>
      <c r="H122" s="46">
        <f t="shared" si="1"/>
        <v>5065</v>
      </c>
      <c r="I122" s="64" t="s">
        <v>60</v>
      </c>
      <c r="J122" s="65" t="s">
        <v>160</v>
      </c>
    </row>
    <row r="123" spans="1:10" s="34" customFormat="1" ht="110.25" x14ac:dyDescent="0.25">
      <c r="A123" s="36">
        <v>49</v>
      </c>
      <c r="B123" s="62" t="s">
        <v>174</v>
      </c>
      <c r="C123" s="42" t="s">
        <v>49</v>
      </c>
      <c r="D123" s="67" t="s">
        <v>174</v>
      </c>
      <c r="E123" s="62">
        <v>1</v>
      </c>
      <c r="F123" s="62" t="s">
        <v>34</v>
      </c>
      <c r="G123" s="68">
        <v>448547</v>
      </c>
      <c r="H123" s="46">
        <f t="shared" si="1"/>
        <v>448547</v>
      </c>
      <c r="I123" s="64" t="s">
        <v>60</v>
      </c>
      <c r="J123" s="65" t="s">
        <v>160</v>
      </c>
    </row>
    <row r="124" spans="1:10" s="72" customFormat="1" ht="30" x14ac:dyDescent="0.25">
      <c r="A124" s="36">
        <v>50</v>
      </c>
      <c r="B124" s="36" t="s">
        <v>177</v>
      </c>
      <c r="C124" s="42" t="s">
        <v>49</v>
      </c>
      <c r="D124" s="36" t="s">
        <v>177</v>
      </c>
      <c r="E124" s="36">
        <v>42</v>
      </c>
      <c r="F124" s="36" t="s">
        <v>59</v>
      </c>
      <c r="G124" s="69">
        <v>810</v>
      </c>
      <c r="H124" s="46">
        <f t="shared" si="1"/>
        <v>34020</v>
      </c>
      <c r="I124" s="70" t="s">
        <v>60</v>
      </c>
      <c r="J124" s="71" t="s">
        <v>160</v>
      </c>
    </row>
    <row r="125" spans="1:10" s="72" customFormat="1" ht="30" x14ac:dyDescent="0.25">
      <c r="A125" s="36">
        <v>51</v>
      </c>
      <c r="B125" s="36" t="s">
        <v>178</v>
      </c>
      <c r="C125" s="42" t="s">
        <v>49</v>
      </c>
      <c r="D125" s="36" t="s">
        <v>178</v>
      </c>
      <c r="E125" s="36">
        <v>1</v>
      </c>
      <c r="F125" s="36" t="s">
        <v>59</v>
      </c>
      <c r="G125" s="69">
        <v>5095</v>
      </c>
      <c r="H125" s="46">
        <f t="shared" si="1"/>
        <v>5095</v>
      </c>
      <c r="I125" s="70" t="s">
        <v>60</v>
      </c>
      <c r="J125" s="71" t="s">
        <v>160</v>
      </c>
    </row>
    <row r="126" spans="1:10" s="72" customFormat="1" ht="30" x14ac:dyDescent="0.25">
      <c r="A126" s="36">
        <v>52</v>
      </c>
      <c r="B126" s="36" t="s">
        <v>179</v>
      </c>
      <c r="C126" s="42" t="s">
        <v>49</v>
      </c>
      <c r="D126" s="36" t="s">
        <v>179</v>
      </c>
      <c r="E126" s="36">
        <v>2</v>
      </c>
      <c r="F126" s="36" t="s">
        <v>59</v>
      </c>
      <c r="G126" s="69">
        <v>2585</v>
      </c>
      <c r="H126" s="46">
        <f t="shared" si="1"/>
        <v>5170</v>
      </c>
      <c r="I126" s="70" t="s">
        <v>60</v>
      </c>
      <c r="J126" s="71" t="s">
        <v>160</v>
      </c>
    </row>
    <row r="127" spans="1:10" s="72" customFormat="1" ht="45" x14ac:dyDescent="0.25">
      <c r="A127" s="36">
        <v>53</v>
      </c>
      <c r="B127" s="36" t="s">
        <v>180</v>
      </c>
      <c r="C127" s="42" t="s">
        <v>184</v>
      </c>
      <c r="D127" s="36" t="s">
        <v>181</v>
      </c>
      <c r="E127" s="36">
        <v>1</v>
      </c>
      <c r="F127" s="36" t="s">
        <v>34</v>
      </c>
      <c r="G127" s="46">
        <v>391700</v>
      </c>
      <c r="H127" s="46">
        <f t="shared" si="1"/>
        <v>391700</v>
      </c>
      <c r="I127" s="70" t="s">
        <v>60</v>
      </c>
      <c r="J127" s="71" t="s">
        <v>160</v>
      </c>
    </row>
    <row r="128" spans="1:10" s="72" customFormat="1" ht="45" x14ac:dyDescent="0.25">
      <c r="A128" s="36">
        <v>54</v>
      </c>
      <c r="B128" s="36" t="s">
        <v>182</v>
      </c>
      <c r="C128" s="42" t="s">
        <v>49</v>
      </c>
      <c r="D128" s="36" t="s">
        <v>183</v>
      </c>
      <c r="E128" s="36">
        <v>1</v>
      </c>
      <c r="F128" s="36" t="s">
        <v>34</v>
      </c>
      <c r="G128" s="46">
        <v>10126</v>
      </c>
      <c r="H128" s="46">
        <v>10126</v>
      </c>
      <c r="I128" s="70" t="s">
        <v>60</v>
      </c>
      <c r="J128" s="71" t="s">
        <v>160</v>
      </c>
    </row>
    <row r="129" spans="1:10" s="72" customFormat="1" ht="30" x14ac:dyDescent="0.25">
      <c r="A129" s="36">
        <v>55</v>
      </c>
      <c r="B129" s="36" t="s">
        <v>215</v>
      </c>
      <c r="C129" s="42" t="s">
        <v>49</v>
      </c>
      <c r="D129" s="36" t="s">
        <v>216</v>
      </c>
      <c r="E129" s="36">
        <v>16</v>
      </c>
      <c r="F129" s="36" t="s">
        <v>59</v>
      </c>
      <c r="G129" s="46">
        <v>1928</v>
      </c>
      <c r="H129" s="46">
        <f>E129*G129</f>
        <v>30848</v>
      </c>
      <c r="I129" s="70" t="s">
        <v>60</v>
      </c>
      <c r="J129" s="71" t="s">
        <v>190</v>
      </c>
    </row>
    <row r="130" spans="1:10" s="72" customFormat="1" ht="30" x14ac:dyDescent="0.25">
      <c r="A130" s="36">
        <v>56</v>
      </c>
      <c r="B130" s="36" t="s">
        <v>217</v>
      </c>
      <c r="C130" s="42" t="s">
        <v>49</v>
      </c>
      <c r="D130" s="36" t="s">
        <v>218</v>
      </c>
      <c r="E130" s="36">
        <v>1</v>
      </c>
      <c r="F130" s="36" t="s">
        <v>34</v>
      </c>
      <c r="G130" s="46">
        <v>200558</v>
      </c>
      <c r="H130" s="46">
        <f>E130*G130</f>
        <v>200558</v>
      </c>
      <c r="I130" s="70" t="s">
        <v>60</v>
      </c>
      <c r="J130" s="71" t="s">
        <v>190</v>
      </c>
    </row>
    <row r="131" spans="1:10" s="72" customFormat="1" ht="110.25" x14ac:dyDescent="0.25">
      <c r="A131" s="36">
        <v>57</v>
      </c>
      <c r="B131" s="62" t="s">
        <v>222</v>
      </c>
      <c r="C131" s="42" t="s">
        <v>184</v>
      </c>
      <c r="D131" s="62" t="s">
        <v>223</v>
      </c>
      <c r="E131" s="80">
        <v>1</v>
      </c>
      <c r="F131" s="80" t="s">
        <v>34</v>
      </c>
      <c r="G131" s="81">
        <v>1272159</v>
      </c>
      <c r="H131" s="46">
        <f t="shared" ref="H131:H133" si="2">E131*G131</f>
        <v>1272159</v>
      </c>
      <c r="I131" s="79" t="s">
        <v>17</v>
      </c>
      <c r="J131" s="82" t="s">
        <v>221</v>
      </c>
    </row>
    <row r="132" spans="1:10" s="72" customFormat="1" ht="110.25" x14ac:dyDescent="0.25">
      <c r="A132" s="36">
        <v>58</v>
      </c>
      <c r="B132" s="62" t="s">
        <v>224</v>
      </c>
      <c r="C132" s="42" t="s">
        <v>184</v>
      </c>
      <c r="D132" s="62" t="s">
        <v>226</v>
      </c>
      <c r="E132" s="61">
        <v>1</v>
      </c>
      <c r="F132" s="61" t="s">
        <v>34</v>
      </c>
      <c r="G132" s="63">
        <f>1411956/1.12</f>
        <v>1260674.9999999998</v>
      </c>
      <c r="H132" s="46">
        <f t="shared" si="2"/>
        <v>1260674.9999999998</v>
      </c>
      <c r="I132" s="79" t="s">
        <v>17</v>
      </c>
      <c r="J132" s="82" t="s">
        <v>221</v>
      </c>
    </row>
    <row r="133" spans="1:10" s="72" customFormat="1" ht="110.25" x14ac:dyDescent="0.25">
      <c r="A133" s="36">
        <v>59</v>
      </c>
      <c r="B133" s="62" t="s">
        <v>225</v>
      </c>
      <c r="C133" s="42" t="s">
        <v>184</v>
      </c>
      <c r="D133" s="62" t="s">
        <v>227</v>
      </c>
      <c r="E133" s="61">
        <v>1</v>
      </c>
      <c r="F133" s="61" t="s">
        <v>34</v>
      </c>
      <c r="G133" s="63">
        <f>4791898/1.12</f>
        <v>4278480.3571428563</v>
      </c>
      <c r="H133" s="46">
        <f t="shared" si="2"/>
        <v>4278480.3571428563</v>
      </c>
      <c r="I133" s="79" t="s">
        <v>17</v>
      </c>
      <c r="J133" s="82" t="s">
        <v>221</v>
      </c>
    </row>
    <row r="134" spans="1:10" s="72" customFormat="1" ht="63" x14ac:dyDescent="0.25">
      <c r="A134" s="36">
        <v>60</v>
      </c>
      <c r="B134" s="83" t="s">
        <v>230</v>
      </c>
      <c r="C134" s="42" t="s">
        <v>49</v>
      </c>
      <c r="D134" s="84" t="s">
        <v>231</v>
      </c>
      <c r="E134" s="85">
        <v>1</v>
      </c>
      <c r="F134" s="62" t="s">
        <v>34</v>
      </c>
      <c r="G134" s="86">
        <v>109840</v>
      </c>
      <c r="H134" s="63">
        <f>E134*G134</f>
        <v>109840</v>
      </c>
      <c r="I134" s="64" t="s">
        <v>60</v>
      </c>
      <c r="J134" s="82" t="s">
        <v>221</v>
      </c>
    </row>
    <row r="135" spans="1:10" s="72" customFormat="1" ht="31.5" x14ac:dyDescent="0.25">
      <c r="A135" s="36">
        <v>61</v>
      </c>
      <c r="B135" s="62" t="s">
        <v>232</v>
      </c>
      <c r="C135" s="42" t="s">
        <v>49</v>
      </c>
      <c r="D135" s="62" t="s">
        <v>233</v>
      </c>
      <c r="E135" s="62">
        <v>5</v>
      </c>
      <c r="F135" s="62" t="s">
        <v>59</v>
      </c>
      <c r="G135" s="63">
        <v>7900</v>
      </c>
      <c r="H135" s="63">
        <f>E135*G135</f>
        <v>39500</v>
      </c>
      <c r="I135" s="64" t="s">
        <v>60</v>
      </c>
      <c r="J135" s="65" t="s">
        <v>221</v>
      </c>
    </row>
    <row r="136" spans="1:10" s="72" customFormat="1" ht="31.5" x14ac:dyDescent="0.25">
      <c r="A136" s="36">
        <v>62</v>
      </c>
      <c r="B136" s="62" t="s">
        <v>234</v>
      </c>
      <c r="C136" s="42" t="s">
        <v>49</v>
      </c>
      <c r="D136" s="62" t="s">
        <v>235</v>
      </c>
      <c r="E136" s="62">
        <v>5</v>
      </c>
      <c r="F136" s="62" t="s">
        <v>59</v>
      </c>
      <c r="G136" s="63">
        <v>6900</v>
      </c>
      <c r="H136" s="63">
        <f>E136*G136</f>
        <v>34500</v>
      </c>
      <c r="I136" s="64" t="s">
        <v>60</v>
      </c>
      <c r="J136" s="65" t="s">
        <v>221</v>
      </c>
    </row>
    <row r="137" spans="1:10" s="72" customFormat="1" ht="31.5" x14ac:dyDescent="0.25">
      <c r="A137" s="36">
        <v>63</v>
      </c>
      <c r="B137" s="62" t="s">
        <v>236</v>
      </c>
      <c r="C137" s="42" t="s">
        <v>49</v>
      </c>
      <c r="D137" s="62" t="s">
        <v>237</v>
      </c>
      <c r="E137" s="62">
        <v>3</v>
      </c>
      <c r="F137" s="62" t="s">
        <v>59</v>
      </c>
      <c r="G137" s="63">
        <v>6900</v>
      </c>
      <c r="H137" s="63">
        <f t="shared" ref="H137:H162" si="3">E137*G137</f>
        <v>20700</v>
      </c>
      <c r="I137" s="64" t="s">
        <v>60</v>
      </c>
      <c r="J137" s="65" t="s">
        <v>221</v>
      </c>
    </row>
    <row r="138" spans="1:10" s="72" customFormat="1" ht="31.5" x14ac:dyDescent="0.25">
      <c r="A138" s="36">
        <v>64</v>
      </c>
      <c r="B138" s="62" t="s">
        <v>238</v>
      </c>
      <c r="C138" s="42" t="s">
        <v>49</v>
      </c>
      <c r="D138" s="62" t="s">
        <v>239</v>
      </c>
      <c r="E138" s="62">
        <v>4</v>
      </c>
      <c r="F138" s="62" t="s">
        <v>59</v>
      </c>
      <c r="G138" s="63">
        <v>6900</v>
      </c>
      <c r="H138" s="63">
        <f t="shared" si="3"/>
        <v>27600</v>
      </c>
      <c r="I138" s="64" t="s">
        <v>60</v>
      </c>
      <c r="J138" s="65" t="s">
        <v>221</v>
      </c>
    </row>
    <row r="139" spans="1:10" s="72" customFormat="1" ht="31.5" x14ac:dyDescent="0.25">
      <c r="A139" s="36">
        <v>65</v>
      </c>
      <c r="B139" s="62" t="s">
        <v>240</v>
      </c>
      <c r="C139" s="42" t="s">
        <v>49</v>
      </c>
      <c r="D139" s="62" t="s">
        <v>241</v>
      </c>
      <c r="E139" s="62">
        <v>4</v>
      </c>
      <c r="F139" s="62" t="s">
        <v>59</v>
      </c>
      <c r="G139" s="63">
        <v>6900</v>
      </c>
      <c r="H139" s="63">
        <f t="shared" si="3"/>
        <v>27600</v>
      </c>
      <c r="I139" s="64" t="s">
        <v>60</v>
      </c>
      <c r="J139" s="65" t="s">
        <v>221</v>
      </c>
    </row>
    <row r="140" spans="1:10" s="72" customFormat="1" ht="31.5" x14ac:dyDescent="0.25">
      <c r="A140" s="36">
        <v>66</v>
      </c>
      <c r="B140" s="62" t="s">
        <v>242</v>
      </c>
      <c r="C140" s="42" t="s">
        <v>49</v>
      </c>
      <c r="D140" s="62" t="s">
        <v>243</v>
      </c>
      <c r="E140" s="62">
        <v>4</v>
      </c>
      <c r="F140" s="62" t="s">
        <v>59</v>
      </c>
      <c r="G140" s="63">
        <v>6900</v>
      </c>
      <c r="H140" s="102">
        <f t="shared" si="3"/>
        <v>27600</v>
      </c>
      <c r="I140" s="64" t="s">
        <v>60</v>
      </c>
      <c r="J140" s="65" t="s">
        <v>221</v>
      </c>
    </row>
    <row r="141" spans="1:10" s="72" customFormat="1" ht="47.25" x14ac:dyDescent="0.25">
      <c r="A141" s="36">
        <v>67</v>
      </c>
      <c r="B141" s="62" t="s">
        <v>244</v>
      </c>
      <c r="C141" s="42" t="s">
        <v>49</v>
      </c>
      <c r="D141" s="62" t="s">
        <v>245</v>
      </c>
      <c r="E141" s="62">
        <v>1</v>
      </c>
      <c r="F141" s="62" t="s">
        <v>59</v>
      </c>
      <c r="G141" s="63">
        <v>93815</v>
      </c>
      <c r="H141" s="102">
        <f t="shared" si="3"/>
        <v>93815</v>
      </c>
      <c r="I141" s="64" t="s">
        <v>60</v>
      </c>
      <c r="J141" s="65" t="s">
        <v>221</v>
      </c>
    </row>
    <row r="142" spans="1:10" s="72" customFormat="1" ht="31.5" x14ac:dyDescent="0.25">
      <c r="A142" s="36">
        <v>68</v>
      </c>
      <c r="B142" s="62" t="s">
        <v>285</v>
      </c>
      <c r="C142" s="42" t="s">
        <v>49</v>
      </c>
      <c r="D142" s="62" t="s">
        <v>286</v>
      </c>
      <c r="E142" s="92">
        <v>1</v>
      </c>
      <c r="F142" s="92" t="s">
        <v>34</v>
      </c>
      <c r="G142" s="93">
        <v>253469</v>
      </c>
      <c r="H142" s="102">
        <f t="shared" si="3"/>
        <v>253469</v>
      </c>
      <c r="I142" s="64" t="s">
        <v>60</v>
      </c>
      <c r="J142" s="94" t="s">
        <v>271</v>
      </c>
    </row>
    <row r="143" spans="1:10" s="72" customFormat="1" ht="63" x14ac:dyDescent="0.25">
      <c r="A143" s="36">
        <v>69</v>
      </c>
      <c r="B143" s="62" t="s">
        <v>294</v>
      </c>
      <c r="C143" s="42" t="s">
        <v>49</v>
      </c>
      <c r="D143" s="67" t="s">
        <v>295</v>
      </c>
      <c r="E143" s="92">
        <v>1</v>
      </c>
      <c r="F143" s="92" t="s">
        <v>34</v>
      </c>
      <c r="G143" s="93">
        <v>37500</v>
      </c>
      <c r="H143" s="102">
        <f t="shared" si="3"/>
        <v>37500</v>
      </c>
      <c r="I143" s="64" t="s">
        <v>60</v>
      </c>
      <c r="J143" s="94" t="s">
        <v>271</v>
      </c>
    </row>
    <row r="144" spans="1:10" s="72" customFormat="1" ht="31.5" x14ac:dyDescent="0.25">
      <c r="A144" s="36">
        <v>70</v>
      </c>
      <c r="B144" s="62" t="s">
        <v>305</v>
      </c>
      <c r="C144" s="42" t="s">
        <v>49</v>
      </c>
      <c r="D144" s="62" t="s">
        <v>308</v>
      </c>
      <c r="E144" s="92">
        <v>56</v>
      </c>
      <c r="F144" s="92" t="s">
        <v>59</v>
      </c>
      <c r="G144" s="93">
        <v>810</v>
      </c>
      <c r="H144" s="102">
        <f t="shared" si="3"/>
        <v>45360</v>
      </c>
      <c r="I144" s="64" t="s">
        <v>60</v>
      </c>
      <c r="J144" s="94" t="s">
        <v>271</v>
      </c>
    </row>
    <row r="145" spans="1:10" s="72" customFormat="1" ht="31.5" x14ac:dyDescent="0.25">
      <c r="A145" s="36">
        <v>71</v>
      </c>
      <c r="B145" s="62" t="s">
        <v>306</v>
      </c>
      <c r="C145" s="42" t="s">
        <v>49</v>
      </c>
      <c r="D145" s="62" t="s">
        <v>306</v>
      </c>
      <c r="E145" s="92">
        <v>1</v>
      </c>
      <c r="F145" s="92" t="s">
        <v>34</v>
      </c>
      <c r="G145" s="93">
        <v>49770</v>
      </c>
      <c r="H145" s="102">
        <f t="shared" si="3"/>
        <v>49770</v>
      </c>
      <c r="I145" s="64" t="s">
        <v>60</v>
      </c>
      <c r="J145" s="94" t="s">
        <v>271</v>
      </c>
    </row>
    <row r="146" spans="1:10" s="72" customFormat="1" ht="31.5" x14ac:dyDescent="0.25">
      <c r="A146" s="36">
        <v>72</v>
      </c>
      <c r="B146" s="62" t="s">
        <v>307</v>
      </c>
      <c r="C146" s="42" t="s">
        <v>49</v>
      </c>
      <c r="D146" s="62" t="s">
        <v>307</v>
      </c>
      <c r="E146" s="92">
        <v>1</v>
      </c>
      <c r="F146" s="92" t="s">
        <v>34</v>
      </c>
      <c r="G146" s="93">
        <v>53220</v>
      </c>
      <c r="H146" s="102">
        <f t="shared" si="3"/>
        <v>53220</v>
      </c>
      <c r="I146" s="64" t="s">
        <v>60</v>
      </c>
      <c r="J146" s="94" t="s">
        <v>271</v>
      </c>
    </row>
    <row r="147" spans="1:10" s="107" customFormat="1" ht="30" x14ac:dyDescent="0.25">
      <c r="A147" s="98">
        <v>73</v>
      </c>
      <c r="B147" s="100" t="s">
        <v>309</v>
      </c>
      <c r="C147" s="99" t="s">
        <v>49</v>
      </c>
      <c r="D147" s="100" t="s">
        <v>309</v>
      </c>
      <c r="E147" s="104">
        <v>10</v>
      </c>
      <c r="F147" s="104" t="s">
        <v>310</v>
      </c>
      <c r="G147" s="105">
        <v>1700</v>
      </c>
      <c r="H147" s="102">
        <f t="shared" si="3"/>
        <v>17000</v>
      </c>
      <c r="I147" s="103" t="s">
        <v>60</v>
      </c>
      <c r="J147" s="106" t="s">
        <v>271</v>
      </c>
    </row>
    <row r="148" spans="1:10" s="107" customFormat="1" ht="30" x14ac:dyDescent="0.25">
      <c r="A148" s="98">
        <v>74</v>
      </c>
      <c r="B148" s="101" t="s">
        <v>311</v>
      </c>
      <c r="C148" s="99" t="s">
        <v>49</v>
      </c>
      <c r="D148" s="101" t="s">
        <v>311</v>
      </c>
      <c r="E148" s="104">
        <v>10</v>
      </c>
      <c r="F148" s="104" t="s">
        <v>310</v>
      </c>
      <c r="G148" s="105">
        <v>1700</v>
      </c>
      <c r="H148" s="102">
        <f t="shared" si="3"/>
        <v>17000</v>
      </c>
      <c r="I148" s="103" t="s">
        <v>60</v>
      </c>
      <c r="J148" s="106" t="s">
        <v>271</v>
      </c>
    </row>
    <row r="149" spans="1:10" s="107" customFormat="1" ht="30" x14ac:dyDescent="0.25">
      <c r="A149" s="98">
        <v>75</v>
      </c>
      <c r="B149" s="101" t="s">
        <v>312</v>
      </c>
      <c r="C149" s="99" t="s">
        <v>49</v>
      </c>
      <c r="D149" s="101" t="s">
        <v>312</v>
      </c>
      <c r="E149" s="104">
        <v>10</v>
      </c>
      <c r="F149" s="104" t="s">
        <v>310</v>
      </c>
      <c r="G149" s="105">
        <v>1700</v>
      </c>
      <c r="H149" s="102">
        <f t="shared" si="3"/>
        <v>17000</v>
      </c>
      <c r="I149" s="103" t="s">
        <v>60</v>
      </c>
      <c r="J149" s="106" t="s">
        <v>271</v>
      </c>
    </row>
    <row r="150" spans="1:10" s="107" customFormat="1" ht="30" x14ac:dyDescent="0.25">
      <c r="A150" s="98">
        <v>76</v>
      </c>
      <c r="B150" s="101" t="s">
        <v>313</v>
      </c>
      <c r="C150" s="99" t="s">
        <v>49</v>
      </c>
      <c r="D150" s="101" t="s">
        <v>313</v>
      </c>
      <c r="E150" s="104">
        <v>10</v>
      </c>
      <c r="F150" s="104" t="s">
        <v>310</v>
      </c>
      <c r="G150" s="105">
        <v>1700</v>
      </c>
      <c r="H150" s="102">
        <f t="shared" si="3"/>
        <v>17000</v>
      </c>
      <c r="I150" s="103" t="s">
        <v>60</v>
      </c>
      <c r="J150" s="106" t="s">
        <v>271</v>
      </c>
    </row>
    <row r="151" spans="1:10" s="107" customFormat="1" ht="30" x14ac:dyDescent="0.25">
      <c r="A151" s="98">
        <v>77</v>
      </c>
      <c r="B151" s="101" t="s">
        <v>314</v>
      </c>
      <c r="C151" s="99" t="s">
        <v>49</v>
      </c>
      <c r="D151" s="101" t="s">
        <v>314</v>
      </c>
      <c r="E151" s="104">
        <v>10</v>
      </c>
      <c r="F151" s="104" t="s">
        <v>310</v>
      </c>
      <c r="G151" s="105">
        <v>1700</v>
      </c>
      <c r="H151" s="102">
        <f t="shared" si="3"/>
        <v>17000</v>
      </c>
      <c r="I151" s="103" t="s">
        <v>60</v>
      </c>
      <c r="J151" s="106" t="s">
        <v>271</v>
      </c>
    </row>
    <row r="152" spans="1:10" s="107" customFormat="1" ht="30" x14ac:dyDescent="0.25">
      <c r="A152" s="98">
        <v>78</v>
      </c>
      <c r="B152" s="101" t="s">
        <v>315</v>
      </c>
      <c r="C152" s="99" t="s">
        <v>49</v>
      </c>
      <c r="D152" s="101" t="s">
        <v>315</v>
      </c>
      <c r="E152" s="104">
        <v>10</v>
      </c>
      <c r="F152" s="104" t="s">
        <v>310</v>
      </c>
      <c r="G152" s="105">
        <v>1700</v>
      </c>
      <c r="H152" s="102">
        <f t="shared" si="3"/>
        <v>17000</v>
      </c>
      <c r="I152" s="103" t="s">
        <v>60</v>
      </c>
      <c r="J152" s="106" t="s">
        <v>271</v>
      </c>
    </row>
    <row r="153" spans="1:10" s="107" customFormat="1" ht="30" x14ac:dyDescent="0.25">
      <c r="A153" s="98">
        <v>79</v>
      </c>
      <c r="B153" s="101" t="s">
        <v>316</v>
      </c>
      <c r="C153" s="99" t="s">
        <v>49</v>
      </c>
      <c r="D153" s="101" t="s">
        <v>316</v>
      </c>
      <c r="E153" s="104">
        <v>10</v>
      </c>
      <c r="F153" s="104" t="s">
        <v>310</v>
      </c>
      <c r="G153" s="105">
        <v>1700</v>
      </c>
      <c r="H153" s="102">
        <f t="shared" si="3"/>
        <v>17000</v>
      </c>
      <c r="I153" s="103" t="s">
        <v>60</v>
      </c>
      <c r="J153" s="106" t="s">
        <v>271</v>
      </c>
    </row>
    <row r="154" spans="1:10" s="107" customFormat="1" ht="30" x14ac:dyDescent="0.25">
      <c r="A154" s="98">
        <v>80</v>
      </c>
      <c r="B154" s="101" t="s">
        <v>317</v>
      </c>
      <c r="C154" s="99" t="s">
        <v>49</v>
      </c>
      <c r="D154" s="101" t="s">
        <v>317</v>
      </c>
      <c r="E154" s="104">
        <v>10</v>
      </c>
      <c r="F154" s="104" t="s">
        <v>310</v>
      </c>
      <c r="G154" s="105">
        <v>1700</v>
      </c>
      <c r="H154" s="102">
        <f t="shared" si="3"/>
        <v>17000</v>
      </c>
      <c r="I154" s="103" t="s">
        <v>60</v>
      </c>
      <c r="J154" s="106" t="s">
        <v>271</v>
      </c>
    </row>
    <row r="155" spans="1:10" s="107" customFormat="1" ht="30" x14ac:dyDescent="0.25">
      <c r="A155" s="98">
        <v>81</v>
      </c>
      <c r="B155" s="101" t="s">
        <v>318</v>
      </c>
      <c r="C155" s="99" t="s">
        <v>49</v>
      </c>
      <c r="D155" s="101" t="s">
        <v>318</v>
      </c>
      <c r="E155" s="104">
        <v>10</v>
      </c>
      <c r="F155" s="104" t="s">
        <v>310</v>
      </c>
      <c r="G155" s="105">
        <v>1700</v>
      </c>
      <c r="H155" s="102">
        <f t="shared" si="3"/>
        <v>17000</v>
      </c>
      <c r="I155" s="103" t="s">
        <v>60</v>
      </c>
      <c r="J155" s="106" t="s">
        <v>271</v>
      </c>
    </row>
    <row r="156" spans="1:10" s="107" customFormat="1" ht="30" x14ac:dyDescent="0.25">
      <c r="A156" s="98">
        <v>82</v>
      </c>
      <c r="B156" s="101" t="s">
        <v>319</v>
      </c>
      <c r="C156" s="99" t="s">
        <v>49</v>
      </c>
      <c r="D156" s="101" t="s">
        <v>319</v>
      </c>
      <c r="E156" s="104">
        <v>10</v>
      </c>
      <c r="F156" s="104" t="s">
        <v>310</v>
      </c>
      <c r="G156" s="105">
        <v>1700</v>
      </c>
      <c r="H156" s="102">
        <f t="shared" si="3"/>
        <v>17000</v>
      </c>
      <c r="I156" s="103" t="s">
        <v>60</v>
      </c>
      <c r="J156" s="106" t="s">
        <v>271</v>
      </c>
    </row>
    <row r="157" spans="1:10" s="107" customFormat="1" ht="31.5" x14ac:dyDescent="0.25">
      <c r="A157" s="98">
        <v>83</v>
      </c>
      <c r="B157" s="101" t="s">
        <v>326</v>
      </c>
      <c r="C157" s="99" t="s">
        <v>38</v>
      </c>
      <c r="D157" s="101" t="s">
        <v>327</v>
      </c>
      <c r="E157" s="104">
        <v>46</v>
      </c>
      <c r="F157" s="104" t="s">
        <v>59</v>
      </c>
      <c r="G157" s="105">
        <v>1000</v>
      </c>
      <c r="H157" s="102">
        <f t="shared" si="3"/>
        <v>46000</v>
      </c>
      <c r="I157" s="103" t="s">
        <v>60</v>
      </c>
      <c r="J157" s="106" t="s">
        <v>328</v>
      </c>
    </row>
    <row r="158" spans="1:10" s="107" customFormat="1" ht="31.5" x14ac:dyDescent="0.25">
      <c r="A158" s="98">
        <v>84</v>
      </c>
      <c r="B158" s="101" t="s">
        <v>329</v>
      </c>
      <c r="C158" s="99" t="s">
        <v>38</v>
      </c>
      <c r="D158" s="101" t="s">
        <v>333</v>
      </c>
      <c r="E158" s="100">
        <v>20</v>
      </c>
      <c r="F158" s="100" t="s">
        <v>337</v>
      </c>
      <c r="G158" s="105">
        <v>674.65</v>
      </c>
      <c r="H158" s="102">
        <f t="shared" si="3"/>
        <v>13493</v>
      </c>
      <c r="I158" s="103" t="s">
        <v>60</v>
      </c>
      <c r="J158" s="106" t="s">
        <v>328</v>
      </c>
    </row>
    <row r="159" spans="1:10" s="107" customFormat="1" ht="31.5" x14ac:dyDescent="0.25">
      <c r="A159" s="98">
        <v>85</v>
      </c>
      <c r="B159" s="101" t="s">
        <v>330</v>
      </c>
      <c r="C159" s="99" t="s">
        <v>38</v>
      </c>
      <c r="D159" s="101" t="s">
        <v>334</v>
      </c>
      <c r="E159" s="100">
        <v>20</v>
      </c>
      <c r="F159" s="100" t="s">
        <v>337</v>
      </c>
      <c r="G159" s="105">
        <v>1133.93</v>
      </c>
      <c r="H159" s="102">
        <f t="shared" si="3"/>
        <v>22678.600000000002</v>
      </c>
      <c r="I159" s="103" t="s">
        <v>60</v>
      </c>
      <c r="J159" s="106" t="s">
        <v>328</v>
      </c>
    </row>
    <row r="160" spans="1:10" s="107" customFormat="1" ht="63" x14ac:dyDescent="0.25">
      <c r="A160" s="98">
        <v>86</v>
      </c>
      <c r="B160" s="101" t="s">
        <v>331</v>
      </c>
      <c r="C160" s="99" t="s">
        <v>38</v>
      </c>
      <c r="D160" s="101" t="s">
        <v>335</v>
      </c>
      <c r="E160" s="100">
        <v>20</v>
      </c>
      <c r="F160" s="100" t="s">
        <v>338</v>
      </c>
      <c r="G160" s="105">
        <v>75.45</v>
      </c>
      <c r="H160" s="102">
        <f t="shared" si="3"/>
        <v>1509</v>
      </c>
      <c r="I160" s="103" t="s">
        <v>60</v>
      </c>
      <c r="J160" s="106" t="s">
        <v>328</v>
      </c>
    </row>
    <row r="161" spans="1:10" s="107" customFormat="1" ht="63" x14ac:dyDescent="0.25">
      <c r="A161" s="98">
        <v>87</v>
      </c>
      <c r="B161" s="101" t="s">
        <v>332</v>
      </c>
      <c r="C161" s="99" t="s">
        <v>38</v>
      </c>
      <c r="D161" s="101" t="s">
        <v>336</v>
      </c>
      <c r="E161" s="100">
        <v>20</v>
      </c>
      <c r="F161" s="100" t="s">
        <v>338</v>
      </c>
      <c r="G161" s="105">
        <v>81.92</v>
      </c>
      <c r="H161" s="102">
        <f t="shared" si="3"/>
        <v>1638.4</v>
      </c>
      <c r="I161" s="103" t="s">
        <v>60</v>
      </c>
      <c r="J161" s="106" t="s">
        <v>328</v>
      </c>
    </row>
    <row r="162" spans="1:10" s="107" customFormat="1" ht="63" x14ac:dyDescent="0.25">
      <c r="A162" s="98">
        <v>88</v>
      </c>
      <c r="B162" s="101" t="s">
        <v>339</v>
      </c>
      <c r="C162" s="99" t="s">
        <v>184</v>
      </c>
      <c r="D162" s="101" t="s">
        <v>340</v>
      </c>
      <c r="E162" s="104">
        <v>1</v>
      </c>
      <c r="F162" s="104" t="s">
        <v>34</v>
      </c>
      <c r="G162" s="105">
        <v>1733592.32</v>
      </c>
      <c r="H162" s="102">
        <f t="shared" si="3"/>
        <v>1733592.32</v>
      </c>
      <c r="I162" s="103" t="s">
        <v>60</v>
      </c>
      <c r="J162" s="106" t="s">
        <v>328</v>
      </c>
    </row>
    <row r="163" spans="1:10" x14ac:dyDescent="0.25">
      <c r="A163" s="127" t="s">
        <v>10</v>
      </c>
      <c r="B163" s="127"/>
      <c r="C163" s="21" t="s">
        <v>11</v>
      </c>
      <c r="D163" s="22" t="s">
        <v>11</v>
      </c>
      <c r="E163" s="2" t="s">
        <v>11</v>
      </c>
      <c r="F163" s="2"/>
      <c r="G163" s="17" t="s">
        <v>11</v>
      </c>
      <c r="H163" s="15">
        <f>SUM(H75:H162)</f>
        <v>21410726.287142858</v>
      </c>
      <c r="I163" s="1" t="s">
        <v>11</v>
      </c>
      <c r="J163" s="7"/>
    </row>
    <row r="164" spans="1:10" x14ac:dyDescent="0.25">
      <c r="A164" s="121" t="s">
        <v>12</v>
      </c>
      <c r="B164" s="123"/>
      <c r="C164" s="123"/>
      <c r="D164" s="123"/>
      <c r="E164" s="123"/>
      <c r="F164" s="123"/>
      <c r="G164" s="123"/>
      <c r="H164" s="123"/>
      <c r="I164" s="122"/>
      <c r="J164" s="8"/>
    </row>
    <row r="165" spans="1:10" ht="30" x14ac:dyDescent="0.25">
      <c r="A165" s="75">
        <v>1</v>
      </c>
      <c r="B165" s="39" t="s">
        <v>170</v>
      </c>
      <c r="C165" s="42" t="s">
        <v>159</v>
      </c>
      <c r="D165" s="1" t="s">
        <v>169</v>
      </c>
      <c r="E165" s="49">
        <v>1</v>
      </c>
      <c r="F165" s="49" t="s">
        <v>171</v>
      </c>
      <c r="G165" s="28">
        <v>4464286</v>
      </c>
      <c r="H165" s="29">
        <f t="shared" ref="H165:H166" si="4">G165*E165</f>
        <v>4464286</v>
      </c>
      <c r="I165" s="51" t="s">
        <v>17</v>
      </c>
      <c r="J165" s="52" t="s">
        <v>160</v>
      </c>
    </row>
    <row r="166" spans="1:10" ht="30" x14ac:dyDescent="0.25">
      <c r="A166" s="75">
        <v>2</v>
      </c>
      <c r="B166" s="39" t="s">
        <v>195</v>
      </c>
      <c r="C166" s="42" t="s">
        <v>197</v>
      </c>
      <c r="D166" s="39" t="s">
        <v>196</v>
      </c>
      <c r="E166" s="39">
        <v>1</v>
      </c>
      <c r="F166" s="49" t="s">
        <v>171</v>
      </c>
      <c r="G166" s="76">
        <v>4464285.72</v>
      </c>
      <c r="H166" s="29">
        <f t="shared" si="4"/>
        <v>4464285.72</v>
      </c>
      <c r="I166" s="51" t="s">
        <v>17</v>
      </c>
      <c r="J166" s="52" t="s">
        <v>190</v>
      </c>
    </row>
    <row r="167" spans="1:10" x14ac:dyDescent="0.25">
      <c r="A167" s="121" t="s">
        <v>13</v>
      </c>
      <c r="B167" s="122"/>
      <c r="C167" s="1" t="s">
        <v>11</v>
      </c>
      <c r="D167" s="1" t="s">
        <v>11</v>
      </c>
      <c r="E167" s="1" t="s">
        <v>11</v>
      </c>
      <c r="F167" s="1"/>
      <c r="G167" s="16" t="s">
        <v>11</v>
      </c>
      <c r="H167" s="15">
        <f>H165+H166</f>
        <v>8928571.7199999988</v>
      </c>
      <c r="I167" s="6" t="s">
        <v>11</v>
      </c>
      <c r="J167" s="8"/>
    </row>
    <row r="168" spans="1:10" x14ac:dyDescent="0.25">
      <c r="A168" s="121" t="s">
        <v>14</v>
      </c>
      <c r="B168" s="123"/>
      <c r="C168" s="123"/>
      <c r="D168" s="123"/>
      <c r="E168" s="123"/>
      <c r="F168" s="123"/>
      <c r="G168" s="123"/>
      <c r="H168" s="123"/>
      <c r="I168" s="123"/>
      <c r="J168" s="122"/>
    </row>
    <row r="169" spans="1:10" s="34" customFormat="1" ht="30" x14ac:dyDescent="0.25">
      <c r="A169" s="32">
        <v>1</v>
      </c>
      <c r="B169" s="1" t="s">
        <v>30</v>
      </c>
      <c r="C169" s="35" t="s">
        <v>23</v>
      </c>
      <c r="D169" s="1" t="s">
        <v>31</v>
      </c>
      <c r="E169" s="27">
        <v>1</v>
      </c>
      <c r="F169" s="27" t="s">
        <v>25</v>
      </c>
      <c r="G169" s="29">
        <v>9752881</v>
      </c>
      <c r="H169" s="29">
        <f>G169*E169</f>
        <v>9752881</v>
      </c>
      <c r="I169" s="30" t="s">
        <v>17</v>
      </c>
      <c r="J169" s="31" t="s">
        <v>28</v>
      </c>
    </row>
    <row r="170" spans="1:10" s="34" customFormat="1" ht="30" x14ac:dyDescent="0.25">
      <c r="A170" s="32">
        <v>2</v>
      </c>
      <c r="B170" s="1" t="s">
        <v>36</v>
      </c>
      <c r="C170" s="35" t="s">
        <v>23</v>
      </c>
      <c r="D170" s="1" t="s">
        <v>46</v>
      </c>
      <c r="E170" s="27">
        <v>1</v>
      </c>
      <c r="F170" s="27" t="s">
        <v>25</v>
      </c>
      <c r="G170" s="29">
        <v>131760</v>
      </c>
      <c r="H170" s="29">
        <f t="shared" ref="H170:H186" si="5">G170*E170</f>
        <v>131760</v>
      </c>
      <c r="I170" s="30" t="s">
        <v>17</v>
      </c>
      <c r="J170" s="31" t="s">
        <v>35</v>
      </c>
    </row>
    <row r="171" spans="1:10" s="34" customFormat="1" ht="30" x14ac:dyDescent="0.25">
      <c r="A171" s="32">
        <v>3</v>
      </c>
      <c r="B171" s="1" t="s">
        <v>39</v>
      </c>
      <c r="C171" s="35" t="s">
        <v>23</v>
      </c>
      <c r="D171" s="1" t="s">
        <v>40</v>
      </c>
      <c r="E171" s="27">
        <v>1</v>
      </c>
      <c r="F171" s="27" t="s">
        <v>25</v>
      </c>
      <c r="G171" s="29">
        <v>698449</v>
      </c>
      <c r="H171" s="29">
        <f t="shared" si="5"/>
        <v>698449</v>
      </c>
      <c r="I171" s="30" t="s">
        <v>17</v>
      </c>
      <c r="J171" s="31" t="s">
        <v>35</v>
      </c>
    </row>
    <row r="172" spans="1:10" s="34" customFormat="1" ht="30" x14ac:dyDescent="0.25">
      <c r="A172" s="32">
        <v>4</v>
      </c>
      <c r="B172" s="1" t="s">
        <v>41</v>
      </c>
      <c r="C172" s="35" t="s">
        <v>23</v>
      </c>
      <c r="D172" s="1" t="s">
        <v>42</v>
      </c>
      <c r="E172" s="27">
        <v>1</v>
      </c>
      <c r="F172" s="27" t="s">
        <v>25</v>
      </c>
      <c r="G172" s="29">
        <v>29989410</v>
      </c>
      <c r="H172" s="29">
        <f t="shared" si="5"/>
        <v>29989410</v>
      </c>
      <c r="I172" s="30" t="s">
        <v>17</v>
      </c>
      <c r="J172" s="31" t="s">
        <v>35</v>
      </c>
    </row>
    <row r="173" spans="1:10" s="34" customFormat="1" ht="30" x14ac:dyDescent="0.25">
      <c r="A173" s="32">
        <v>5</v>
      </c>
      <c r="B173" s="1" t="s">
        <v>43</v>
      </c>
      <c r="C173" s="35" t="s">
        <v>23</v>
      </c>
      <c r="D173" s="1" t="s">
        <v>267</v>
      </c>
      <c r="E173" s="27">
        <v>1</v>
      </c>
      <c r="F173" s="27" t="s">
        <v>25</v>
      </c>
      <c r="G173" s="29">
        <v>31047567.859999999</v>
      </c>
      <c r="H173" s="29">
        <f t="shared" si="5"/>
        <v>31047567.859999999</v>
      </c>
      <c r="I173" s="30" t="s">
        <v>17</v>
      </c>
      <c r="J173" s="31" t="s">
        <v>35</v>
      </c>
    </row>
    <row r="174" spans="1:10" s="34" customFormat="1" ht="75" x14ac:dyDescent="0.25">
      <c r="A174" s="32">
        <v>6</v>
      </c>
      <c r="B174" s="41" t="s">
        <v>44</v>
      </c>
      <c r="C174" s="35" t="s">
        <v>23</v>
      </c>
      <c r="D174" s="41" t="s">
        <v>45</v>
      </c>
      <c r="E174" s="27">
        <v>1</v>
      </c>
      <c r="F174" s="27" t="s">
        <v>25</v>
      </c>
      <c r="G174" s="29">
        <v>34269300</v>
      </c>
      <c r="H174" s="29">
        <f t="shared" si="5"/>
        <v>34269300</v>
      </c>
      <c r="I174" s="30" t="s">
        <v>17</v>
      </c>
      <c r="J174" s="31" t="s">
        <v>35</v>
      </c>
    </row>
    <row r="175" spans="1:10" s="34" customFormat="1" ht="30" x14ac:dyDescent="0.25">
      <c r="A175" s="32">
        <v>7</v>
      </c>
      <c r="B175" s="39" t="s">
        <v>37</v>
      </c>
      <c r="C175" s="42" t="s">
        <v>38</v>
      </c>
      <c r="D175" s="40" t="s">
        <v>37</v>
      </c>
      <c r="E175" s="27">
        <v>1</v>
      </c>
      <c r="F175" s="27" t="s">
        <v>24</v>
      </c>
      <c r="G175" s="29">
        <v>300000</v>
      </c>
      <c r="H175" s="29">
        <f t="shared" si="5"/>
        <v>300000</v>
      </c>
      <c r="I175" s="30" t="s">
        <v>17</v>
      </c>
      <c r="J175" s="31" t="s">
        <v>35</v>
      </c>
    </row>
    <row r="176" spans="1:10" s="34" customFormat="1" ht="45" x14ac:dyDescent="0.25">
      <c r="A176" s="32">
        <v>8</v>
      </c>
      <c r="B176" s="39" t="s">
        <v>47</v>
      </c>
      <c r="C176" s="35" t="s">
        <v>49</v>
      </c>
      <c r="D176" s="43" t="s">
        <v>48</v>
      </c>
      <c r="E176" s="27">
        <v>1</v>
      </c>
      <c r="F176" s="27" t="s">
        <v>25</v>
      </c>
      <c r="G176" s="29">
        <v>200000</v>
      </c>
      <c r="H176" s="29">
        <f t="shared" si="5"/>
        <v>200000</v>
      </c>
      <c r="I176" s="30" t="s">
        <v>17</v>
      </c>
      <c r="J176" s="31" t="s">
        <v>35</v>
      </c>
    </row>
    <row r="177" spans="1:10" s="34" customFormat="1" ht="45" x14ac:dyDescent="0.25">
      <c r="A177" s="32">
        <v>9</v>
      </c>
      <c r="B177" s="39" t="s">
        <v>50</v>
      </c>
      <c r="C177" s="35" t="s">
        <v>49</v>
      </c>
      <c r="D177" s="43" t="s">
        <v>51</v>
      </c>
      <c r="E177" s="27">
        <v>1</v>
      </c>
      <c r="F177" s="27" t="s">
        <v>25</v>
      </c>
      <c r="G177" s="29">
        <v>18933</v>
      </c>
      <c r="H177" s="29">
        <f t="shared" si="5"/>
        <v>18933</v>
      </c>
      <c r="I177" s="30" t="s">
        <v>17</v>
      </c>
      <c r="J177" s="31" t="s">
        <v>35</v>
      </c>
    </row>
    <row r="178" spans="1:10" s="34" customFormat="1" ht="30" x14ac:dyDescent="0.25">
      <c r="A178" s="32">
        <v>10</v>
      </c>
      <c r="B178" s="39" t="s">
        <v>52</v>
      </c>
      <c r="C178" s="42" t="s">
        <v>38</v>
      </c>
      <c r="D178" s="39" t="s">
        <v>53</v>
      </c>
      <c r="E178" s="27">
        <v>1</v>
      </c>
      <c r="F178" s="27" t="s">
        <v>24</v>
      </c>
      <c r="G178" s="29">
        <v>225000</v>
      </c>
      <c r="H178" s="29">
        <f t="shared" si="5"/>
        <v>225000</v>
      </c>
      <c r="I178" s="30" t="s">
        <v>17</v>
      </c>
      <c r="J178" s="31" t="s">
        <v>35</v>
      </c>
    </row>
    <row r="179" spans="1:10" s="34" customFormat="1" ht="29.25" customHeight="1" x14ac:dyDescent="0.25">
      <c r="A179" s="38">
        <v>11</v>
      </c>
      <c r="B179" s="48" t="s">
        <v>116</v>
      </c>
      <c r="C179" s="42" t="s">
        <v>38</v>
      </c>
      <c r="D179" s="11" t="s">
        <v>117</v>
      </c>
      <c r="E179" s="49">
        <v>1</v>
      </c>
      <c r="F179" s="49" t="s">
        <v>24</v>
      </c>
      <c r="G179" s="50">
        <v>13393</v>
      </c>
      <c r="H179" s="29">
        <f t="shared" si="5"/>
        <v>13393</v>
      </c>
      <c r="I179" s="51" t="s">
        <v>17</v>
      </c>
      <c r="J179" s="52" t="s">
        <v>56</v>
      </c>
    </row>
    <row r="180" spans="1:10" s="34" customFormat="1" ht="30" x14ac:dyDescent="0.25">
      <c r="A180" s="32">
        <v>12</v>
      </c>
      <c r="B180" s="39" t="s">
        <v>135</v>
      </c>
      <c r="C180" s="35" t="s">
        <v>23</v>
      </c>
      <c r="D180" s="27" t="s">
        <v>136</v>
      </c>
      <c r="E180" s="49">
        <v>1</v>
      </c>
      <c r="F180" s="49" t="s">
        <v>24</v>
      </c>
      <c r="G180" s="28">
        <v>5801426.79</v>
      </c>
      <c r="H180" s="29">
        <f t="shared" si="5"/>
        <v>5801426.79</v>
      </c>
      <c r="I180" s="51" t="s">
        <v>17</v>
      </c>
      <c r="J180" s="52" t="s">
        <v>56</v>
      </c>
    </row>
    <row r="181" spans="1:10" s="34" customFormat="1" ht="60" x14ac:dyDescent="0.25">
      <c r="A181" s="55">
        <v>13</v>
      </c>
      <c r="B181" s="39" t="s">
        <v>146</v>
      </c>
      <c r="C181" s="42" t="s">
        <v>49</v>
      </c>
      <c r="D181" s="1" t="s">
        <v>147</v>
      </c>
      <c r="E181" s="49">
        <v>1</v>
      </c>
      <c r="F181" s="49" t="s">
        <v>24</v>
      </c>
      <c r="G181" s="28">
        <v>200000</v>
      </c>
      <c r="H181" s="29">
        <f t="shared" si="5"/>
        <v>200000</v>
      </c>
      <c r="I181" s="51" t="s">
        <v>17</v>
      </c>
      <c r="J181" s="52" t="s">
        <v>145</v>
      </c>
    </row>
    <row r="182" spans="1:10" s="34" customFormat="1" ht="30" x14ac:dyDescent="0.25">
      <c r="A182" s="32">
        <v>14</v>
      </c>
      <c r="B182" s="39" t="s">
        <v>148</v>
      </c>
      <c r="C182" s="42" t="s">
        <v>150</v>
      </c>
      <c r="D182" s="1" t="s">
        <v>149</v>
      </c>
      <c r="E182" s="49">
        <v>1</v>
      </c>
      <c r="F182" s="49" t="s">
        <v>24</v>
      </c>
      <c r="G182" s="28">
        <v>6680400</v>
      </c>
      <c r="H182" s="29">
        <f t="shared" si="5"/>
        <v>6680400</v>
      </c>
      <c r="I182" s="51" t="s">
        <v>17</v>
      </c>
      <c r="J182" s="52" t="s">
        <v>145</v>
      </c>
    </row>
    <row r="183" spans="1:10" s="34" customFormat="1" ht="90" x14ac:dyDescent="0.25">
      <c r="A183" s="32">
        <v>15</v>
      </c>
      <c r="B183" s="56" t="s">
        <v>151</v>
      </c>
      <c r="C183" s="42" t="s">
        <v>152</v>
      </c>
      <c r="D183" s="1" t="s">
        <v>153</v>
      </c>
      <c r="E183" s="49">
        <v>1</v>
      </c>
      <c r="F183" s="49" t="s">
        <v>24</v>
      </c>
      <c r="G183" s="28">
        <v>333500</v>
      </c>
      <c r="H183" s="29">
        <f t="shared" si="5"/>
        <v>333500</v>
      </c>
      <c r="I183" s="51" t="s">
        <v>17</v>
      </c>
      <c r="J183" s="52" t="s">
        <v>145</v>
      </c>
    </row>
    <row r="184" spans="1:10" s="34" customFormat="1" ht="30" x14ac:dyDescent="0.25">
      <c r="A184" s="32">
        <v>16</v>
      </c>
      <c r="B184" s="39" t="s">
        <v>158</v>
      </c>
      <c r="C184" s="42" t="s">
        <v>168</v>
      </c>
      <c r="D184" s="1"/>
      <c r="E184" s="49"/>
      <c r="F184" s="49"/>
      <c r="G184" s="28"/>
      <c r="H184" s="29"/>
      <c r="I184" s="51"/>
      <c r="J184" s="52"/>
    </row>
    <row r="185" spans="1:10" s="34" customFormat="1" ht="210" x14ac:dyDescent="0.25">
      <c r="A185" s="32">
        <v>17</v>
      </c>
      <c r="B185" s="39" t="s">
        <v>165</v>
      </c>
      <c r="C185" s="42" t="s">
        <v>38</v>
      </c>
      <c r="D185" s="1" t="s">
        <v>166</v>
      </c>
      <c r="E185" s="49">
        <v>1</v>
      </c>
      <c r="F185" s="49" t="s">
        <v>25</v>
      </c>
      <c r="G185" s="28">
        <v>107143</v>
      </c>
      <c r="H185" s="29">
        <f t="shared" si="5"/>
        <v>107143</v>
      </c>
      <c r="I185" s="64" t="s">
        <v>60</v>
      </c>
      <c r="J185" s="65" t="s">
        <v>160</v>
      </c>
    </row>
    <row r="186" spans="1:10" s="34" customFormat="1" ht="120" x14ac:dyDescent="0.25">
      <c r="A186" s="32">
        <v>18</v>
      </c>
      <c r="B186" s="39" t="s">
        <v>172</v>
      </c>
      <c r="C186" s="42" t="s">
        <v>152</v>
      </c>
      <c r="D186" s="1" t="s">
        <v>173</v>
      </c>
      <c r="E186" s="49">
        <v>1</v>
      </c>
      <c r="F186" s="49" t="s">
        <v>25</v>
      </c>
      <c r="G186" s="28">
        <v>2640000</v>
      </c>
      <c r="H186" s="29">
        <f t="shared" si="5"/>
        <v>2640000</v>
      </c>
      <c r="I186" s="64" t="s">
        <v>60</v>
      </c>
      <c r="J186" s="65" t="s">
        <v>160</v>
      </c>
    </row>
    <row r="187" spans="1:10" s="34" customFormat="1" ht="30" x14ac:dyDescent="0.25">
      <c r="A187" s="55">
        <v>19</v>
      </c>
      <c r="B187" s="53" t="s">
        <v>185</v>
      </c>
      <c r="C187" s="42" t="s">
        <v>38</v>
      </c>
      <c r="D187" s="53" t="s">
        <v>186</v>
      </c>
      <c r="E187" s="45">
        <v>1</v>
      </c>
      <c r="F187" s="45" t="s">
        <v>25</v>
      </c>
      <c r="G187" s="54">
        <v>75892.86</v>
      </c>
      <c r="H187" s="54">
        <f>G187*E187</f>
        <v>75892.86</v>
      </c>
      <c r="I187" s="73" t="s">
        <v>17</v>
      </c>
      <c r="J187" s="74" t="s">
        <v>160</v>
      </c>
    </row>
    <row r="188" spans="1:10" s="34" customFormat="1" ht="45" x14ac:dyDescent="0.25">
      <c r="A188" s="32">
        <v>20</v>
      </c>
      <c r="B188" s="53" t="s">
        <v>187</v>
      </c>
      <c r="C188" s="42" t="s">
        <v>38</v>
      </c>
      <c r="D188" s="53" t="s">
        <v>187</v>
      </c>
      <c r="E188" s="45">
        <v>1</v>
      </c>
      <c r="F188" s="45" t="s">
        <v>25</v>
      </c>
      <c r="G188" s="54">
        <v>18750</v>
      </c>
      <c r="H188" s="54">
        <f>G188*E188</f>
        <v>18750</v>
      </c>
      <c r="I188" s="73" t="s">
        <v>17</v>
      </c>
      <c r="J188" s="74" t="s">
        <v>160</v>
      </c>
    </row>
    <row r="189" spans="1:10" s="34" customFormat="1" ht="75" x14ac:dyDescent="0.25">
      <c r="A189" s="55">
        <v>21</v>
      </c>
      <c r="B189" s="53" t="s">
        <v>191</v>
      </c>
      <c r="C189" s="42" t="s">
        <v>23</v>
      </c>
      <c r="D189" s="53" t="s">
        <v>192</v>
      </c>
      <c r="E189" s="53">
        <v>1</v>
      </c>
      <c r="F189" s="53" t="s">
        <v>25</v>
      </c>
      <c r="G189" s="53">
        <v>1570000</v>
      </c>
      <c r="H189" s="54">
        <f>G189*E189</f>
        <v>1570000</v>
      </c>
      <c r="I189" s="73" t="s">
        <v>17</v>
      </c>
      <c r="J189" s="53" t="s">
        <v>190</v>
      </c>
    </row>
    <row r="190" spans="1:10" s="34" customFormat="1" ht="30" x14ac:dyDescent="0.25">
      <c r="A190" s="55">
        <v>22</v>
      </c>
      <c r="B190" s="53" t="s">
        <v>193</v>
      </c>
      <c r="C190" s="42" t="s">
        <v>38</v>
      </c>
      <c r="D190" s="53" t="s">
        <v>194</v>
      </c>
      <c r="E190" s="53">
        <v>1</v>
      </c>
      <c r="F190" s="53" t="s">
        <v>25</v>
      </c>
      <c r="G190" s="53">
        <v>44000</v>
      </c>
      <c r="H190" s="54">
        <f>G190*E190</f>
        <v>44000</v>
      </c>
      <c r="I190" s="53" t="s">
        <v>17</v>
      </c>
      <c r="J190" s="53" t="s">
        <v>190</v>
      </c>
    </row>
    <row r="191" spans="1:10" s="34" customFormat="1" ht="63" x14ac:dyDescent="0.25">
      <c r="A191" s="55">
        <v>23</v>
      </c>
      <c r="B191" s="77" t="s">
        <v>228</v>
      </c>
      <c r="C191" s="42" t="s">
        <v>49</v>
      </c>
      <c r="D191" s="62" t="s">
        <v>229</v>
      </c>
      <c r="E191" s="80">
        <v>1</v>
      </c>
      <c r="F191" s="53" t="s">
        <v>25</v>
      </c>
      <c r="G191" s="78">
        <v>414722.11</v>
      </c>
      <c r="H191" s="81">
        <f>E191*G191</f>
        <v>414722.11</v>
      </c>
      <c r="I191" s="79" t="s">
        <v>17</v>
      </c>
      <c r="J191" s="61" t="s">
        <v>221</v>
      </c>
    </row>
    <row r="192" spans="1:10" s="34" customFormat="1" ht="31.5" x14ac:dyDescent="0.25">
      <c r="A192" s="32">
        <v>24</v>
      </c>
      <c r="B192" s="77" t="s">
        <v>268</v>
      </c>
      <c r="C192" s="42" t="s">
        <v>269</v>
      </c>
      <c r="D192" s="62" t="s">
        <v>270</v>
      </c>
      <c r="E192" s="80">
        <v>1</v>
      </c>
      <c r="F192" s="53" t="s">
        <v>25</v>
      </c>
      <c r="G192" s="78">
        <v>97232.15</v>
      </c>
      <c r="H192" s="81">
        <f>E192*G192</f>
        <v>97232.15</v>
      </c>
      <c r="I192" s="79" t="s">
        <v>17</v>
      </c>
      <c r="J192" s="61" t="s">
        <v>271</v>
      </c>
    </row>
    <row r="193" spans="1:10" s="34" customFormat="1" ht="78.75" x14ac:dyDescent="0.25">
      <c r="A193" s="32">
        <v>25</v>
      </c>
      <c r="B193" s="109" t="s">
        <v>172</v>
      </c>
      <c r="C193" s="99" t="s">
        <v>152</v>
      </c>
      <c r="D193" s="100" t="s">
        <v>296</v>
      </c>
      <c r="E193" s="80">
        <v>1</v>
      </c>
      <c r="F193" s="53" t="s">
        <v>25</v>
      </c>
      <c r="G193" s="78">
        <v>111607.14</v>
      </c>
      <c r="H193" s="81">
        <f>E193*G193</f>
        <v>111607.14</v>
      </c>
      <c r="I193" s="79" t="s">
        <v>17</v>
      </c>
      <c r="J193" s="61" t="s">
        <v>271</v>
      </c>
    </row>
    <row r="194" spans="1:10" s="26" customFormat="1" x14ac:dyDescent="0.25">
      <c r="A194" s="110" t="s">
        <v>15</v>
      </c>
      <c r="B194" s="111"/>
      <c r="C194" s="18" t="s">
        <v>11</v>
      </c>
      <c r="D194" s="18" t="s">
        <v>11</v>
      </c>
      <c r="E194" s="18" t="s">
        <v>11</v>
      </c>
      <c r="F194" s="18"/>
      <c r="G194" s="14" t="s">
        <v>11</v>
      </c>
      <c r="H194" s="15">
        <f>SUM(H169:H193)</f>
        <v>124741367.91000001</v>
      </c>
      <c r="I194" s="18" t="s">
        <v>11</v>
      </c>
      <c r="J194" s="8"/>
    </row>
    <row r="195" spans="1:10" x14ac:dyDescent="0.25">
      <c r="A195" s="110" t="s">
        <v>21</v>
      </c>
      <c r="B195" s="111"/>
      <c r="C195" s="18" t="s">
        <v>11</v>
      </c>
      <c r="D195" s="18" t="s">
        <v>11</v>
      </c>
      <c r="E195" s="18" t="s">
        <v>11</v>
      </c>
      <c r="F195" s="18"/>
      <c r="G195" s="14" t="s">
        <v>11</v>
      </c>
      <c r="H195" s="15">
        <f>H194+H167+H163</f>
        <v>155080665.91714287</v>
      </c>
      <c r="I195" s="18" t="s">
        <v>11</v>
      </c>
      <c r="J195" s="8"/>
    </row>
    <row r="196" spans="1:10" x14ac:dyDescent="0.25">
      <c r="A196" s="124" t="s">
        <v>22</v>
      </c>
      <c r="B196" s="125"/>
      <c r="C196" s="126"/>
      <c r="D196" s="23" t="s">
        <v>11</v>
      </c>
      <c r="E196" s="23" t="s">
        <v>11</v>
      </c>
      <c r="F196" s="23" t="s">
        <v>11</v>
      </c>
      <c r="G196" s="25" t="s">
        <v>11</v>
      </c>
      <c r="H196" s="25">
        <f>H195+H72</f>
        <v>324110981.83285713</v>
      </c>
      <c r="I196" s="24"/>
      <c r="J196" s="24"/>
    </row>
  </sheetData>
  <sheetProtection formatCells="0" formatColumns="0" formatRows="0" insertColumns="0" insertRows="0" insertHyperlinks="0" deleteColumns="0" deleteRows="0" sort="0" autoFilter="0" pivotTables="0"/>
  <autoFilter ref="A7:L196"/>
  <mergeCells count="20">
    <mergeCell ref="A168:J168"/>
    <mergeCell ref="A194:B194"/>
    <mergeCell ref="A195:B195"/>
    <mergeCell ref="A196:C196"/>
    <mergeCell ref="A163:B163"/>
    <mergeCell ref="A164:I164"/>
    <mergeCell ref="A167:B167"/>
    <mergeCell ref="A71:B71"/>
    <mergeCell ref="A72:B72"/>
    <mergeCell ref="A73:J73"/>
    <mergeCell ref="A74:J74"/>
    <mergeCell ref="A3:I3"/>
    <mergeCell ref="A4:I4"/>
    <mergeCell ref="D5:E5"/>
    <mergeCell ref="A10:J10"/>
    <mergeCell ref="A9:J9"/>
    <mergeCell ref="A66:B66"/>
    <mergeCell ref="A67:I67"/>
    <mergeCell ref="A68:B68"/>
    <mergeCell ref="A69:J6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2019-09-06T11:06:04Z</dcterms:modified>
</cp:coreProperties>
</file>