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3" sheetId="3" r:id="rId2"/>
  </sheets>
  <definedNames>
    <definedName name="_xlnm._FilterDatabase" localSheetId="0" hidden="1">Лист1!$A$7:$L$62</definedName>
  </definedNames>
  <calcPr calcId="152511" refMode="R1C1"/>
</workbook>
</file>

<file path=xl/calcChain.xml><?xml version="1.0" encoding="utf-8"?>
<calcChain xmlns="http://schemas.openxmlformats.org/spreadsheetml/2006/main">
  <c r="H55" i="1" l="1"/>
  <c r="H54" i="1"/>
  <c r="H53" i="1"/>
  <c r="H52" i="1" l="1"/>
  <c r="H51" i="1"/>
  <c r="H50" i="1"/>
  <c r="H49" i="1"/>
  <c r="H48" i="1" l="1"/>
  <c r="H47" i="1" l="1"/>
  <c r="H46" i="1"/>
  <c r="H45" i="1" l="1"/>
  <c r="H44" i="1"/>
  <c r="H43" i="1"/>
  <c r="H42" i="1"/>
  <c r="H41" i="1" l="1"/>
  <c r="H40" i="1"/>
  <c r="H39" i="1"/>
  <c r="H29" i="1" l="1"/>
  <c r="H30" i="1"/>
  <c r="H31" i="1"/>
  <c r="H32" i="1"/>
  <c r="H33" i="1"/>
  <c r="H34" i="1"/>
  <c r="H35" i="1"/>
  <c r="H36" i="1"/>
  <c r="H37" i="1"/>
  <c r="H38" i="1"/>
  <c r="H28" i="1" l="1"/>
  <c r="G27" i="1" l="1"/>
  <c r="H27" i="1" s="1"/>
  <c r="G26" i="1"/>
  <c r="H26" i="1" s="1"/>
  <c r="G25" i="1"/>
  <c r="H25" i="1" s="1"/>
  <c r="G24" i="1" l="1"/>
  <c r="H24" i="1" s="1"/>
  <c r="G23" i="1"/>
  <c r="H23" i="1" s="1"/>
  <c r="G22" i="1"/>
  <c r="H22" i="1" s="1"/>
  <c r="G21" i="1"/>
  <c r="H21" i="1" s="1"/>
  <c r="G20" i="1"/>
  <c r="H20" i="1" s="1"/>
  <c r="H19" i="1" l="1"/>
  <c r="H18" i="1" l="1"/>
  <c r="H14" i="1" l="1"/>
  <c r="H15" i="1"/>
  <c r="H13" i="1" l="1"/>
  <c r="H56" i="1" s="1"/>
  <c r="H61" i="1" l="1"/>
  <c r="H62" i="1" l="1"/>
</calcChain>
</file>

<file path=xl/sharedStrings.xml><?xml version="1.0" encoding="utf-8"?>
<sst xmlns="http://schemas.openxmlformats.org/spreadsheetml/2006/main" count="302" uniqueCount="128">
  <si>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</si>
  <si>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</si>
  <si>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</si>
  <si>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</si>
  <si>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</si>
  <si>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</si>
  <si>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</si>
  <si>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</si>
  <si>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</si>
  <si>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</si>
  <si>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</si>
  <si>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</si>
  <si>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</si>
  <si>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</si>
  <si>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</si>
  <si>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</si>
  <si>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</si>
  <si>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</si>
  <si>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</si>
  <si>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</si>
  <si>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</si>
  <si>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</si>
  <si>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</si>
  <si>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Реестр планируемых закупок товаров, работ, услуг на 2019 год</t>
  </si>
  <si>
    <t>декабрь 2018</t>
  </si>
  <si>
    <t>Почтовые услуги. Подробная характеристика согласно технической спецификации.</t>
  </si>
  <si>
    <t>комплект</t>
  </si>
  <si>
    <t>февраль</t>
  </si>
  <si>
    <t>штука</t>
  </si>
  <si>
    <t>ЧУ «NURIS»</t>
  </si>
  <si>
    <t>Раздел 1. Закупки товаров, работ, услуг, осуществляемые способами тендера, запроса ценовых предложений.</t>
  </si>
  <si>
    <t>Угловая шлиф машина. Диаметр отрезного диска - не менее 180 мм</t>
  </si>
  <si>
    <t>Запрос ценовых предложении</t>
  </si>
  <si>
    <t>Угловая шлиф машина. Диаметр отрезного диска - не менее 230 мм</t>
  </si>
  <si>
    <t xml:space="preserve">Кран консольный </t>
  </si>
  <si>
    <t>Кран консольный поворотный. Подробная характеристика согласно технической спецификации.</t>
  </si>
  <si>
    <t>март</t>
  </si>
  <si>
    <t>Комплект аллюминиевых листов Марка Д16</t>
  </si>
  <si>
    <t>Комплект аллюминиевых листов Марка Д16. Подробная характеристика согласно технической спецификации.</t>
  </si>
  <si>
    <t>Комплект листов горячекатанных. Марка Ст.3</t>
  </si>
  <si>
    <t xml:space="preserve">Дюралевый круг. Марка Д16 </t>
  </si>
  <si>
    <t>апрель</t>
  </si>
  <si>
    <t>Мощность - 25 кВа. Количество фаз - не менее 3.  Подробная характеристика согласно технической спецификации</t>
  </si>
  <si>
    <t>Распределительный трансформатор</t>
  </si>
  <si>
    <t>исключена</t>
  </si>
  <si>
    <t>Комплект листов нержавеющей стали Марка 08х18Н10, шлифованных</t>
  </si>
  <si>
    <t>Комплект листов нержавеющей стали Марка 08х18Н10, шлифованных. Подробная характеристика согласно технической спецификации.</t>
  </si>
  <si>
    <t>Аппарат сварочный</t>
  </si>
  <si>
    <t>Аппарат сварочный. Напряжение в трехфазной сети: 50/60 Гц 400 В ±15 %. Предохранитель не менее:  10 А. Подробная характеристика согласно технической спецификации.</t>
  </si>
  <si>
    <t>май</t>
  </si>
  <si>
    <t>Костюм защитный летний</t>
  </si>
  <si>
    <t xml:space="preserve">Костюм защитный летний. Подробная характеристика согласно технической спецификации. </t>
  </si>
  <si>
    <t>Обувь защитная летняя</t>
  </si>
  <si>
    <t xml:space="preserve">Обувь защитная летняя. Подробная характеристика согласно технической спецификации. </t>
  </si>
  <si>
    <t>пара</t>
  </si>
  <si>
    <t>Костюм утепленный зимний</t>
  </si>
  <si>
    <t xml:space="preserve">Костюм утепленный зимний. Подробная характеристика согласно технической спецификации. </t>
  </si>
  <si>
    <t>Обувь защитная зимняя</t>
  </si>
  <si>
    <t xml:space="preserve">Обувь защитная зимняя. Подробная характеристика согласно технической спецификации. </t>
  </si>
  <si>
    <t>Костюм сварщика брезентовый с накладками</t>
  </si>
  <si>
    <t xml:space="preserve">Костюм сварщика брезентовый с накладками. Подробная характеристика согласно технической спецификации. </t>
  </si>
  <si>
    <t>Комплект пуансонов</t>
  </si>
  <si>
    <t>Комплект пуансонов. Подробная характеристика согласно технической спецификации.</t>
  </si>
  <si>
    <t>Комплект матриц</t>
  </si>
  <si>
    <t>Комплект матриц. Подробная характеристика согласно технической спецификации.</t>
  </si>
  <si>
    <t>Комплект держателей</t>
  </si>
  <si>
    <t>Комплект держателей. Подробная характеристика согласно технической спецификации.</t>
  </si>
  <si>
    <t>Максимальное полетное время - не менее 38 мин. Максимальная высота полёта не менее 2500 метров над уровнем моря. Подробная характеристика согласно технической спецификации.</t>
  </si>
  <si>
    <t>Квадрокоптер с камерой</t>
  </si>
  <si>
    <t>июнь</t>
  </si>
  <si>
    <t>Каска защитная</t>
  </si>
  <si>
    <t>Куртка с защитой от статического электричества</t>
  </si>
  <si>
    <t>Брюки защитой от статического электричества</t>
  </si>
  <si>
    <t>Очки герметичные</t>
  </si>
  <si>
    <t>Коврик диэлектрический</t>
  </si>
  <si>
    <t>Ботинки антистатические</t>
  </si>
  <si>
    <t>Перчатки резиновые диэлектрические</t>
  </si>
  <si>
    <t>Боты диэлектрические</t>
  </si>
  <si>
    <t>Перчатки диэлектрические</t>
  </si>
  <si>
    <t>Костюм с защитой от воздействия электрической дуги</t>
  </si>
  <si>
    <t>Материал корпуса: специальный материал с люминесцентными свойствами. 
Наголовное крепление: ступенчатая регулировка. 
Подробная характеристика согласно технической спецификации.</t>
  </si>
  <si>
    <t xml:space="preserve">Материал:  антистатическая ткан (хлопок не менее 75%, полиэстер не более 25%, плотность 250 г/м²). 
Застежки: центральная потайная застежка на петли и пуговицах.Подробная характеристика согласно технической спецификации. </t>
  </si>
  <si>
    <t xml:space="preserve">Ткань: антистатическая (хлопок не менее 75%, полиэстер не более 25%, плотность 250 г/м², масловодооталкивающая отделка). Застежка: гульф на петли и пуговицы. Подробная характеристика согласно технической спецификации. </t>
  </si>
  <si>
    <t xml:space="preserve">Материал линзы: поликарбонат.
Покрытие линзы: от царапин и запотевания.
Оптический класс: 1. Подробная характеристика согласно технической спецификации. 
</t>
  </si>
  <si>
    <t xml:space="preserve">Материал: натуральный каучук. 
Для дополнительной защиты в закрытых электроустановках напряжением до 1000В. 
Размер: 750х750 мм.Подробная характеристика согласно технической спецификации. 
</t>
  </si>
  <si>
    <t xml:space="preserve">Подносок: поликарбонат. 
Материал верха: кожа юфтевая для верха обуви хромового дубления, термоустойчивая.Подробная характеристика согласно технической спецификации. 
</t>
  </si>
  <si>
    <t xml:space="preserve">Материал: натуральный латекс. Для работы с электроустановками мощностью до1000В. Подробное описание в технической спецификации.
</t>
  </si>
  <si>
    <t xml:space="preserve">Материал – резина. Для дополнительной защиты от электрического тока при работе на закрытых и, при отсутствии осадков, на открытых электроустановках при напряжении свыше 1 кВт. Подробная характеристика согласно технической спецификации. 
</t>
  </si>
  <si>
    <t xml:space="preserve">Материал: натуральный латекс; гипоаллергенный. Толщина: 1-1,5 мм. Длина: не менее 360 мм. Подробная характеристика согласно технической спецификации. </t>
  </si>
  <si>
    <t xml:space="preserve">Костюм состоит из куртки и брюк/полукомбинезон. Застежка куртки: потайная застежка на пуговицах. Воротник: стойка, застегивается на липучку. На куртке 2 складки в области спины для свободного движения.  Подробная характеристика согласно технической спецификации. </t>
  </si>
  <si>
    <t>шт</t>
  </si>
  <si>
    <t>июль</t>
  </si>
  <si>
    <t>Строительный пылесос</t>
  </si>
  <si>
    <t>Швейно-вышивальная машина</t>
  </si>
  <si>
    <t>Коверлок</t>
  </si>
  <si>
    <t xml:space="preserve">Строительный пылесос. Подробная характеристика согласно технической спецификации. </t>
  </si>
  <si>
    <t xml:space="preserve">Швейно-вышивальная машина. Подробная характеристика согласно технической спецификации. </t>
  </si>
  <si>
    <t xml:space="preserve">Коверлок. Подробная характеристика согласно технической спецификации. </t>
  </si>
  <si>
    <t>Комплект корпусных фрез</t>
  </si>
  <si>
    <t>Комплект концевых фрез</t>
  </si>
  <si>
    <t>Комплект пластин</t>
  </si>
  <si>
    <t xml:space="preserve">Комплект корпусных фрез. Подробная характеристика согласно технической спецификации. </t>
  </si>
  <si>
    <t xml:space="preserve">Комплект концевых фрез. Подробная характеристика согласно технической спецификации. </t>
  </si>
  <si>
    <t xml:space="preserve">Комплект пластин. Подробная характеристика согласно технической спецификации. </t>
  </si>
  <si>
    <t xml:space="preserve">Комплект держателей. Подробная характеристика согласно технической спецификации. </t>
  </si>
  <si>
    <t xml:space="preserve">Универсальный токарный центр с числовым программным управлением </t>
  </si>
  <si>
    <t>Тендер</t>
  </si>
  <si>
    <t>Максимальный диаметр детали над станиной, не менее – 700 мм, максимальный диаметр детали над суппортом, не менее – 400 мм, максимальная длина обработки, не менее – 800 мм, Проем двери (не менее) – 800 мм, Система ЧПУ «Siemens 840D sl Operata 4.7», с возможностью совместимости и интегрирования с имеющейся системой автоматизированного проектирования Siemens NX 12, включая постпроцессор для станка - наличие, Размер экрана панели управления - не менее 19 Дюймов, Требования к шпинделю: максимальная скорость вращения, не менее – 4000 об/мин, Требования к линейным осям: диапазон перемещений по осям, не менее: -X: 271 мм; -Y: +60/-60 мм; -Z: 830 мм; Требования к инструментальному револьверу: крутящий момент при ПВ 40%, не менее - 20 нМ, максимальная скорость вращения приводов инструмента, не менее - 4 000 об/мин, Требования к системе смазывающей охлаждающей жидкости (СОЖ): насос подачи СОЖ с давлением, не менее – 12 бар, производительность, не менее – 25 л/мин, Установочные данные и подключение к энергосетям: потребляемая мощность (не более) – 39 кВт, наличие встроенной автоматической защиты от короткого замыкания и перегрузки, потребление сжатого воздуха давление/объем, не более - 6 бар/10 м3/час, уровень шума, не более - 75 дБа, Полное описание согласно технической спецификации</t>
  </si>
  <si>
    <t>Высокопроизводительная рабочая станция</t>
  </si>
  <si>
    <t xml:space="preserve">Системный блок
Процессор: Количество установленных процессоров - не менее 1
Количество ядер (физических) на каждом процессоре - не менее 8
Количество потоков- не менее 8
Базовая тактовая частота - не менее 1200 Мгц
Полная характеристика согласно Технической Спецификации
</t>
  </si>
  <si>
    <t>Комплект цанг</t>
  </si>
  <si>
    <t xml:space="preserve">Комплект цанг. Подробная характеристика согласно технической спецификации. </t>
  </si>
  <si>
    <t>Комплект двухкомпонентного жидкого пластика</t>
  </si>
  <si>
    <t>Комплект краски для полиуретанов</t>
  </si>
  <si>
    <t>Разделительный состав общего назначения</t>
  </si>
  <si>
    <t>Двухкомпонентный силикон для форм</t>
  </si>
  <si>
    <t xml:space="preserve">Комплект двухкомпонентного жидкого пластика. Подробная характеристика согласно технической спецификации. </t>
  </si>
  <si>
    <t xml:space="preserve">Комплект краски для полиуретанов. Подробная характеристика согласно технической спецификации. </t>
  </si>
  <si>
    <t xml:space="preserve">Разделительный состав общего назначения. Подробная характеристика согласно технической спецификации. </t>
  </si>
  <si>
    <t xml:space="preserve">Двухкомпонентный силикон для форм. Подробная характеристика согласно технической спецификации. </t>
  </si>
  <si>
    <t>(по состоянию на 20.08.2019 года)</t>
  </si>
  <si>
    <t>Захват горизонтальный</t>
  </si>
  <si>
    <t>Захват вертикальный</t>
  </si>
  <si>
    <t>Захват магнитный</t>
  </si>
  <si>
    <t>Захват горизонтальный. Подробная характеристика согласно технической спецификации.</t>
  </si>
  <si>
    <t>Захват вертикальный. Подробная характеристика согласно технической спецификации.</t>
  </si>
  <si>
    <t>Захват магнитный. Подробная характеристика согласно технической спецификации.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</si>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</sst>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</cellStyleXfs>
  <cellXfs count="6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6" fillId="2" borderId="10" xfId="13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3" fontId="13" fillId="2" borderId="1" xfId="25" applyNumberFormat="1" applyFont="1" applyFill="1" applyBorder="1" applyAlignment="1">
      <alignment horizontal="center" vertical="center" wrapText="1"/>
    </xf>
    <xf numFmtId="164" fontId="13" fillId="2" borderId="1" xfId="26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3" fontId="13" fillId="4" borderId="1" xfId="25" applyNumberFormat="1" applyFont="1" applyFill="1" applyBorder="1" applyAlignment="1">
      <alignment horizontal="center" vertical="center" wrapText="1"/>
    </xf>
    <xf numFmtId="4" fontId="17" fillId="4" borderId="1" xfId="0" applyNumberFormat="1" applyFont="1" applyFill="1" applyBorder="1" applyAlignment="1">
      <alignment horizontal="center" vertical="center"/>
    </xf>
    <xf numFmtId="4" fontId="13" fillId="2" borderId="1" xfId="26" applyNumberFormat="1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1" xfId="25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4" fontId="13" fillId="4" borderId="1" xfId="26" applyNumberFormat="1" applyFont="1" applyFill="1" applyBorder="1" applyAlignment="1">
      <alignment vertical="center"/>
    </xf>
    <xf numFmtId="3" fontId="17" fillId="4" borderId="1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</cellXfs>
  <cellStyles count="28">
    <cellStyle name="Normal 2" xfId="11"/>
    <cellStyle name="Normal 2 5" xfId="6"/>
    <cellStyle name="Normal 2 5 2" xfId="24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2" xfId="25"/>
    <cellStyle name="Обычный 12 3" xfId="19"/>
    <cellStyle name="Обычный 15" xfId="14"/>
    <cellStyle name="Обычный 15 2" xfId="20"/>
    <cellStyle name="Обычный 2" xfId="18"/>
    <cellStyle name="Обычный 2 2" xfId="27"/>
    <cellStyle name="Обычный 2 2 5" xfId="7"/>
    <cellStyle name="Обычный 2 6" xfId="5"/>
    <cellStyle name="Обычный 2 6 2" xfId="23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2" xfId="26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2"/>
  <sheetViews>
    <sheetView tabSelected="1" zoomScale="60" zoomScaleNormal="60" workbookViewId="0">
      <pane ySplit="7" topLeftCell="A44" activePane="bottomLeft" state="frozen"/>
      <selection pane="bottomLeft" activeCell="D73" sqref="D73"/>
    </sheetView>
  </sheetViews>
  <sheetFormatPr defaultRowHeight="15" x14ac:dyDescent="0.25"/>
  <cols>
    <col min="1" max="1" width="5" style="2" customWidth="1"/>
    <col min="2" max="2" width="42.85546875" style="8" customWidth="1"/>
    <col min="3" max="3" width="20.5703125" style="2" customWidth="1"/>
    <col min="4" max="4" width="97.28515625" style="6" customWidth="1"/>
    <col min="5" max="5" width="14.5703125" style="2" customWidth="1"/>
    <col min="6" max="6" width="19.5703125" style="2" customWidth="1"/>
    <col min="7" max="7" width="17.42578125" style="10" customWidth="1"/>
    <col min="8" max="8" width="23.7109375" style="10" customWidth="1"/>
    <col min="9" max="9" width="20.5703125" style="2" customWidth="1"/>
    <col min="10" max="10" width="18.5703125" style="2" customWidth="1"/>
    <col min="11" max="11" width="9.140625" style="2"/>
    <col min="12" max="12" width="13.7109375" style="2" bestFit="1" customWidth="1"/>
    <col min="13" max="16384" width="9.140625" style="2"/>
  </cols>
  <sheetData>
    <row r="3" spans="1:10" x14ac:dyDescent="0.25">
      <c r="A3" s="59" t="s">
        <v>23</v>
      </c>
      <c r="B3" s="59"/>
      <c r="C3" s="59"/>
      <c r="D3" s="59"/>
      <c r="E3" s="59"/>
      <c r="F3" s="59"/>
      <c r="G3" s="59"/>
      <c r="H3" s="59"/>
      <c r="I3" s="59"/>
    </row>
    <row r="4" spans="1:10" x14ac:dyDescent="0.25">
      <c r="A4" s="59" t="s">
        <v>19</v>
      </c>
      <c r="B4" s="59"/>
      <c r="C4" s="59"/>
      <c r="D4" s="59"/>
      <c r="E4" s="59"/>
      <c r="F4" s="59"/>
      <c r="G4" s="59"/>
      <c r="H4" s="59"/>
      <c r="I4" s="59"/>
    </row>
    <row r="5" spans="1:10" x14ac:dyDescent="0.25">
      <c r="A5" s="3" t="s">
        <v>0</v>
      </c>
      <c r="D5" s="60" t="s">
        <v>120</v>
      </c>
      <c r="E5" s="60"/>
    </row>
    <row r="6" spans="1:10" x14ac:dyDescent="0.25">
      <c r="A6" s="3"/>
      <c r="D6" s="4"/>
      <c r="E6" s="4"/>
    </row>
    <row r="7" spans="1:10" ht="71.25" x14ac:dyDescent="0.25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1" t="s">
        <v>16</v>
      </c>
      <c r="H7" s="11" t="s">
        <v>7</v>
      </c>
      <c r="I7" s="14" t="s">
        <v>8</v>
      </c>
      <c r="J7" s="14" t="s">
        <v>18</v>
      </c>
    </row>
    <row r="8" spans="1:10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6">
        <v>10</v>
      </c>
    </row>
    <row r="9" spans="1:10" x14ac:dyDescent="0.25">
      <c r="A9" s="61" t="s">
        <v>30</v>
      </c>
      <c r="B9" s="62"/>
      <c r="C9" s="62"/>
      <c r="D9" s="62"/>
      <c r="E9" s="62"/>
      <c r="F9" s="62"/>
      <c r="G9" s="62"/>
      <c r="H9" s="62"/>
      <c r="I9" s="62"/>
      <c r="J9" s="63"/>
    </row>
    <row r="10" spans="1:10" s="7" customFormat="1" ht="15.75" customHeight="1" x14ac:dyDescent="0.25">
      <c r="A10" s="58" t="s">
        <v>9</v>
      </c>
      <c r="B10" s="58"/>
      <c r="C10" s="58"/>
      <c r="D10" s="58"/>
      <c r="E10" s="58"/>
      <c r="F10" s="58"/>
      <c r="G10" s="58"/>
      <c r="H10" s="58"/>
      <c r="I10" s="58"/>
      <c r="J10" s="58"/>
    </row>
    <row r="11" spans="1:10" s="7" customFormat="1" ht="31.5" customHeight="1" x14ac:dyDescent="0.25">
      <c r="A11" s="1">
        <v>1</v>
      </c>
      <c r="B11" s="1" t="s">
        <v>31</v>
      </c>
      <c r="C11" s="27" t="s">
        <v>44</v>
      </c>
      <c r="D11" s="1"/>
      <c r="E11" s="18"/>
      <c r="F11" s="18"/>
      <c r="G11" s="28"/>
      <c r="H11" s="28"/>
      <c r="I11" s="21"/>
      <c r="J11" s="22"/>
    </row>
    <row r="12" spans="1:10" s="7" customFormat="1" ht="33.75" customHeight="1" x14ac:dyDescent="0.25">
      <c r="A12" s="1">
        <v>2</v>
      </c>
      <c r="B12" s="1" t="s">
        <v>33</v>
      </c>
      <c r="C12" s="27" t="s">
        <v>44</v>
      </c>
      <c r="D12" s="1"/>
      <c r="E12" s="18"/>
      <c r="F12" s="18"/>
      <c r="G12" s="28"/>
      <c r="H12" s="28"/>
      <c r="I12" s="21"/>
      <c r="J12" s="22"/>
    </row>
    <row r="13" spans="1:10" s="7" customFormat="1" ht="33.75" customHeight="1" x14ac:dyDescent="0.25">
      <c r="A13" s="1">
        <v>3</v>
      </c>
      <c r="B13" s="1" t="s">
        <v>34</v>
      </c>
      <c r="C13" s="27" t="s">
        <v>32</v>
      </c>
      <c r="D13" s="1" t="s">
        <v>35</v>
      </c>
      <c r="E13" s="18">
        <v>1</v>
      </c>
      <c r="F13" s="18" t="s">
        <v>26</v>
      </c>
      <c r="G13" s="28">
        <v>2232142.86</v>
      </c>
      <c r="H13" s="28">
        <f t="shared" ref="H13:H55" si="0">G13*E13</f>
        <v>2232142.86</v>
      </c>
      <c r="I13" s="21" t="s">
        <v>17</v>
      </c>
      <c r="J13" s="22" t="s">
        <v>27</v>
      </c>
    </row>
    <row r="14" spans="1:10" s="7" customFormat="1" ht="27.75" customHeight="1" x14ac:dyDescent="0.25">
      <c r="A14" s="1">
        <v>4</v>
      </c>
      <c r="B14" s="1" t="s">
        <v>37</v>
      </c>
      <c r="C14" s="27" t="s">
        <v>32</v>
      </c>
      <c r="D14" s="1" t="s">
        <v>38</v>
      </c>
      <c r="E14" s="1">
        <v>1</v>
      </c>
      <c r="F14" s="1" t="s">
        <v>26</v>
      </c>
      <c r="G14" s="28">
        <v>601898.22</v>
      </c>
      <c r="H14" s="28">
        <f t="shared" si="0"/>
        <v>601898.22</v>
      </c>
      <c r="I14" s="1" t="s">
        <v>17</v>
      </c>
      <c r="J14" s="1" t="s">
        <v>36</v>
      </c>
    </row>
    <row r="15" spans="1:10" s="7" customFormat="1" ht="32.25" customHeight="1" x14ac:dyDescent="0.25">
      <c r="A15" s="1">
        <v>5</v>
      </c>
      <c r="B15" s="1" t="s">
        <v>45</v>
      </c>
      <c r="C15" s="27" t="s">
        <v>32</v>
      </c>
      <c r="D15" s="1" t="s">
        <v>46</v>
      </c>
      <c r="E15" s="1">
        <v>1</v>
      </c>
      <c r="F15" s="1" t="s">
        <v>26</v>
      </c>
      <c r="G15" s="28">
        <v>492046.43</v>
      </c>
      <c r="H15" s="28">
        <f t="shared" si="0"/>
        <v>492046.43</v>
      </c>
      <c r="I15" s="1" t="s">
        <v>17</v>
      </c>
      <c r="J15" s="1" t="s">
        <v>36</v>
      </c>
    </row>
    <row r="16" spans="1:10" s="7" customFormat="1" ht="33.75" customHeight="1" x14ac:dyDescent="0.25">
      <c r="A16" s="1">
        <v>6</v>
      </c>
      <c r="B16" s="1" t="s">
        <v>39</v>
      </c>
      <c r="C16" s="1" t="s">
        <v>44</v>
      </c>
      <c r="D16" s="1"/>
      <c r="E16" s="1"/>
      <c r="F16" s="1"/>
      <c r="G16" s="28"/>
      <c r="H16" s="28"/>
      <c r="I16" s="1"/>
      <c r="J16" s="1"/>
    </row>
    <row r="17" spans="1:10" s="7" customFormat="1" ht="44.25" customHeight="1" x14ac:dyDescent="0.25">
      <c r="A17" s="1">
        <v>7</v>
      </c>
      <c r="B17" s="1" t="s">
        <v>40</v>
      </c>
      <c r="C17" s="1" t="s">
        <v>44</v>
      </c>
      <c r="D17" s="1"/>
      <c r="E17" s="1"/>
      <c r="F17" s="1"/>
      <c r="G17" s="28"/>
      <c r="H17" s="28"/>
      <c r="I17" s="1"/>
      <c r="J17" s="1"/>
    </row>
    <row r="18" spans="1:10" s="7" customFormat="1" ht="44.25" customHeight="1" x14ac:dyDescent="0.25">
      <c r="A18" s="17">
        <v>8</v>
      </c>
      <c r="B18" s="1" t="s">
        <v>43</v>
      </c>
      <c r="C18" s="27" t="s">
        <v>32</v>
      </c>
      <c r="D18" s="1" t="s">
        <v>42</v>
      </c>
      <c r="E18" s="1">
        <v>1</v>
      </c>
      <c r="F18" s="1" t="s">
        <v>28</v>
      </c>
      <c r="G18" s="28">
        <v>8370536</v>
      </c>
      <c r="H18" s="28">
        <f t="shared" si="0"/>
        <v>8370536</v>
      </c>
      <c r="I18" s="1" t="s">
        <v>17</v>
      </c>
      <c r="J18" s="29" t="s">
        <v>41</v>
      </c>
    </row>
    <row r="19" spans="1:10" s="7" customFormat="1" ht="44.25" customHeight="1" x14ac:dyDescent="0.25">
      <c r="A19" s="1">
        <v>9</v>
      </c>
      <c r="B19" s="1" t="s">
        <v>47</v>
      </c>
      <c r="C19" s="27" t="s">
        <v>32</v>
      </c>
      <c r="D19" s="1" t="s">
        <v>48</v>
      </c>
      <c r="E19" s="1">
        <v>1</v>
      </c>
      <c r="F19" s="1" t="s">
        <v>26</v>
      </c>
      <c r="G19" s="28">
        <v>1406964.29</v>
      </c>
      <c r="H19" s="28">
        <f t="shared" si="0"/>
        <v>1406964.29</v>
      </c>
      <c r="I19" s="1" t="s">
        <v>17</v>
      </c>
      <c r="J19" s="29" t="s">
        <v>49</v>
      </c>
    </row>
    <row r="20" spans="1:10" s="7" customFormat="1" ht="44.25" customHeight="1" x14ac:dyDescent="0.25">
      <c r="A20" s="17">
        <v>10</v>
      </c>
      <c r="B20" s="1" t="s">
        <v>50</v>
      </c>
      <c r="C20" s="27" t="s">
        <v>32</v>
      </c>
      <c r="D20" s="1" t="s">
        <v>51</v>
      </c>
      <c r="E20" s="1">
        <v>6</v>
      </c>
      <c r="F20" s="1" t="s">
        <v>26</v>
      </c>
      <c r="G20" s="28">
        <f>10630/1.12</f>
        <v>9491.0714285714275</v>
      </c>
      <c r="H20" s="28">
        <f t="shared" si="0"/>
        <v>56946.428571428565</v>
      </c>
      <c r="I20" s="1" t="s">
        <v>29</v>
      </c>
      <c r="J20" s="29" t="s">
        <v>49</v>
      </c>
    </row>
    <row r="21" spans="1:10" s="7" customFormat="1" ht="44.25" customHeight="1" x14ac:dyDescent="0.25">
      <c r="A21" s="1">
        <v>11</v>
      </c>
      <c r="B21" s="1" t="s">
        <v>52</v>
      </c>
      <c r="C21" s="27" t="s">
        <v>32</v>
      </c>
      <c r="D21" s="1" t="s">
        <v>53</v>
      </c>
      <c r="E21" s="1">
        <v>6</v>
      </c>
      <c r="F21" s="1" t="s">
        <v>54</v>
      </c>
      <c r="G21" s="28">
        <f>13285/1.12</f>
        <v>11861.607142857141</v>
      </c>
      <c r="H21" s="28">
        <f t="shared" si="0"/>
        <v>71169.642857142841</v>
      </c>
      <c r="I21" s="1" t="s">
        <v>29</v>
      </c>
      <c r="J21" s="29" t="s">
        <v>49</v>
      </c>
    </row>
    <row r="22" spans="1:10" s="7" customFormat="1" ht="44.25" customHeight="1" x14ac:dyDescent="0.25">
      <c r="A22" s="17">
        <v>12</v>
      </c>
      <c r="B22" s="1" t="s">
        <v>55</v>
      </c>
      <c r="C22" s="27" t="s">
        <v>32</v>
      </c>
      <c r="D22" s="1" t="s">
        <v>56</v>
      </c>
      <c r="E22" s="1">
        <v>6</v>
      </c>
      <c r="F22" s="1" t="s">
        <v>26</v>
      </c>
      <c r="G22" s="28">
        <f>21600/1.12</f>
        <v>19285.714285714283</v>
      </c>
      <c r="H22" s="28">
        <f t="shared" si="0"/>
        <v>115714.2857142857</v>
      </c>
      <c r="I22" s="1" t="s">
        <v>29</v>
      </c>
      <c r="J22" s="29" t="s">
        <v>49</v>
      </c>
    </row>
    <row r="23" spans="1:10" s="7" customFormat="1" ht="44.25" customHeight="1" x14ac:dyDescent="0.25">
      <c r="A23" s="1">
        <v>13</v>
      </c>
      <c r="B23" s="1" t="s">
        <v>57</v>
      </c>
      <c r="C23" s="27" t="s">
        <v>32</v>
      </c>
      <c r="D23" s="1" t="s">
        <v>58</v>
      </c>
      <c r="E23" s="1">
        <v>6</v>
      </c>
      <c r="F23" s="1" t="s">
        <v>54</v>
      </c>
      <c r="G23" s="28">
        <f>32575/1.12</f>
        <v>29084.821428571428</v>
      </c>
      <c r="H23" s="28">
        <f t="shared" si="0"/>
        <v>174508.92857142858</v>
      </c>
      <c r="I23" s="1" t="s">
        <v>29</v>
      </c>
      <c r="J23" s="29" t="s">
        <v>49</v>
      </c>
    </row>
    <row r="24" spans="1:10" s="7" customFormat="1" ht="44.25" customHeight="1" x14ac:dyDescent="0.25">
      <c r="A24" s="17">
        <v>14</v>
      </c>
      <c r="B24" s="1" t="s">
        <v>59</v>
      </c>
      <c r="C24" s="27" t="s">
        <v>32</v>
      </c>
      <c r="D24" s="1" t="s">
        <v>60</v>
      </c>
      <c r="E24" s="1">
        <v>1</v>
      </c>
      <c r="F24" s="1" t="s">
        <v>26</v>
      </c>
      <c r="G24" s="28">
        <f>10395/1.12</f>
        <v>9281.25</v>
      </c>
      <c r="H24" s="28">
        <f t="shared" si="0"/>
        <v>9281.25</v>
      </c>
      <c r="I24" s="1" t="s">
        <v>29</v>
      </c>
      <c r="J24" s="29" t="s">
        <v>49</v>
      </c>
    </row>
    <row r="25" spans="1:10" s="7" customFormat="1" ht="44.25" customHeight="1" x14ac:dyDescent="0.25">
      <c r="A25" s="1">
        <v>15</v>
      </c>
      <c r="B25" s="1" t="s">
        <v>61</v>
      </c>
      <c r="C25" s="27" t="s">
        <v>32</v>
      </c>
      <c r="D25" s="1" t="s">
        <v>62</v>
      </c>
      <c r="E25" s="1">
        <v>1</v>
      </c>
      <c r="F25" s="1" t="s">
        <v>26</v>
      </c>
      <c r="G25" s="28">
        <f>524172+287496+348480+386232+222156+286770</f>
        <v>2055306</v>
      </c>
      <c r="H25" s="28">
        <f t="shared" si="0"/>
        <v>2055306</v>
      </c>
      <c r="I25" s="1" t="s">
        <v>17</v>
      </c>
      <c r="J25" s="29" t="s">
        <v>49</v>
      </c>
    </row>
    <row r="26" spans="1:10" s="7" customFormat="1" ht="44.25" customHeight="1" x14ac:dyDescent="0.25">
      <c r="A26" s="17">
        <v>16</v>
      </c>
      <c r="B26" s="1" t="s">
        <v>63</v>
      </c>
      <c r="C26" s="27" t="s">
        <v>32</v>
      </c>
      <c r="D26" s="1" t="s">
        <v>64</v>
      </c>
      <c r="E26" s="1">
        <v>1</v>
      </c>
      <c r="F26" s="1" t="s">
        <v>26</v>
      </c>
      <c r="G26" s="28">
        <f>466092+241758+466092+241758</f>
        <v>1415700</v>
      </c>
      <c r="H26" s="28">
        <f t="shared" si="0"/>
        <v>1415700</v>
      </c>
      <c r="I26" s="1" t="s">
        <v>17</v>
      </c>
      <c r="J26" s="29" t="s">
        <v>49</v>
      </c>
    </row>
    <row r="27" spans="1:10" s="7" customFormat="1" ht="44.25" customHeight="1" x14ac:dyDescent="0.25">
      <c r="A27" s="1">
        <v>17</v>
      </c>
      <c r="B27" s="1" t="s">
        <v>65</v>
      </c>
      <c r="C27" s="27" t="s">
        <v>32</v>
      </c>
      <c r="D27" s="1" t="s">
        <v>66</v>
      </c>
      <c r="E27" s="1">
        <v>1</v>
      </c>
      <c r="F27" s="1" t="s">
        <v>26</v>
      </c>
      <c r="G27" s="28">
        <f>249744+127776</f>
        <v>377520</v>
      </c>
      <c r="H27" s="28">
        <f t="shared" si="0"/>
        <v>377520</v>
      </c>
      <c r="I27" s="1" t="s">
        <v>17</v>
      </c>
      <c r="J27" s="29" t="s">
        <v>49</v>
      </c>
    </row>
    <row r="28" spans="1:10" s="7" customFormat="1" ht="44.25" customHeight="1" x14ac:dyDescent="0.25">
      <c r="A28" s="17">
        <v>18</v>
      </c>
      <c r="B28" s="32" t="s">
        <v>68</v>
      </c>
      <c r="C28" s="27" t="s">
        <v>32</v>
      </c>
      <c r="D28" s="30" t="s">
        <v>67</v>
      </c>
      <c r="E28" s="1">
        <v>1</v>
      </c>
      <c r="F28" s="1" t="s">
        <v>26</v>
      </c>
      <c r="G28" s="33">
        <v>4374107.1399999997</v>
      </c>
      <c r="H28" s="28">
        <f t="shared" si="0"/>
        <v>4374107.1399999997</v>
      </c>
      <c r="I28" s="34" t="s">
        <v>17</v>
      </c>
      <c r="J28" s="29" t="s">
        <v>69</v>
      </c>
    </row>
    <row r="29" spans="1:10" s="7" customFormat="1" ht="44.25" customHeight="1" x14ac:dyDescent="0.25">
      <c r="A29" s="1">
        <v>19</v>
      </c>
      <c r="B29" s="1" t="s">
        <v>70</v>
      </c>
      <c r="C29" s="27" t="s">
        <v>32</v>
      </c>
      <c r="D29" s="37" t="s">
        <v>80</v>
      </c>
      <c r="E29" s="35">
        <v>6</v>
      </c>
      <c r="F29" s="35" t="s">
        <v>90</v>
      </c>
      <c r="G29" s="36">
        <v>9857</v>
      </c>
      <c r="H29" s="41">
        <f t="shared" si="0"/>
        <v>59142</v>
      </c>
      <c r="I29" s="34" t="s">
        <v>17</v>
      </c>
      <c r="J29" s="29" t="s">
        <v>69</v>
      </c>
    </row>
    <row r="30" spans="1:10" s="7" customFormat="1" ht="61.5" customHeight="1" x14ac:dyDescent="0.25">
      <c r="A30" s="17">
        <v>20</v>
      </c>
      <c r="B30" s="1" t="s">
        <v>71</v>
      </c>
      <c r="C30" s="27" t="s">
        <v>32</v>
      </c>
      <c r="D30" s="37" t="s">
        <v>81</v>
      </c>
      <c r="E30" s="35">
        <v>6</v>
      </c>
      <c r="F30" s="35" t="s">
        <v>90</v>
      </c>
      <c r="G30" s="36">
        <v>11594</v>
      </c>
      <c r="H30" s="41">
        <f t="shared" si="0"/>
        <v>69564</v>
      </c>
      <c r="I30" s="34" t="s">
        <v>17</v>
      </c>
      <c r="J30" s="29" t="s">
        <v>69</v>
      </c>
    </row>
    <row r="31" spans="1:10" s="7" customFormat="1" ht="44.25" customHeight="1" x14ac:dyDescent="0.25">
      <c r="A31" s="1">
        <v>21</v>
      </c>
      <c r="B31" s="1" t="s">
        <v>72</v>
      </c>
      <c r="C31" s="27" t="s">
        <v>32</v>
      </c>
      <c r="D31" s="37" t="s">
        <v>82</v>
      </c>
      <c r="E31" s="35">
        <v>6</v>
      </c>
      <c r="F31" s="35" t="s">
        <v>90</v>
      </c>
      <c r="G31" s="36">
        <v>8241</v>
      </c>
      <c r="H31" s="41">
        <f t="shared" si="0"/>
        <v>49446</v>
      </c>
      <c r="I31" s="34" t="s">
        <v>17</v>
      </c>
      <c r="J31" s="29" t="s">
        <v>69</v>
      </c>
    </row>
    <row r="32" spans="1:10" s="7" customFormat="1" ht="44.25" customHeight="1" x14ac:dyDescent="0.25">
      <c r="A32" s="17">
        <v>22</v>
      </c>
      <c r="B32" s="1" t="s">
        <v>73</v>
      </c>
      <c r="C32" s="27" t="s">
        <v>32</v>
      </c>
      <c r="D32" s="37" t="s">
        <v>83</v>
      </c>
      <c r="E32" s="35">
        <v>6</v>
      </c>
      <c r="F32" s="35" t="s">
        <v>90</v>
      </c>
      <c r="G32" s="36">
        <v>3750</v>
      </c>
      <c r="H32" s="41">
        <f t="shared" si="0"/>
        <v>22500</v>
      </c>
      <c r="I32" s="34" t="s">
        <v>17</v>
      </c>
      <c r="J32" s="29" t="s">
        <v>69</v>
      </c>
    </row>
    <row r="33" spans="1:12" s="7" customFormat="1" ht="44.25" customHeight="1" x14ac:dyDescent="0.25">
      <c r="A33" s="1">
        <v>23</v>
      </c>
      <c r="B33" s="1" t="s">
        <v>74</v>
      </c>
      <c r="C33" s="27" t="s">
        <v>32</v>
      </c>
      <c r="D33" s="37" t="s">
        <v>84</v>
      </c>
      <c r="E33" s="35">
        <v>25</v>
      </c>
      <c r="F33" s="35" t="s">
        <v>90</v>
      </c>
      <c r="G33" s="36">
        <v>2098</v>
      </c>
      <c r="H33" s="41">
        <f t="shared" si="0"/>
        <v>52450</v>
      </c>
      <c r="I33" s="34" t="s">
        <v>17</v>
      </c>
      <c r="J33" s="29" t="s">
        <v>69</v>
      </c>
    </row>
    <row r="34" spans="1:12" s="7" customFormat="1" ht="44.25" customHeight="1" x14ac:dyDescent="0.25">
      <c r="A34" s="17">
        <v>24</v>
      </c>
      <c r="B34" s="1" t="s">
        <v>75</v>
      </c>
      <c r="C34" s="27" t="s">
        <v>32</v>
      </c>
      <c r="D34" s="37" t="s">
        <v>85</v>
      </c>
      <c r="E34" s="35">
        <v>6</v>
      </c>
      <c r="F34" s="35" t="s">
        <v>54</v>
      </c>
      <c r="G34" s="36">
        <v>10616</v>
      </c>
      <c r="H34" s="41">
        <f t="shared" si="0"/>
        <v>63696</v>
      </c>
      <c r="I34" s="34" t="s">
        <v>17</v>
      </c>
      <c r="J34" s="29" t="s">
        <v>69</v>
      </c>
    </row>
    <row r="35" spans="1:12" s="7" customFormat="1" ht="44.25" customHeight="1" x14ac:dyDescent="0.25">
      <c r="A35" s="1">
        <v>25</v>
      </c>
      <c r="B35" s="1" t="s">
        <v>76</v>
      </c>
      <c r="C35" s="27" t="s">
        <v>32</v>
      </c>
      <c r="D35" s="37" t="s">
        <v>86</v>
      </c>
      <c r="E35" s="35">
        <v>3</v>
      </c>
      <c r="F35" s="38" t="s">
        <v>54</v>
      </c>
      <c r="G35" s="36">
        <v>5804</v>
      </c>
      <c r="H35" s="41">
        <f t="shared" si="0"/>
        <v>17412</v>
      </c>
      <c r="I35" s="34" t="s">
        <v>17</v>
      </c>
      <c r="J35" s="29" t="s">
        <v>69</v>
      </c>
    </row>
    <row r="36" spans="1:12" s="7" customFormat="1" ht="44.25" customHeight="1" x14ac:dyDescent="0.25">
      <c r="A36" s="17">
        <v>26</v>
      </c>
      <c r="B36" s="1" t="s">
        <v>77</v>
      </c>
      <c r="C36" s="27" t="s">
        <v>32</v>
      </c>
      <c r="D36" s="37" t="s">
        <v>87</v>
      </c>
      <c r="E36" s="35">
        <v>4</v>
      </c>
      <c r="F36" s="35" t="s">
        <v>54</v>
      </c>
      <c r="G36" s="36">
        <v>4147</v>
      </c>
      <c r="H36" s="41">
        <f t="shared" si="0"/>
        <v>16588</v>
      </c>
      <c r="I36" s="34" t="s">
        <v>17</v>
      </c>
      <c r="J36" s="29" t="s">
        <v>69</v>
      </c>
    </row>
    <row r="37" spans="1:12" s="7" customFormat="1" ht="44.25" customHeight="1" x14ac:dyDescent="0.25">
      <c r="A37" s="1">
        <v>27</v>
      </c>
      <c r="B37" s="1" t="s">
        <v>78</v>
      </c>
      <c r="C37" s="27" t="s">
        <v>32</v>
      </c>
      <c r="D37" s="37" t="s">
        <v>88</v>
      </c>
      <c r="E37" s="35">
        <v>3</v>
      </c>
      <c r="F37" s="35" t="s">
        <v>54</v>
      </c>
      <c r="G37" s="36">
        <v>1605</v>
      </c>
      <c r="H37" s="41">
        <f t="shared" si="0"/>
        <v>4815</v>
      </c>
      <c r="I37" s="34" t="s">
        <v>17</v>
      </c>
      <c r="J37" s="29" t="s">
        <v>69</v>
      </c>
    </row>
    <row r="38" spans="1:12" s="7" customFormat="1" ht="44.25" customHeight="1" x14ac:dyDescent="0.25">
      <c r="A38" s="17">
        <v>28</v>
      </c>
      <c r="B38" s="1" t="s">
        <v>79</v>
      </c>
      <c r="C38" s="27" t="s">
        <v>32</v>
      </c>
      <c r="D38" s="37" t="s">
        <v>89</v>
      </c>
      <c r="E38" s="35">
        <v>3</v>
      </c>
      <c r="F38" s="35" t="s">
        <v>26</v>
      </c>
      <c r="G38" s="36">
        <v>11994</v>
      </c>
      <c r="H38" s="41">
        <f t="shared" si="0"/>
        <v>35982</v>
      </c>
      <c r="I38" s="34" t="s">
        <v>17</v>
      </c>
      <c r="J38" s="29" t="s">
        <v>69</v>
      </c>
    </row>
    <row r="39" spans="1:12" s="26" customFormat="1" ht="44.25" customHeight="1" x14ac:dyDescent="0.25">
      <c r="A39" s="24">
        <v>29</v>
      </c>
      <c r="B39" s="30" t="s">
        <v>92</v>
      </c>
      <c r="C39" s="27" t="s">
        <v>32</v>
      </c>
      <c r="D39" s="30" t="s">
        <v>95</v>
      </c>
      <c r="E39" s="30">
        <v>1</v>
      </c>
      <c r="F39" s="30" t="s">
        <v>28</v>
      </c>
      <c r="G39" s="36">
        <v>289416.07</v>
      </c>
      <c r="H39" s="41">
        <f t="shared" si="0"/>
        <v>289416.07</v>
      </c>
      <c r="I39" s="42" t="s">
        <v>17</v>
      </c>
      <c r="J39" s="30" t="s">
        <v>91</v>
      </c>
    </row>
    <row r="40" spans="1:12" s="26" customFormat="1" ht="44.25" customHeight="1" x14ac:dyDescent="0.25">
      <c r="A40" s="43">
        <v>30</v>
      </c>
      <c r="B40" s="30" t="s">
        <v>93</v>
      </c>
      <c r="C40" s="27" t="s">
        <v>32</v>
      </c>
      <c r="D40" s="30" t="s">
        <v>96</v>
      </c>
      <c r="E40" s="30">
        <v>1</v>
      </c>
      <c r="F40" s="30" t="s">
        <v>28</v>
      </c>
      <c r="G40" s="36">
        <v>1526785.71</v>
      </c>
      <c r="H40" s="41">
        <f t="shared" si="0"/>
        <v>1526785.71</v>
      </c>
      <c r="I40" s="42" t="s">
        <v>17</v>
      </c>
      <c r="J40" s="30" t="s">
        <v>91</v>
      </c>
    </row>
    <row r="41" spans="1:12" s="26" customFormat="1" ht="44.25" customHeight="1" x14ac:dyDescent="0.25">
      <c r="A41" s="24">
        <v>31</v>
      </c>
      <c r="B41" s="30" t="s">
        <v>94</v>
      </c>
      <c r="C41" s="27" t="s">
        <v>32</v>
      </c>
      <c r="D41" s="30" t="s">
        <v>97</v>
      </c>
      <c r="E41" s="30">
        <v>1</v>
      </c>
      <c r="F41" s="30" t="s">
        <v>28</v>
      </c>
      <c r="G41" s="36">
        <v>413392.86</v>
      </c>
      <c r="H41" s="41">
        <f t="shared" si="0"/>
        <v>413392.86</v>
      </c>
      <c r="I41" s="42" t="s">
        <v>17</v>
      </c>
      <c r="J41" s="30" t="s">
        <v>91</v>
      </c>
    </row>
    <row r="42" spans="1:12" s="26" customFormat="1" ht="44.25" customHeight="1" x14ac:dyDescent="0.25">
      <c r="A42" s="43">
        <v>32</v>
      </c>
      <c r="B42" s="30" t="s">
        <v>98</v>
      </c>
      <c r="C42" s="27" t="s">
        <v>32</v>
      </c>
      <c r="D42" s="30" t="s">
        <v>101</v>
      </c>
      <c r="E42" s="30">
        <v>1</v>
      </c>
      <c r="F42" s="30" t="s">
        <v>26</v>
      </c>
      <c r="G42" s="36">
        <v>338552.68</v>
      </c>
      <c r="H42" s="41">
        <f t="shared" si="0"/>
        <v>338552.68</v>
      </c>
      <c r="I42" s="42" t="s">
        <v>17</v>
      </c>
      <c r="J42" s="30" t="s">
        <v>91</v>
      </c>
    </row>
    <row r="43" spans="1:12" s="26" customFormat="1" ht="44.25" customHeight="1" x14ac:dyDescent="0.25">
      <c r="A43" s="24">
        <v>33</v>
      </c>
      <c r="B43" s="30" t="s">
        <v>99</v>
      </c>
      <c r="C43" s="27" t="s">
        <v>32</v>
      </c>
      <c r="D43" s="30" t="s">
        <v>102</v>
      </c>
      <c r="E43" s="30">
        <v>1</v>
      </c>
      <c r="F43" s="30" t="s">
        <v>26</v>
      </c>
      <c r="G43" s="36">
        <v>922825</v>
      </c>
      <c r="H43" s="41">
        <f t="shared" si="0"/>
        <v>922825</v>
      </c>
      <c r="I43" s="42" t="s">
        <v>17</v>
      </c>
      <c r="J43" s="30" t="s">
        <v>91</v>
      </c>
    </row>
    <row r="44" spans="1:12" s="26" customFormat="1" ht="44.25" customHeight="1" x14ac:dyDescent="0.25">
      <c r="A44" s="43">
        <v>34</v>
      </c>
      <c r="B44" s="30" t="s">
        <v>100</v>
      </c>
      <c r="C44" s="27" t="s">
        <v>32</v>
      </c>
      <c r="D44" s="30" t="s">
        <v>103</v>
      </c>
      <c r="E44" s="30">
        <v>1</v>
      </c>
      <c r="F44" s="30" t="s">
        <v>26</v>
      </c>
      <c r="G44" s="36">
        <v>705669.65</v>
      </c>
      <c r="H44" s="41">
        <f t="shared" si="0"/>
        <v>705669.65</v>
      </c>
      <c r="I44" s="42" t="s">
        <v>17</v>
      </c>
      <c r="J44" s="30" t="s">
        <v>91</v>
      </c>
      <c r="L44" s="46"/>
    </row>
    <row r="45" spans="1:12" s="26" customFormat="1" ht="44.25" customHeight="1" x14ac:dyDescent="0.25">
      <c r="A45" s="24">
        <v>35</v>
      </c>
      <c r="B45" s="30" t="s">
        <v>65</v>
      </c>
      <c r="C45" s="27" t="s">
        <v>32</v>
      </c>
      <c r="D45" s="30" t="s">
        <v>104</v>
      </c>
      <c r="E45" s="30">
        <v>1</v>
      </c>
      <c r="F45" s="30" t="s">
        <v>26</v>
      </c>
      <c r="G45" s="36">
        <v>395681.25</v>
      </c>
      <c r="H45" s="41">
        <f t="shared" si="0"/>
        <v>395681.25</v>
      </c>
      <c r="I45" s="42" t="s">
        <v>17</v>
      </c>
      <c r="J45" s="30" t="s">
        <v>91</v>
      </c>
    </row>
    <row r="46" spans="1:12" s="26" customFormat="1" ht="44.25" customHeight="1" x14ac:dyDescent="0.25">
      <c r="A46" s="43">
        <v>36</v>
      </c>
      <c r="B46" s="44" t="s">
        <v>105</v>
      </c>
      <c r="C46" s="45" t="s">
        <v>106</v>
      </c>
      <c r="D46" s="44" t="s">
        <v>107</v>
      </c>
      <c r="E46" s="44">
        <v>1</v>
      </c>
      <c r="F46" s="44" t="s">
        <v>26</v>
      </c>
      <c r="G46" s="36">
        <v>120375142.86</v>
      </c>
      <c r="H46" s="41">
        <f t="shared" si="0"/>
        <v>120375142.86</v>
      </c>
      <c r="I46" s="42" t="s">
        <v>17</v>
      </c>
      <c r="J46" s="30" t="s">
        <v>91</v>
      </c>
    </row>
    <row r="47" spans="1:12" s="26" customFormat="1" ht="44.25" customHeight="1" x14ac:dyDescent="0.25">
      <c r="A47" s="24">
        <v>37</v>
      </c>
      <c r="B47" s="31" t="s">
        <v>108</v>
      </c>
      <c r="C47" s="27" t="s">
        <v>32</v>
      </c>
      <c r="D47" s="30" t="s">
        <v>109</v>
      </c>
      <c r="E47" s="30">
        <v>5</v>
      </c>
      <c r="F47" s="44" t="s">
        <v>26</v>
      </c>
      <c r="G47" s="36">
        <v>892857</v>
      </c>
      <c r="H47" s="41">
        <f t="shared" si="0"/>
        <v>4464285</v>
      </c>
      <c r="I47" s="42" t="s">
        <v>17</v>
      </c>
      <c r="J47" s="30" t="s">
        <v>91</v>
      </c>
    </row>
    <row r="48" spans="1:12" s="26" customFormat="1" ht="44.25" customHeight="1" x14ac:dyDescent="0.25">
      <c r="A48" s="43">
        <v>38</v>
      </c>
      <c r="B48" s="30" t="s">
        <v>110</v>
      </c>
      <c r="C48" s="27" t="s">
        <v>32</v>
      </c>
      <c r="D48" s="30" t="s">
        <v>111</v>
      </c>
      <c r="E48" s="30">
        <v>1</v>
      </c>
      <c r="F48" s="30" t="s">
        <v>26</v>
      </c>
      <c r="G48" s="36">
        <v>208665.18</v>
      </c>
      <c r="H48" s="41">
        <f t="shared" si="0"/>
        <v>208665.18</v>
      </c>
      <c r="I48" s="42" t="s">
        <v>17</v>
      </c>
      <c r="J48" s="30" t="s">
        <v>91</v>
      </c>
    </row>
    <row r="49" spans="1:10" s="26" customFormat="1" ht="44.25" customHeight="1" x14ac:dyDescent="0.25">
      <c r="A49" s="43">
        <v>39</v>
      </c>
      <c r="B49" s="30" t="s">
        <v>112</v>
      </c>
      <c r="C49" s="27" t="s">
        <v>32</v>
      </c>
      <c r="D49" s="30" t="s">
        <v>116</v>
      </c>
      <c r="E49" s="30">
        <v>1</v>
      </c>
      <c r="F49" s="30" t="s">
        <v>26</v>
      </c>
      <c r="G49" s="36">
        <v>203526.79</v>
      </c>
      <c r="H49" s="41">
        <f t="shared" si="0"/>
        <v>203526.79</v>
      </c>
      <c r="I49" s="42" t="s">
        <v>17</v>
      </c>
      <c r="J49" s="30" t="s">
        <v>91</v>
      </c>
    </row>
    <row r="50" spans="1:10" s="26" customFormat="1" ht="44.25" customHeight="1" x14ac:dyDescent="0.25">
      <c r="A50" s="24">
        <v>40</v>
      </c>
      <c r="B50" s="30" t="s">
        <v>113</v>
      </c>
      <c r="C50" s="27" t="s">
        <v>32</v>
      </c>
      <c r="D50" s="30" t="s">
        <v>117</v>
      </c>
      <c r="E50" s="30">
        <v>1</v>
      </c>
      <c r="F50" s="30" t="s">
        <v>26</v>
      </c>
      <c r="G50" s="36">
        <v>59285.72</v>
      </c>
      <c r="H50" s="41">
        <f t="shared" si="0"/>
        <v>59285.72</v>
      </c>
      <c r="I50" s="42" t="s">
        <v>17</v>
      </c>
      <c r="J50" s="30" t="s">
        <v>91</v>
      </c>
    </row>
    <row r="51" spans="1:10" s="26" customFormat="1" ht="44.25" customHeight="1" x14ac:dyDescent="0.25">
      <c r="A51" s="43">
        <v>41</v>
      </c>
      <c r="B51" s="30" t="s">
        <v>114</v>
      </c>
      <c r="C51" s="27" t="s">
        <v>32</v>
      </c>
      <c r="D51" s="30" t="s">
        <v>118</v>
      </c>
      <c r="E51" s="30">
        <v>1</v>
      </c>
      <c r="F51" s="30" t="s">
        <v>28</v>
      </c>
      <c r="G51" s="36">
        <v>38928.58</v>
      </c>
      <c r="H51" s="41">
        <f t="shared" si="0"/>
        <v>38928.58</v>
      </c>
      <c r="I51" s="42" t="s">
        <v>17</v>
      </c>
      <c r="J51" s="30" t="s">
        <v>91</v>
      </c>
    </row>
    <row r="52" spans="1:10" s="26" customFormat="1" ht="44.25" customHeight="1" x14ac:dyDescent="0.25">
      <c r="A52" s="43">
        <v>42</v>
      </c>
      <c r="B52" s="30" t="s">
        <v>115</v>
      </c>
      <c r="C52" s="27" t="s">
        <v>32</v>
      </c>
      <c r="D52" s="30" t="s">
        <v>119</v>
      </c>
      <c r="E52" s="30">
        <v>3</v>
      </c>
      <c r="F52" s="30" t="s">
        <v>28</v>
      </c>
      <c r="G52" s="36">
        <v>54464.28</v>
      </c>
      <c r="H52" s="41">
        <f t="shared" si="0"/>
        <v>163392.84</v>
      </c>
      <c r="I52" s="42" t="s">
        <v>17</v>
      </c>
      <c r="J52" s="30" t="s">
        <v>91</v>
      </c>
    </row>
    <row r="53" spans="1:10" s="52" customFormat="1" ht="44.25" customHeight="1" x14ac:dyDescent="0.25">
      <c r="A53" s="49">
        <v>43</v>
      </c>
      <c r="B53" s="47" t="s">
        <v>121</v>
      </c>
      <c r="C53" s="39" t="s">
        <v>32</v>
      </c>
      <c r="D53" s="48" t="s">
        <v>124</v>
      </c>
      <c r="E53" s="48">
        <v>4</v>
      </c>
      <c r="F53" s="48" t="s">
        <v>28</v>
      </c>
      <c r="G53" s="40">
        <v>9416.07</v>
      </c>
      <c r="H53" s="50">
        <f t="shared" si="0"/>
        <v>37664.28</v>
      </c>
      <c r="I53" s="51" t="s">
        <v>17</v>
      </c>
      <c r="J53" s="48" t="s">
        <v>127</v>
      </c>
    </row>
    <row r="54" spans="1:10" s="52" customFormat="1" ht="44.25" customHeight="1" x14ac:dyDescent="0.25">
      <c r="A54" s="49">
        <v>44</v>
      </c>
      <c r="B54" s="47" t="s">
        <v>122</v>
      </c>
      <c r="C54" s="39" t="s">
        <v>32</v>
      </c>
      <c r="D54" s="48" t="s">
        <v>125</v>
      </c>
      <c r="E54" s="48">
        <v>4</v>
      </c>
      <c r="F54" s="48" t="s">
        <v>28</v>
      </c>
      <c r="G54" s="40">
        <v>16397.32</v>
      </c>
      <c r="H54" s="50">
        <f t="shared" si="0"/>
        <v>65589.279999999999</v>
      </c>
      <c r="I54" s="51" t="s">
        <v>17</v>
      </c>
      <c r="J54" s="48" t="s">
        <v>127</v>
      </c>
    </row>
    <row r="55" spans="1:10" s="52" customFormat="1" ht="44.25" customHeight="1" x14ac:dyDescent="0.25">
      <c r="A55" s="49">
        <v>45</v>
      </c>
      <c r="B55" s="47" t="s">
        <v>123</v>
      </c>
      <c r="C55" s="39" t="s">
        <v>32</v>
      </c>
      <c r="D55" s="48" t="s">
        <v>126</v>
      </c>
      <c r="E55" s="48">
        <v>4</v>
      </c>
      <c r="F55" s="48" t="s">
        <v>28</v>
      </c>
      <c r="G55" s="40">
        <v>61629.46</v>
      </c>
      <c r="H55" s="50">
        <f t="shared" si="0"/>
        <v>246517.84</v>
      </c>
      <c r="I55" s="51" t="s">
        <v>17</v>
      </c>
      <c r="J55" s="48" t="s">
        <v>127</v>
      </c>
    </row>
    <row r="56" spans="1:10" ht="15" customHeight="1" x14ac:dyDescent="0.25">
      <c r="A56" s="53" t="s">
        <v>10</v>
      </c>
      <c r="B56" s="55"/>
      <c r="C56" s="14" t="s">
        <v>11</v>
      </c>
      <c r="D56" s="14" t="s">
        <v>11</v>
      </c>
      <c r="E56" s="14" t="s">
        <v>11</v>
      </c>
      <c r="F56" s="14"/>
      <c r="G56" s="11" t="s">
        <v>11</v>
      </c>
      <c r="H56" s="12">
        <f>SUM(H11:H55)</f>
        <v>152600758.0657143</v>
      </c>
      <c r="I56" s="14" t="s">
        <v>11</v>
      </c>
      <c r="J56" s="5"/>
    </row>
    <row r="57" spans="1:10" ht="15" customHeight="1" x14ac:dyDescent="0.25">
      <c r="A57" s="53" t="s">
        <v>12</v>
      </c>
      <c r="B57" s="54"/>
      <c r="C57" s="54"/>
      <c r="D57" s="54"/>
      <c r="E57" s="54"/>
      <c r="F57" s="54"/>
      <c r="G57" s="54"/>
      <c r="H57" s="54"/>
      <c r="I57" s="55"/>
      <c r="J57" s="5"/>
    </row>
    <row r="58" spans="1:10" ht="15" customHeight="1" x14ac:dyDescent="0.25">
      <c r="A58" s="53" t="s">
        <v>13</v>
      </c>
      <c r="B58" s="55"/>
      <c r="C58" s="1" t="s">
        <v>11</v>
      </c>
      <c r="D58" s="1" t="s">
        <v>11</v>
      </c>
      <c r="E58" s="1" t="s">
        <v>11</v>
      </c>
      <c r="F58" s="1"/>
      <c r="G58" s="13" t="s">
        <v>11</v>
      </c>
      <c r="H58" s="9">
        <v>0</v>
      </c>
      <c r="I58" s="1" t="s">
        <v>11</v>
      </c>
      <c r="J58" s="5"/>
    </row>
    <row r="59" spans="1:10" ht="15" customHeight="1" x14ac:dyDescent="0.25">
      <c r="A59" s="53" t="s">
        <v>14</v>
      </c>
      <c r="B59" s="54"/>
      <c r="C59" s="54"/>
      <c r="D59" s="54"/>
      <c r="E59" s="54"/>
      <c r="F59" s="54"/>
      <c r="G59" s="54"/>
      <c r="H59" s="54"/>
      <c r="I59" s="54"/>
      <c r="J59" s="55"/>
    </row>
    <row r="60" spans="1:10" s="6" customFormat="1" ht="30" x14ac:dyDescent="0.25">
      <c r="A60" s="25">
        <v>1</v>
      </c>
      <c r="B60" s="23" t="s">
        <v>22</v>
      </c>
      <c r="C60" s="27" t="s">
        <v>32</v>
      </c>
      <c r="D60" s="1" t="s">
        <v>25</v>
      </c>
      <c r="E60" s="18">
        <v>1</v>
      </c>
      <c r="F60" s="18" t="s">
        <v>21</v>
      </c>
      <c r="G60" s="19">
        <v>985000</v>
      </c>
      <c r="H60" s="20">
        <v>985000</v>
      </c>
      <c r="I60" s="21" t="s">
        <v>17</v>
      </c>
      <c r="J60" s="22" t="s">
        <v>24</v>
      </c>
    </row>
    <row r="61" spans="1:10" ht="15" customHeight="1" x14ac:dyDescent="0.25">
      <c r="A61" s="56" t="s">
        <v>15</v>
      </c>
      <c r="B61" s="57"/>
      <c r="C61" s="14" t="s">
        <v>11</v>
      </c>
      <c r="D61" s="14" t="s">
        <v>11</v>
      </c>
      <c r="E61" s="14" t="s">
        <v>11</v>
      </c>
      <c r="F61" s="14"/>
      <c r="G61" s="11" t="s">
        <v>11</v>
      </c>
      <c r="H61" s="12">
        <f>SUM(H60)</f>
        <v>985000</v>
      </c>
      <c r="I61" s="14" t="s">
        <v>11</v>
      </c>
      <c r="J61" s="5"/>
    </row>
    <row r="62" spans="1:10" s="7" customFormat="1" ht="15" customHeight="1" x14ac:dyDescent="0.25">
      <c r="A62" s="56" t="s">
        <v>20</v>
      </c>
      <c r="B62" s="57"/>
      <c r="C62" s="14" t="s">
        <v>11</v>
      </c>
      <c r="D62" s="14" t="s">
        <v>11</v>
      </c>
      <c r="E62" s="14" t="s">
        <v>11</v>
      </c>
      <c r="F62" s="14"/>
      <c r="G62" s="11" t="s">
        <v>11</v>
      </c>
      <c r="H62" s="12">
        <f>H61+H58+H56</f>
        <v>153585758.0657143</v>
      </c>
      <c r="I62" s="14" t="s">
        <v>11</v>
      </c>
      <c r="J62" s="5"/>
    </row>
  </sheetData>
  <sheetProtection formatCells="0" formatColumns="0" formatRows="0" insertColumns="0" insertRows="0" insertHyperlinks="0" deleteColumns="0" deleteRows="0" sort="0" autoFilter="0" pivotTables="0"/>
  <autoFilter ref="A7:L62"/>
  <mergeCells count="11">
    <mergeCell ref="A61:B61"/>
    <mergeCell ref="A62:B62"/>
    <mergeCell ref="A3:I3"/>
    <mergeCell ref="A4:I4"/>
    <mergeCell ref="D5:E5"/>
    <mergeCell ref="A10:J10"/>
    <mergeCell ref="A9:J9"/>
    <mergeCell ref="A56:B56"/>
    <mergeCell ref="A57:I57"/>
    <mergeCell ref="A58:B58"/>
    <mergeCell ref="A59:J59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2019-08-21T10:02:39Z</dcterms:modified>
</cp:coreProperties>
</file>